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2" r:id="rId2"/>
    <sheet name="SHENZHEN" sheetId="13" r:id="rId3"/>
    <sheet name="QINGDAO" sheetId="18" r:id="rId4"/>
    <sheet name="GUANGZHOU" sheetId="15" r:id="rId5"/>
    <sheet name="XIAMEN" sheetId="16" r:id="rId6"/>
    <sheet name="TIANJIN" sheetId="17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E8" i="18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3"/>
  <c r="G173"/>
  <c r="F174"/>
  <c r="E174"/>
  <c r="G174"/>
  <c r="F175"/>
  <c r="E175"/>
  <c r="G175"/>
  <c r="F176"/>
  <c r="E176"/>
  <c r="G176"/>
  <c r="F177"/>
  <c r="E177"/>
  <c r="G177"/>
  <c r="E181"/>
  <c r="G181"/>
  <c r="F182"/>
  <c r="E182"/>
  <c r="G182"/>
  <c r="F183"/>
  <c r="E183"/>
  <c r="G183"/>
  <c r="F184"/>
  <c r="E184"/>
  <c r="G184"/>
  <c r="F185"/>
  <c r="E185"/>
  <c r="G185"/>
  <c r="E189"/>
  <c r="G189"/>
  <c r="F190"/>
  <c r="E190"/>
  <c r="G190"/>
  <c r="F191"/>
  <c r="E191"/>
  <c r="G191"/>
  <c r="F192"/>
  <c r="E192"/>
  <c r="G192"/>
  <c r="F193"/>
  <c r="E193"/>
  <c r="G193"/>
  <c r="E198"/>
  <c r="G198"/>
  <c r="F199"/>
  <c r="E199"/>
  <c r="G199"/>
  <c r="F200"/>
  <c r="E200"/>
  <c r="G200"/>
  <c r="F201"/>
  <c r="E201"/>
  <c r="G201"/>
  <c r="F202"/>
  <c r="E202"/>
  <c r="G202"/>
  <c r="E206"/>
  <c r="G206"/>
  <c r="F207"/>
  <c r="E207"/>
  <c r="G207"/>
  <c r="F208"/>
  <c r="E208"/>
  <c r="G208"/>
  <c r="F209"/>
  <c r="E209"/>
  <c r="G209"/>
  <c r="F210"/>
  <c r="E210"/>
  <c r="G210"/>
  <c r="E213"/>
  <c r="G213"/>
  <c r="F214"/>
  <c r="E214"/>
  <c r="G214"/>
  <c r="F215"/>
  <c r="E215"/>
  <c r="G215"/>
  <c r="F216"/>
  <c r="E216"/>
  <c r="G216"/>
  <c r="F217"/>
  <c r="E217"/>
  <c r="G217"/>
  <c r="E221"/>
  <c r="G221"/>
  <c r="F222"/>
  <c r="E222"/>
  <c r="G222"/>
  <c r="F223"/>
  <c r="E223"/>
  <c r="G223"/>
  <c r="F224"/>
  <c r="E224"/>
  <c r="G224"/>
  <c r="F225"/>
  <c r="E225"/>
  <c r="G225"/>
  <c r="E228"/>
  <c r="G228"/>
  <c r="F229"/>
  <c r="E229"/>
  <c r="G229"/>
  <c r="F230"/>
  <c r="E230"/>
  <c r="G230"/>
  <c r="F231"/>
  <c r="E231"/>
  <c r="G231"/>
  <c r="F232"/>
  <c r="E232"/>
  <c r="G232"/>
  <c r="E236"/>
  <c r="G236"/>
  <c r="F237"/>
  <c r="E237"/>
  <c r="G237"/>
  <c r="F238"/>
  <c r="E238"/>
  <c r="G238"/>
  <c r="F239"/>
  <c r="E239"/>
  <c r="G239"/>
  <c r="F240"/>
  <c r="E240"/>
  <c r="G240"/>
  <c r="E244"/>
  <c r="G244"/>
  <c r="F245"/>
  <c r="E245"/>
  <c r="G245"/>
  <c r="F246"/>
  <c r="E246"/>
  <c r="G246"/>
  <c r="F247"/>
  <c r="E247"/>
  <c r="G247"/>
  <c r="F248"/>
  <c r="E248"/>
  <c r="G248"/>
  <c r="E251"/>
  <c r="G251"/>
  <c r="F252"/>
  <c r="E252"/>
  <c r="G252"/>
  <c r="F253"/>
  <c r="E253"/>
  <c r="G253"/>
  <c r="F254"/>
  <c r="E254"/>
  <c r="G254"/>
  <c r="F255"/>
  <c r="E255"/>
  <c r="G255"/>
  <c r="E258"/>
  <c r="G258"/>
  <c r="F259"/>
  <c r="E259"/>
  <c r="G259"/>
  <c r="F260"/>
  <c r="E260"/>
  <c r="G260"/>
  <c r="F261"/>
  <c r="E261"/>
  <c r="G261"/>
  <c r="F262"/>
  <c r="E262"/>
  <c r="G262"/>
  <c r="E265"/>
  <c r="G265"/>
  <c r="F266"/>
  <c r="E266"/>
  <c r="G266"/>
  <c r="F267"/>
  <c r="E267"/>
  <c r="G267"/>
  <c r="F268"/>
  <c r="E268"/>
  <c r="G268"/>
  <c r="F269"/>
  <c r="E269"/>
  <c r="G269"/>
  <c r="E272"/>
  <c r="G272"/>
  <c r="F273"/>
  <c r="E273"/>
  <c r="G273"/>
  <c r="F274"/>
  <c r="E274"/>
  <c r="G274"/>
  <c r="F275"/>
  <c r="E275"/>
  <c r="G275"/>
  <c r="F276"/>
  <c r="E276"/>
  <c r="G276"/>
  <c r="E279"/>
  <c r="G279"/>
  <c r="F280"/>
  <c r="E280"/>
  <c r="G280"/>
  <c r="F281"/>
  <c r="E281"/>
  <c r="G281"/>
  <c r="F282"/>
  <c r="E282"/>
  <c r="G282"/>
  <c r="F283"/>
  <c r="E283"/>
  <c r="G283"/>
  <c r="E286"/>
  <c r="G286"/>
  <c r="F287"/>
  <c r="E287"/>
  <c r="G287"/>
  <c r="F288"/>
  <c r="E288"/>
  <c r="G288"/>
  <c r="F289"/>
  <c r="E289"/>
  <c r="G289"/>
  <c r="F290"/>
  <c r="E290"/>
  <c r="G290"/>
  <c r="E294"/>
  <c r="G294"/>
  <c r="F295"/>
  <c r="E295"/>
  <c r="G295"/>
  <c r="F296"/>
  <c r="E296"/>
  <c r="G296"/>
  <c r="F297"/>
  <c r="E297"/>
  <c r="G297"/>
  <c r="F298"/>
  <c r="E298"/>
  <c r="G298"/>
  <c r="E301"/>
  <c r="G301"/>
  <c r="F302"/>
  <c r="E302"/>
  <c r="G302"/>
  <c r="F303"/>
  <c r="E303"/>
  <c r="G303"/>
  <c r="F304"/>
  <c r="E304"/>
  <c r="G304"/>
  <c r="F305"/>
  <c r="E305"/>
  <c r="G305"/>
  <c r="E309"/>
  <c r="G309"/>
  <c r="F310"/>
  <c r="E310"/>
  <c r="G310"/>
  <c r="F311"/>
  <c r="E311"/>
  <c r="G311"/>
  <c r="F312"/>
  <c r="E312"/>
  <c r="G312"/>
  <c r="F313"/>
  <c r="E313"/>
  <c r="G313"/>
  <c r="E316"/>
  <c r="G316"/>
  <c r="F317"/>
  <c r="E317"/>
  <c r="G317"/>
  <c r="F318"/>
  <c r="E318"/>
  <c r="G318"/>
  <c r="F319"/>
  <c r="E319"/>
  <c r="G319"/>
  <c r="F320"/>
  <c r="E320"/>
  <c r="G320"/>
  <c r="E324"/>
  <c r="G324"/>
  <c r="F325"/>
  <c r="E325"/>
  <c r="G325"/>
  <c r="F326"/>
  <c r="E326"/>
  <c r="G326"/>
  <c r="F327"/>
  <c r="E327"/>
  <c r="G327"/>
  <c r="F328"/>
  <c r="E328"/>
  <c r="G328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60"/>
  <c r="G360"/>
  <c r="F361"/>
  <c r="E361"/>
  <c r="G361"/>
  <c r="F362"/>
  <c r="E362"/>
  <c r="G362"/>
  <c r="F363"/>
  <c r="E363"/>
  <c r="G363"/>
  <c r="F364"/>
  <c r="E364"/>
  <c r="G364"/>
  <c r="E368"/>
  <c r="G368"/>
  <c r="F369"/>
  <c r="E369"/>
  <c r="G369"/>
  <c r="F370"/>
  <c r="E370"/>
  <c r="G370"/>
  <c r="F371"/>
  <c r="E371"/>
  <c r="G371"/>
  <c r="F372"/>
  <c r="E372"/>
  <c r="G372"/>
  <c r="E375"/>
  <c r="G375"/>
  <c r="F376"/>
  <c r="E376"/>
  <c r="G376"/>
  <c r="F377"/>
  <c r="E377"/>
  <c r="G377"/>
  <c r="F378"/>
  <c r="E378"/>
  <c r="G378"/>
  <c r="F379"/>
  <c r="E379"/>
  <c r="G379"/>
  <c r="E383"/>
  <c r="G383"/>
  <c r="F384"/>
  <c r="E384"/>
  <c r="G384"/>
  <c r="F385"/>
  <c r="E385"/>
  <c r="G385"/>
  <c r="F386"/>
  <c r="E386"/>
  <c r="G386"/>
  <c r="F387"/>
  <c r="E387"/>
  <c r="G387"/>
  <c r="E391"/>
  <c r="G391"/>
  <c r="F392"/>
  <c r="E392"/>
  <c r="G392"/>
  <c r="F393"/>
  <c r="E393"/>
  <c r="G393"/>
  <c r="F394"/>
  <c r="E394"/>
  <c r="G394"/>
  <c r="F395"/>
  <c r="E395"/>
  <c r="G395"/>
  <c r="E398"/>
  <c r="G398"/>
  <c r="F399"/>
  <c r="E399"/>
  <c r="G399"/>
  <c r="F400"/>
  <c r="E400"/>
  <c r="G400"/>
  <c r="F401"/>
  <c r="E401"/>
  <c r="G401"/>
  <c r="F402"/>
  <c r="E402"/>
  <c r="G402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1"/>
  <c r="G421"/>
  <c r="F422"/>
  <c r="E422"/>
  <c r="G422"/>
  <c r="F423"/>
  <c r="E423"/>
  <c r="G423"/>
  <c r="F424"/>
  <c r="E424"/>
  <c r="G424"/>
  <c r="F425"/>
  <c r="E425"/>
  <c r="G425"/>
  <c r="E429"/>
  <c r="G429"/>
  <c r="F430"/>
  <c r="E430"/>
  <c r="G430"/>
  <c r="F431"/>
  <c r="E431"/>
  <c r="G431"/>
  <c r="F432"/>
  <c r="E432"/>
  <c r="G432"/>
  <c r="F433"/>
  <c r="E433"/>
  <c r="G433"/>
  <c r="E436"/>
  <c r="G436"/>
  <c r="F437"/>
  <c r="E437"/>
  <c r="G437"/>
  <c r="F438"/>
  <c r="E438"/>
  <c r="G438"/>
  <c r="F439"/>
  <c r="E439"/>
  <c r="G439"/>
  <c r="F440"/>
  <c r="E440"/>
  <c r="G440"/>
  <c r="E444"/>
  <c r="G444"/>
  <c r="F445"/>
  <c r="E445"/>
  <c r="G445"/>
  <c r="F446"/>
  <c r="E446"/>
  <c r="G446"/>
  <c r="F447"/>
  <c r="E447"/>
  <c r="G447"/>
  <c r="F448"/>
  <c r="E448"/>
  <c r="G448"/>
  <c r="E452"/>
  <c r="G452"/>
  <c r="F453"/>
  <c r="E453"/>
  <c r="G453"/>
  <c r="F454"/>
  <c r="E454"/>
  <c r="G454"/>
  <c r="F455"/>
  <c r="E455"/>
  <c r="G455"/>
  <c r="F456"/>
  <c r="E456"/>
  <c r="G456"/>
  <c r="E459"/>
  <c r="G459"/>
  <c r="F460"/>
  <c r="E460"/>
  <c r="G460"/>
  <c r="F461"/>
  <c r="E461"/>
  <c r="G461"/>
  <c r="F462"/>
  <c r="E462"/>
  <c r="G462"/>
  <c r="F463"/>
  <c r="E463"/>
  <c r="G463"/>
  <c r="E466"/>
  <c r="G466"/>
  <c r="F467"/>
  <c r="E467"/>
  <c r="G467"/>
  <c r="F468"/>
  <c r="E468"/>
  <c r="G468"/>
  <c r="F469"/>
  <c r="E469"/>
  <c r="G469"/>
  <c r="F470"/>
  <c r="E470"/>
  <c r="G470"/>
  <c r="E473"/>
  <c r="G473"/>
  <c r="F474"/>
  <c r="E474"/>
  <c r="G474"/>
  <c r="F475"/>
  <c r="E475"/>
  <c r="G475"/>
  <c r="F476"/>
  <c r="E476"/>
  <c r="G476"/>
  <c r="F477"/>
  <c r="E477"/>
  <c r="G477"/>
  <c r="E481"/>
  <c r="G481"/>
  <c r="F482"/>
  <c r="E482"/>
  <c r="G482"/>
  <c r="F483"/>
  <c r="E483"/>
  <c r="G483"/>
  <c r="F484"/>
  <c r="E484"/>
  <c r="G484"/>
  <c r="F485"/>
  <c r="E485"/>
  <c r="G485"/>
  <c r="E488"/>
  <c r="G488"/>
  <c r="F489"/>
  <c r="E489"/>
  <c r="G489"/>
  <c r="F490"/>
  <c r="E490"/>
  <c r="G490"/>
  <c r="F491"/>
  <c r="E491"/>
  <c r="G491"/>
  <c r="F492"/>
  <c r="E492"/>
  <c r="G492"/>
  <c r="E495"/>
  <c r="G495"/>
  <c r="F496"/>
  <c r="E496"/>
  <c r="G496"/>
  <c r="F497"/>
  <c r="E497"/>
  <c r="G497"/>
  <c r="F498"/>
  <c r="E498"/>
  <c r="G498"/>
  <c r="F499"/>
  <c r="E499"/>
  <c r="G499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9"/>
  <c r="G519"/>
  <c r="F520"/>
  <c r="E520"/>
  <c r="G520"/>
  <c r="F521"/>
  <c r="E521"/>
  <c r="G521"/>
  <c r="F522"/>
  <c r="E522"/>
  <c r="G522"/>
  <c r="F523"/>
  <c r="E523"/>
  <c r="G523"/>
  <c r="E526"/>
  <c r="G526"/>
  <c r="F527"/>
  <c r="E527"/>
  <c r="G527"/>
  <c r="F528"/>
  <c r="E528"/>
  <c r="G528"/>
  <c r="F529"/>
  <c r="E529"/>
  <c r="G529"/>
  <c r="F530"/>
  <c r="E530"/>
  <c r="G530"/>
  <c r="E533"/>
  <c r="G533"/>
  <c r="F534"/>
  <c r="E534"/>
  <c r="G534"/>
  <c r="F535"/>
  <c r="E535"/>
  <c r="G535"/>
  <c r="F536"/>
  <c r="E536"/>
  <c r="G536"/>
  <c r="F537"/>
  <c r="E537"/>
  <c r="G537"/>
  <c r="E541"/>
  <c r="G541"/>
  <c r="F542"/>
  <c r="E542"/>
  <c r="G542"/>
  <c r="F543"/>
  <c r="E543"/>
  <c r="G543"/>
  <c r="F544"/>
  <c r="E544"/>
  <c r="G544"/>
  <c r="F545"/>
  <c r="E545"/>
  <c r="G545"/>
  <c r="E549"/>
  <c r="G549"/>
  <c r="F550"/>
  <c r="E550"/>
  <c r="G550"/>
  <c r="F551"/>
  <c r="E551"/>
  <c r="G551"/>
  <c r="F552"/>
  <c r="E552"/>
  <c r="G552"/>
  <c r="F553"/>
  <c r="E553"/>
  <c r="G553"/>
  <c r="E557"/>
  <c r="G557"/>
  <c r="F558"/>
  <c r="E558"/>
  <c r="G558"/>
  <c r="F559"/>
  <c r="E559"/>
  <c r="G559"/>
  <c r="F560"/>
  <c r="E560"/>
  <c r="G560"/>
  <c r="F561"/>
  <c r="E561"/>
  <c r="G561"/>
  <c r="E564"/>
  <c r="G564"/>
  <c r="F565"/>
  <c r="E565"/>
  <c r="G565"/>
  <c r="F566"/>
  <c r="E566"/>
  <c r="G566"/>
  <c r="F567"/>
  <c r="E567"/>
  <c r="G567"/>
  <c r="F568"/>
  <c r="E568"/>
  <c r="G568"/>
  <c r="E572"/>
  <c r="G572"/>
  <c r="F573"/>
  <c r="E573"/>
  <c r="G573"/>
  <c r="F574"/>
  <c r="E574"/>
  <c r="G574"/>
  <c r="F575"/>
  <c r="E575"/>
  <c r="G575"/>
  <c r="F576"/>
  <c r="E576"/>
  <c r="G576"/>
  <c r="E580"/>
  <c r="G580"/>
  <c r="F581"/>
  <c r="E581"/>
  <c r="G581"/>
  <c r="F582"/>
  <c r="E582"/>
  <c r="G582"/>
  <c r="F583"/>
  <c r="E583"/>
  <c r="G583"/>
  <c r="F584"/>
  <c r="E584"/>
  <c r="G584"/>
  <c r="E588"/>
  <c r="G588"/>
  <c r="F589"/>
  <c r="E589"/>
  <c r="G589"/>
  <c r="F590"/>
  <c r="E590"/>
  <c r="G590"/>
  <c r="F591"/>
  <c r="E591"/>
  <c r="G591"/>
  <c r="F592"/>
  <c r="E592"/>
  <c r="G592"/>
  <c r="E596"/>
  <c r="G596"/>
  <c r="F597"/>
  <c r="E597"/>
  <c r="G597"/>
  <c r="F598"/>
  <c r="E598"/>
  <c r="G598"/>
  <c r="F599"/>
  <c r="E599"/>
  <c r="G599"/>
  <c r="F600"/>
  <c r="E600"/>
  <c r="G600"/>
  <c r="E603"/>
  <c r="G603"/>
  <c r="F604"/>
  <c r="E604"/>
  <c r="G604"/>
  <c r="F605"/>
  <c r="E605"/>
  <c r="G605"/>
  <c r="F606"/>
  <c r="E606"/>
  <c r="G606"/>
  <c r="F607"/>
  <c r="E607"/>
  <c r="G607"/>
  <c r="E611"/>
  <c r="G611"/>
  <c r="F612"/>
  <c r="E612"/>
  <c r="G612"/>
  <c r="F613"/>
  <c r="E613"/>
  <c r="G613"/>
  <c r="F614"/>
  <c r="E614"/>
  <c r="G614"/>
  <c r="F615"/>
  <c r="E615"/>
  <c r="G615"/>
  <c r="E619"/>
  <c r="G619"/>
  <c r="F620"/>
  <c r="E620"/>
  <c r="G620"/>
  <c r="F621"/>
  <c r="E621"/>
  <c r="G621"/>
  <c r="F622"/>
  <c r="E622"/>
  <c r="G622"/>
  <c r="F623"/>
  <c r="E623"/>
  <c r="G623"/>
  <c r="E627"/>
  <c r="G627"/>
  <c r="F628"/>
  <c r="E628"/>
  <c r="G628"/>
  <c r="F629"/>
  <c r="E629"/>
  <c r="G629"/>
  <c r="F630"/>
  <c r="E630"/>
  <c r="G630"/>
  <c r="F631"/>
  <c r="E631"/>
  <c r="G631"/>
  <c r="E636"/>
  <c r="G636"/>
  <c r="F637"/>
  <c r="E637"/>
  <c r="G637"/>
  <c r="F638"/>
  <c r="E638"/>
  <c r="G638"/>
  <c r="F639"/>
  <c r="E639"/>
  <c r="G639"/>
  <c r="F640"/>
  <c r="E640"/>
  <c r="G640"/>
  <c r="E644"/>
  <c r="G644"/>
  <c r="F645"/>
  <c r="E645"/>
  <c r="G645"/>
  <c r="F646"/>
  <c r="E646"/>
  <c r="G646"/>
  <c r="F647"/>
  <c r="E647"/>
  <c r="G647"/>
  <c r="F648"/>
  <c r="E648"/>
  <c r="G648"/>
  <c r="E652"/>
  <c r="G652"/>
  <c r="F653"/>
  <c r="E653"/>
  <c r="G653"/>
  <c r="F654"/>
  <c r="E654"/>
  <c r="G654"/>
  <c r="F655"/>
  <c r="E655"/>
  <c r="G655"/>
  <c r="F656"/>
  <c r="E656"/>
  <c r="G656"/>
  <c r="E659"/>
  <c r="G659"/>
  <c r="F660"/>
  <c r="E660"/>
  <c r="G660"/>
  <c r="F661"/>
  <c r="E661"/>
  <c r="G661"/>
  <c r="F662"/>
  <c r="E662"/>
  <c r="G662"/>
  <c r="F663"/>
  <c r="E663"/>
  <c r="G663"/>
  <c r="E666"/>
  <c r="G666"/>
  <c r="F667"/>
  <c r="E667"/>
  <c r="G667"/>
  <c r="F668"/>
  <c r="E668"/>
  <c r="G668"/>
  <c r="F669"/>
  <c r="E669"/>
  <c r="G669"/>
  <c r="F670"/>
  <c r="E670"/>
  <c r="G670"/>
  <c r="E674"/>
  <c r="G674"/>
  <c r="F675"/>
  <c r="E675"/>
  <c r="G675"/>
  <c r="F676"/>
  <c r="E676"/>
  <c r="G676"/>
  <c r="F677"/>
  <c r="E677"/>
  <c r="G677"/>
  <c r="F678"/>
  <c r="E678"/>
  <c r="G678"/>
  <c r="E681"/>
  <c r="G681"/>
  <c r="F682"/>
  <c r="E682"/>
  <c r="G682"/>
  <c r="F683"/>
  <c r="E683"/>
  <c r="G683"/>
  <c r="F684"/>
  <c r="E684"/>
  <c r="G684"/>
  <c r="F685"/>
  <c r="E685"/>
  <c r="G685"/>
  <c r="E689"/>
  <c r="G689"/>
  <c r="F690"/>
  <c r="E690"/>
  <c r="G690"/>
  <c r="F691"/>
  <c r="E691"/>
  <c r="G691"/>
  <c r="F692"/>
  <c r="E692"/>
  <c r="G692"/>
  <c r="F693"/>
  <c r="E693"/>
  <c r="G693"/>
  <c r="E696"/>
  <c r="G696"/>
  <c r="F697"/>
  <c r="E697"/>
  <c r="G697"/>
  <c r="F698"/>
  <c r="E698"/>
  <c r="G698"/>
  <c r="F699"/>
  <c r="E699"/>
  <c r="G699"/>
  <c r="F700"/>
  <c r="E700"/>
  <c r="G700"/>
  <c r="E704"/>
  <c r="G704"/>
  <c r="F705"/>
  <c r="E705"/>
  <c r="G705"/>
  <c r="F706"/>
  <c r="E706"/>
  <c r="G706"/>
  <c r="F707"/>
  <c r="E707"/>
  <c r="G707"/>
  <c r="F708"/>
  <c r="E708"/>
  <c r="G708"/>
  <c r="E710"/>
  <c r="F710"/>
  <c r="G710"/>
  <c r="E714"/>
  <c r="G714"/>
  <c r="F715"/>
  <c r="E715"/>
  <c r="G715"/>
  <c r="F716"/>
  <c r="E716"/>
  <c r="G716"/>
  <c r="F717"/>
  <c r="E717"/>
  <c r="G717"/>
  <c r="F718"/>
  <c r="E718"/>
  <c r="G718"/>
  <c r="E721"/>
  <c r="G721"/>
  <c r="F722"/>
  <c r="E722"/>
  <c r="G722"/>
  <c r="F723"/>
  <c r="E723"/>
  <c r="G723"/>
  <c r="F724"/>
  <c r="E724"/>
  <c r="G724"/>
  <c r="F725"/>
  <c r="E725"/>
  <c r="G725"/>
  <c r="E729"/>
  <c r="G729"/>
  <c r="F730"/>
  <c r="E730"/>
  <c r="G730"/>
  <c r="F731"/>
  <c r="E731"/>
  <c r="G731"/>
  <c r="F732"/>
  <c r="E732"/>
  <c r="G732"/>
  <c r="F733"/>
  <c r="E733"/>
  <c r="G733"/>
  <c r="E737"/>
  <c r="G737"/>
  <c r="F738"/>
  <c r="E738"/>
  <c r="G738"/>
  <c r="F739"/>
  <c r="E739"/>
  <c r="G739"/>
  <c r="F740"/>
  <c r="E740"/>
  <c r="G740"/>
  <c r="F741"/>
  <c r="E741"/>
  <c r="G741"/>
  <c r="E745"/>
  <c r="G745"/>
  <c r="F746"/>
  <c r="E746"/>
  <c r="G746"/>
  <c r="F747"/>
  <c r="E747"/>
  <c r="G747"/>
  <c r="F748"/>
  <c r="E748"/>
  <c r="G748"/>
  <c r="F749"/>
  <c r="E749"/>
  <c r="G749"/>
  <c r="E753"/>
  <c r="G753"/>
  <c r="F754"/>
  <c r="E754"/>
  <c r="G754"/>
  <c r="F755"/>
  <c r="E755"/>
  <c r="G755"/>
  <c r="F756"/>
  <c r="E756"/>
  <c r="G756"/>
  <c r="F757"/>
  <c r="E757"/>
  <c r="G757"/>
  <c r="E761"/>
  <c r="G761"/>
  <c r="F762"/>
  <c r="E762"/>
  <c r="G762"/>
  <c r="F763"/>
  <c r="E763"/>
  <c r="G763"/>
  <c r="F764"/>
  <c r="E764"/>
  <c r="G764"/>
  <c r="F765"/>
  <c r="E765"/>
  <c r="G765"/>
  <c r="E768"/>
  <c r="G768"/>
  <c r="F769"/>
  <c r="E769"/>
  <c r="G769"/>
  <c r="F770"/>
  <c r="E770"/>
  <c r="G770"/>
  <c r="F771"/>
  <c r="E771"/>
  <c r="G771"/>
  <c r="F772"/>
  <c r="E772"/>
  <c r="G772"/>
  <c r="E776"/>
  <c r="G776"/>
  <c r="F777"/>
  <c r="E777"/>
  <c r="G777"/>
  <c r="F778"/>
  <c r="E778"/>
  <c r="G778"/>
  <c r="F779"/>
  <c r="E779"/>
  <c r="G779"/>
  <c r="F780"/>
  <c r="E780"/>
  <c r="G780"/>
  <c r="E784"/>
  <c r="G784"/>
  <c r="F785"/>
  <c r="E785"/>
  <c r="G785"/>
  <c r="F786"/>
  <c r="E786"/>
  <c r="G786"/>
  <c r="F787"/>
  <c r="E787"/>
  <c r="G787"/>
  <c r="F788"/>
  <c r="E788"/>
  <c r="G788"/>
  <c r="E792"/>
  <c r="G792"/>
  <c r="F793"/>
  <c r="E793"/>
  <c r="G793"/>
  <c r="F794"/>
  <c r="E794"/>
  <c r="G794"/>
  <c r="F795"/>
  <c r="E795"/>
  <c r="G795"/>
  <c r="F796"/>
  <c r="E796"/>
  <c r="G796"/>
  <c r="E800"/>
  <c r="G800"/>
  <c r="F801"/>
  <c r="E801"/>
  <c r="G801"/>
  <c r="F802"/>
  <c r="E802"/>
  <c r="G802"/>
  <c r="F803"/>
  <c r="E803"/>
  <c r="G803"/>
  <c r="F804"/>
  <c r="E804"/>
  <c r="G804"/>
  <c r="E808"/>
  <c r="G808"/>
  <c r="F809"/>
  <c r="E809"/>
  <c r="G809"/>
  <c r="F810"/>
  <c r="E810"/>
  <c r="G810"/>
  <c r="F811"/>
  <c r="E811"/>
  <c r="G811"/>
  <c r="F812"/>
  <c r="E812"/>
  <c r="G812"/>
  <c r="E816"/>
  <c r="G816"/>
  <c r="F817"/>
  <c r="E817"/>
  <c r="G817"/>
  <c r="F818"/>
  <c r="E818"/>
  <c r="G818"/>
  <c r="F819"/>
  <c r="E819"/>
  <c r="G819"/>
  <c r="F820"/>
  <c r="E820"/>
  <c r="G820"/>
  <c r="E824"/>
  <c r="G824"/>
  <c r="F825"/>
  <c r="E825"/>
  <c r="G825"/>
  <c r="F826"/>
  <c r="E826"/>
  <c r="G826"/>
  <c r="F827"/>
  <c r="E827"/>
  <c r="G827"/>
  <c r="F828"/>
  <c r="E828"/>
  <c r="G828"/>
  <c r="E833"/>
  <c r="G833"/>
  <c r="F834"/>
  <c r="E834"/>
  <c r="G834"/>
  <c r="F835"/>
  <c r="E835"/>
  <c r="G835"/>
  <c r="F836"/>
  <c r="E836"/>
  <c r="G836"/>
  <c r="F837"/>
  <c r="E837"/>
  <c r="G837"/>
  <c r="E841"/>
  <c r="G841"/>
  <c r="F842"/>
  <c r="E842"/>
  <c r="G842"/>
  <c r="F843"/>
  <c r="E843"/>
  <c r="G843"/>
  <c r="F844"/>
  <c r="E844"/>
  <c r="G844"/>
  <c r="F845"/>
  <c r="E845"/>
  <c r="G845"/>
  <c r="E849"/>
  <c r="G849"/>
  <c r="E850"/>
  <c r="G850"/>
  <c r="E851"/>
  <c r="G851"/>
  <c r="E852"/>
  <c r="G852"/>
  <c r="E853"/>
  <c r="G853"/>
  <c r="E854"/>
  <c r="G854"/>
  <c r="E855"/>
  <c r="G855"/>
  <c r="E856"/>
  <c r="G856"/>
  <c r="E857"/>
  <c r="G857"/>
  <c r="F8" i="17"/>
  <c r="E9"/>
  <c r="F9"/>
  <c r="E10"/>
  <c r="F10"/>
  <c r="E11"/>
  <c r="F11"/>
  <c r="E12"/>
  <c r="F12"/>
  <c r="F16"/>
  <c r="E17"/>
  <c r="F17"/>
  <c r="E18"/>
  <c r="F18"/>
  <c r="E19"/>
  <c r="F19"/>
  <c r="F25"/>
  <c r="E26"/>
  <c r="F26"/>
  <c r="E27"/>
  <c r="F27"/>
  <c r="E28"/>
  <c r="F28"/>
  <c r="E29"/>
  <c r="F29"/>
  <c r="F34"/>
  <c r="E35"/>
  <c r="F35"/>
  <c r="E36"/>
  <c r="F36"/>
  <c r="E37"/>
  <c r="F37"/>
  <c r="F41"/>
  <c r="E42"/>
  <c r="F42"/>
  <c r="E43"/>
  <c r="F43"/>
  <c r="E44"/>
  <c r="F44"/>
  <c r="E45"/>
  <c r="F45"/>
  <c r="F49"/>
  <c r="E50"/>
  <c r="F50"/>
  <c r="E51"/>
  <c r="F51"/>
  <c r="E52"/>
  <c r="F52"/>
  <c r="F56"/>
  <c r="E57"/>
  <c r="F57"/>
  <c r="E58"/>
  <c r="F58"/>
  <c r="E59"/>
  <c r="F59"/>
  <c r="F63"/>
  <c r="E64"/>
  <c r="F64"/>
  <c r="E65"/>
  <c r="F65"/>
  <c r="E66"/>
  <c r="F66"/>
  <c r="E67"/>
  <c r="F67"/>
  <c r="F71"/>
  <c r="E72"/>
  <c r="F72"/>
  <c r="E73"/>
  <c r="F73"/>
  <c r="E74"/>
  <c r="F74"/>
  <c r="E75"/>
  <c r="F75"/>
  <c r="F79"/>
  <c r="E80"/>
  <c r="F80"/>
  <c r="E81"/>
  <c r="F81"/>
  <c r="E82"/>
  <c r="F82"/>
  <c r="E83"/>
  <c r="F83"/>
  <c r="F88"/>
  <c r="E89"/>
  <c r="F89"/>
  <c r="E90"/>
  <c r="F90"/>
  <c r="E91"/>
  <c r="F91"/>
  <c r="E92"/>
  <c r="F92"/>
  <c r="F97"/>
  <c r="E98"/>
  <c r="F98"/>
  <c r="E99"/>
  <c r="F99"/>
  <c r="E100"/>
  <c r="F100"/>
  <c r="E101"/>
  <c r="F101"/>
  <c r="F105"/>
  <c r="E106"/>
  <c r="F106"/>
  <c r="E107"/>
  <c r="F107"/>
  <c r="E108"/>
  <c r="F108"/>
  <c r="E109"/>
  <c r="F109"/>
  <c r="F114"/>
  <c r="E115"/>
  <c r="F115"/>
  <c r="E116"/>
  <c r="F116"/>
  <c r="E117"/>
  <c r="F117"/>
  <c r="E118"/>
  <c r="F118"/>
  <c r="F123"/>
  <c r="E124"/>
  <c r="F124"/>
  <c r="E125"/>
  <c r="F125"/>
  <c r="E126"/>
  <c r="F126"/>
  <c r="F130"/>
  <c r="E131"/>
  <c r="F131"/>
  <c r="E132"/>
  <c r="F132"/>
  <c r="E133"/>
  <c r="F133"/>
  <c r="F138"/>
  <c r="E139"/>
  <c r="F139"/>
  <c r="G139"/>
  <c r="E140"/>
  <c r="F140"/>
  <c r="G140"/>
  <c r="E141"/>
  <c r="F141"/>
  <c r="G141"/>
  <c r="E9" i="16"/>
  <c r="F9"/>
  <c r="G9"/>
  <c r="E10"/>
  <c r="F10"/>
  <c r="G10"/>
  <c r="F11"/>
  <c r="E18"/>
  <c r="F18"/>
  <c r="G18"/>
  <c r="E19"/>
  <c r="F19"/>
  <c r="G19"/>
  <c r="E20"/>
  <c r="F20"/>
  <c r="G20"/>
  <c r="E21"/>
  <c r="F21"/>
  <c r="G21"/>
  <c r="G27"/>
  <c r="E28"/>
  <c r="F28"/>
  <c r="G28"/>
  <c r="E29"/>
  <c r="F29"/>
  <c r="G29"/>
  <c r="E30"/>
  <c r="F30"/>
  <c r="G30"/>
  <c r="E31"/>
  <c r="F31"/>
  <c r="G31"/>
  <c r="E39"/>
  <c r="F39"/>
  <c r="G39"/>
  <c r="E40"/>
  <c r="F40"/>
  <c r="G40"/>
  <c r="E41"/>
  <c r="F41"/>
  <c r="G41"/>
  <c r="E42"/>
  <c r="F42"/>
  <c r="G42"/>
  <c r="E48"/>
  <c r="F48"/>
  <c r="G48"/>
  <c r="E49"/>
  <c r="F49"/>
  <c r="G49"/>
  <c r="E50"/>
  <c r="F50"/>
  <c r="G50"/>
  <c r="E51"/>
  <c r="F51"/>
  <c r="G51"/>
  <c r="E57"/>
  <c r="E58"/>
  <c r="F58"/>
  <c r="G58"/>
  <c r="E59"/>
  <c r="F59"/>
  <c r="G59"/>
  <c r="E60"/>
  <c r="F60"/>
  <c r="G60"/>
  <c r="E61"/>
  <c r="F61"/>
  <c r="G61"/>
  <c r="E36" i="13" l="1"/>
  <c r="F36"/>
  <c r="G36"/>
  <c r="E37"/>
  <c r="F37"/>
  <c r="G37"/>
  <c r="E38"/>
  <c r="F38"/>
  <c r="G38"/>
  <c r="E39"/>
  <c r="F39"/>
  <c r="G39"/>
  <c r="E40"/>
  <c r="F40"/>
  <c r="G40"/>
  <c r="E103"/>
  <c r="F103"/>
  <c r="G103"/>
  <c r="E104"/>
  <c r="F104"/>
  <c r="G104"/>
  <c r="E105"/>
  <c r="F105"/>
  <c r="G105"/>
  <c r="E106"/>
  <c r="F106"/>
  <c r="G106"/>
  <c r="E120"/>
  <c r="F120"/>
  <c r="G120"/>
  <c r="E121"/>
  <c r="F121"/>
  <c r="G121"/>
  <c r="E122"/>
  <c r="F122"/>
  <c r="G122"/>
  <c r="E169"/>
  <c r="F169"/>
  <c r="G169"/>
  <c r="E170"/>
  <c r="F170"/>
  <c r="G170"/>
  <c r="E171"/>
  <c r="F171"/>
  <c r="G171"/>
  <c r="E172"/>
  <c r="F172"/>
  <c r="G172"/>
  <c r="E186"/>
  <c r="F186"/>
  <c r="G186"/>
  <c r="E187"/>
  <c r="F187"/>
  <c r="G187"/>
  <c r="E188"/>
  <c r="F188"/>
  <c r="G188"/>
  <c r="E189"/>
  <c r="F189"/>
  <c r="G189"/>
  <c r="E190"/>
  <c r="F190"/>
  <c r="G190"/>
  <c r="E204"/>
  <c r="F204"/>
  <c r="G204"/>
  <c r="E205"/>
  <c r="F205"/>
  <c r="G205"/>
  <c r="E206"/>
  <c r="F206"/>
  <c r="G206"/>
  <c r="E207"/>
  <c r="F207"/>
  <c r="G207"/>
  <c r="E370"/>
  <c r="F370"/>
  <c r="G370"/>
  <c r="E371"/>
  <c r="F371"/>
  <c r="G371"/>
  <c r="E372"/>
  <c r="F372"/>
  <c r="G372"/>
  <c r="E373"/>
  <c r="F373"/>
  <c r="G373"/>
  <c r="E8" i="12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F43"/>
  <c r="E43"/>
  <c r="G43"/>
  <c r="F44"/>
  <c r="E44"/>
  <c r="G44"/>
  <c r="F45"/>
  <c r="E45"/>
  <c r="G45"/>
  <c r="F46"/>
  <c r="E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F88"/>
  <c r="E88"/>
  <c r="G88"/>
  <c r="F89"/>
  <c r="E89"/>
  <c r="G89"/>
  <c r="F90"/>
  <c r="E90"/>
  <c r="G90"/>
  <c r="F91"/>
  <c r="E91"/>
  <c r="G91"/>
  <c r="E96"/>
  <c r="G96"/>
  <c r="E97"/>
  <c r="F97"/>
  <c r="G97"/>
  <c r="E98"/>
  <c r="F98"/>
  <c r="G98"/>
  <c r="E99"/>
  <c r="F99"/>
  <c r="G99"/>
  <c r="E100"/>
  <c r="F100"/>
  <c r="G100"/>
  <c r="E105"/>
  <c r="G105"/>
  <c r="E106"/>
  <c r="F106"/>
  <c r="G106"/>
  <c r="E107"/>
  <c r="F107"/>
  <c r="G107"/>
  <c r="E108"/>
  <c r="F108"/>
  <c r="G108"/>
  <c r="E109"/>
  <c r="F109"/>
  <c r="G109"/>
  <c r="E114"/>
  <c r="G114"/>
  <c r="E115"/>
  <c r="F115"/>
  <c r="G115"/>
  <c r="E116"/>
  <c r="F116"/>
  <c r="G116"/>
  <c r="E117"/>
  <c r="F117"/>
  <c r="G117"/>
  <c r="E118"/>
  <c r="F118"/>
  <c r="G118"/>
  <c r="E123"/>
  <c r="G123"/>
  <c r="F124"/>
  <c r="E124"/>
  <c r="G124"/>
  <c r="F125"/>
  <c r="E125"/>
  <c r="G125"/>
  <c r="F126"/>
  <c r="E126"/>
  <c r="G126"/>
  <c r="F127"/>
  <c r="E127"/>
  <c r="G127"/>
  <c r="E132"/>
  <c r="G132"/>
  <c r="E133"/>
  <c r="F133"/>
  <c r="G133"/>
  <c r="E134"/>
  <c r="F134"/>
  <c r="G134"/>
  <c r="E135"/>
  <c r="F135"/>
  <c r="G135"/>
  <c r="E136"/>
  <c r="F136"/>
  <c r="G136"/>
  <c r="E141"/>
  <c r="G141"/>
  <c r="F142"/>
  <c r="E142"/>
  <c r="G142"/>
  <c r="F143"/>
  <c r="E143"/>
  <c r="G143"/>
  <c r="F144"/>
  <c r="E144"/>
  <c r="G144"/>
  <c r="F145"/>
  <c r="E145"/>
  <c r="G145"/>
  <c r="E151"/>
  <c r="G151"/>
  <c r="E152"/>
  <c r="F152"/>
  <c r="G152"/>
  <c r="E153"/>
  <c r="F153"/>
  <c r="G153"/>
  <c r="E154"/>
  <c r="F154"/>
  <c r="G154"/>
  <c r="E155"/>
  <c r="F155"/>
  <c r="G155"/>
  <c r="E160"/>
  <c r="G160"/>
  <c r="E161"/>
  <c r="F161"/>
  <c r="G161"/>
  <c r="E162"/>
  <c r="F162"/>
  <c r="G162"/>
  <c r="E163"/>
  <c r="F163"/>
  <c r="G163"/>
  <c r="E164"/>
  <c r="F164"/>
  <c r="G164"/>
  <c r="E169"/>
  <c r="G169"/>
  <c r="F170"/>
  <c r="E170"/>
  <c r="G170"/>
  <c r="E171"/>
  <c r="F171"/>
  <c r="G171"/>
  <c r="E172"/>
  <c r="F172"/>
  <c r="G172"/>
  <c r="E173"/>
  <c r="F173"/>
  <c r="G173"/>
  <c r="E178"/>
  <c r="G178"/>
  <c r="F179"/>
  <c r="E179"/>
  <c r="G179"/>
  <c r="E180"/>
  <c r="F180"/>
  <c r="G180"/>
  <c r="E181"/>
  <c r="F181"/>
  <c r="G181"/>
  <c r="E182"/>
  <c r="F182"/>
  <c r="G182"/>
  <c r="E187"/>
  <c r="G187"/>
  <c r="E188"/>
  <c r="F188"/>
  <c r="G188"/>
  <c r="E189"/>
  <c r="F189"/>
  <c r="G189"/>
  <c r="E190"/>
  <c r="F190"/>
  <c r="G190"/>
  <c r="E191"/>
  <c r="F191"/>
  <c r="G191"/>
  <c r="E196"/>
  <c r="G196"/>
  <c r="E197"/>
  <c r="F197"/>
  <c r="G197"/>
  <c r="E198"/>
  <c r="F198"/>
  <c r="G198"/>
  <c r="E199"/>
  <c r="F199"/>
  <c r="G199"/>
  <c r="E200"/>
  <c r="F200"/>
  <c r="G200"/>
  <c r="E205"/>
  <c r="G205"/>
  <c r="E206"/>
  <c r="F206"/>
  <c r="G206"/>
  <c r="E207"/>
  <c r="F207"/>
  <c r="G207"/>
  <c r="E208"/>
  <c r="F208"/>
  <c r="G208"/>
  <c r="E209"/>
  <c r="F209"/>
  <c r="G209"/>
  <c r="E214"/>
  <c r="G214"/>
  <c r="E215"/>
  <c r="F215"/>
  <c r="G215"/>
  <c r="E216"/>
  <c r="F216"/>
  <c r="G216"/>
  <c r="E217"/>
  <c r="F217"/>
  <c r="G217"/>
  <c r="E218"/>
  <c r="F218"/>
  <c r="G218"/>
  <c r="E223"/>
  <c r="G223"/>
  <c r="E224"/>
  <c r="F224"/>
  <c r="G224"/>
  <c r="E225"/>
  <c r="F225"/>
  <c r="G225"/>
  <c r="E226"/>
  <c r="F226"/>
  <c r="G226"/>
  <c r="E227"/>
  <c r="F227"/>
  <c r="G227"/>
  <c r="E232"/>
  <c r="G232"/>
  <c r="E233"/>
  <c r="F233"/>
  <c r="G233"/>
  <c r="E234"/>
  <c r="F234"/>
  <c r="G234"/>
  <c r="E235"/>
  <c r="F235"/>
  <c r="G235"/>
  <c r="E236"/>
  <c r="F236"/>
  <c r="G236"/>
  <c r="E241"/>
  <c r="G241"/>
  <c r="E242"/>
  <c r="F242"/>
  <c r="G242"/>
  <c r="E243"/>
  <c r="F243"/>
  <c r="G243"/>
  <c r="E244"/>
  <c r="F244"/>
  <c r="G244"/>
  <c r="E245"/>
  <c r="F245"/>
  <c r="G245"/>
  <c r="E250"/>
  <c r="G250"/>
  <c r="E251"/>
  <c r="F251"/>
  <c r="G251"/>
  <c r="E252"/>
  <c r="F252"/>
  <c r="G252"/>
  <c r="E253"/>
  <c r="F253"/>
  <c r="G253"/>
  <c r="E254"/>
  <c r="F254"/>
  <c r="G254"/>
  <c r="E259"/>
  <c r="G259"/>
  <c r="E260"/>
  <c r="F260"/>
  <c r="G260"/>
  <c r="E261"/>
  <c r="F261"/>
  <c r="G261"/>
  <c r="E262"/>
  <c r="F262"/>
  <c r="G262"/>
  <c r="E263"/>
  <c r="F263"/>
  <c r="G263"/>
  <c r="G268"/>
  <c r="E269"/>
  <c r="F269"/>
  <c r="G269"/>
  <c r="E270"/>
  <c r="F270"/>
  <c r="G270"/>
  <c r="E271"/>
  <c r="F271"/>
  <c r="G271"/>
  <c r="E277"/>
  <c r="G277"/>
  <c r="E278"/>
  <c r="F278"/>
  <c r="G278"/>
  <c r="E279"/>
  <c r="F279"/>
  <c r="G279"/>
  <c r="E280"/>
  <c r="F280"/>
  <c r="G280"/>
  <c r="E281"/>
  <c r="F281"/>
  <c r="G281"/>
  <c r="E285"/>
  <c r="G285"/>
  <c r="E286"/>
  <c r="F286"/>
  <c r="G286"/>
  <c r="E287"/>
  <c r="F287"/>
  <c r="G287"/>
  <c r="E288"/>
  <c r="F288"/>
  <c r="G288"/>
  <c r="E289"/>
  <c r="F289"/>
  <c r="G289"/>
  <c r="E293"/>
  <c r="G293"/>
  <c r="E294"/>
  <c r="F294"/>
  <c r="G294"/>
  <c r="E295"/>
  <c r="F295"/>
  <c r="G295"/>
  <c r="E296"/>
  <c r="F296"/>
  <c r="G296"/>
  <c r="E297"/>
  <c r="F297"/>
  <c r="G297"/>
  <c r="E302"/>
  <c r="G302"/>
  <c r="E303"/>
  <c r="F303"/>
  <c r="G303"/>
  <c r="E304"/>
  <c r="F304"/>
  <c r="G304"/>
  <c r="E305"/>
  <c r="F305"/>
  <c r="G305"/>
  <c r="E306"/>
  <c r="F306"/>
  <c r="G306"/>
  <c r="E310"/>
  <c r="G310"/>
  <c r="E311"/>
  <c r="F311"/>
  <c r="G311"/>
  <c r="E312"/>
  <c r="F312"/>
  <c r="G312"/>
  <c r="E313"/>
  <c r="F313"/>
  <c r="G313"/>
  <c r="E314"/>
  <c r="F314"/>
  <c r="G314"/>
  <c r="E320"/>
  <c r="G320"/>
  <c r="E321"/>
  <c r="F321"/>
  <c r="G321"/>
  <c r="E322"/>
  <c r="F322"/>
  <c r="G322"/>
  <c r="E323"/>
  <c r="F323"/>
  <c r="G323"/>
  <c r="E324"/>
  <c r="F324"/>
  <c r="G324"/>
  <c r="E328"/>
  <c r="G328"/>
  <c r="E329"/>
  <c r="F329"/>
  <c r="G329"/>
  <c r="E330"/>
  <c r="F330"/>
  <c r="G330"/>
  <c r="E331"/>
  <c r="F331"/>
  <c r="G331"/>
  <c r="E332"/>
  <c r="F332"/>
  <c r="G332"/>
  <c r="E337"/>
  <c r="G337"/>
  <c r="E338"/>
  <c r="F338"/>
  <c r="G338"/>
  <c r="E339"/>
  <c r="F339"/>
  <c r="G339"/>
  <c r="E340"/>
  <c r="F340"/>
  <c r="G340"/>
  <c r="E341"/>
  <c r="F341"/>
  <c r="G341"/>
  <c r="E345"/>
  <c r="G345"/>
  <c r="E346"/>
  <c r="F346"/>
  <c r="G346"/>
  <c r="E347"/>
  <c r="F347"/>
  <c r="G347"/>
  <c r="E348"/>
  <c r="F348"/>
  <c r="G348"/>
  <c r="E349"/>
  <c r="F349"/>
  <c r="G349"/>
  <c r="E354"/>
  <c r="G354"/>
  <c r="E355"/>
  <c r="F355"/>
  <c r="G355"/>
  <c r="E356"/>
  <c r="F356"/>
  <c r="G356"/>
  <c r="E357"/>
  <c r="F357"/>
  <c r="G357"/>
  <c r="E358"/>
  <c r="F358"/>
  <c r="G358"/>
  <c r="E363"/>
  <c r="G363"/>
  <c r="E364"/>
  <c r="F364"/>
  <c r="G364"/>
  <c r="E365"/>
  <c r="F365"/>
  <c r="G365"/>
  <c r="E366"/>
  <c r="F366"/>
  <c r="G366"/>
  <c r="E367"/>
  <c r="F367"/>
  <c r="G367"/>
  <c r="E371"/>
  <c r="G371"/>
  <c r="E372"/>
  <c r="F372"/>
  <c r="G372"/>
  <c r="E373"/>
  <c r="F373"/>
  <c r="G373"/>
  <c r="E374"/>
  <c r="F374"/>
  <c r="G374"/>
  <c r="E375"/>
  <c r="F375"/>
  <c r="G375"/>
  <c r="E380"/>
  <c r="G380"/>
  <c r="E381"/>
  <c r="F381"/>
  <c r="G381"/>
  <c r="E382"/>
  <c r="F382"/>
  <c r="G382"/>
  <c r="E383"/>
  <c r="F383"/>
  <c r="G383"/>
  <c r="E384"/>
  <c r="F384"/>
  <c r="G384"/>
  <c r="E389"/>
  <c r="G389"/>
  <c r="E390"/>
  <c r="F390"/>
  <c r="G390"/>
  <c r="E391"/>
  <c r="F391"/>
  <c r="G391"/>
  <c r="E392"/>
  <c r="F392"/>
  <c r="G392"/>
  <c r="E393"/>
  <c r="F393"/>
  <c r="G393"/>
  <c r="E398"/>
  <c r="G398"/>
  <c r="E399"/>
  <c r="F399"/>
  <c r="G399"/>
  <c r="E400"/>
  <c r="F400"/>
  <c r="G400"/>
  <c r="E401"/>
  <c r="F401"/>
  <c r="G401"/>
  <c r="E402"/>
  <c r="F402"/>
  <c r="G402"/>
  <c r="E407"/>
  <c r="G407"/>
  <c r="E408"/>
  <c r="F408"/>
  <c r="G408"/>
  <c r="E409"/>
  <c r="F409"/>
  <c r="G409"/>
  <c r="E410"/>
  <c r="F410"/>
  <c r="G410"/>
  <c r="E411"/>
  <c r="F411"/>
  <c r="G411"/>
  <c r="E416"/>
  <c r="G416"/>
  <c r="E417"/>
  <c r="F417"/>
  <c r="G417"/>
  <c r="E418"/>
  <c r="F418"/>
  <c r="G418"/>
  <c r="E419"/>
  <c r="F419"/>
  <c r="G419"/>
  <c r="E420"/>
  <c r="F420"/>
  <c r="G420"/>
  <c r="E424"/>
  <c r="G424"/>
  <c r="E425"/>
  <c r="F425"/>
  <c r="G425"/>
  <c r="E426"/>
  <c r="F426"/>
  <c r="G426"/>
  <c r="E427"/>
  <c r="F427"/>
  <c r="G427"/>
  <c r="E428"/>
  <c r="F428"/>
  <c r="G428"/>
  <c r="E432"/>
  <c r="G432"/>
  <c r="E433"/>
  <c r="F433"/>
  <c r="G433"/>
  <c r="E434"/>
  <c r="F434"/>
  <c r="G434"/>
  <c r="E435"/>
  <c r="F435"/>
  <c r="G435"/>
  <c r="E436"/>
  <c r="F436"/>
  <c r="G436"/>
  <c r="E441"/>
  <c r="G441"/>
  <c r="E442"/>
  <c r="F442"/>
  <c r="G442"/>
  <c r="E443"/>
  <c r="F443"/>
  <c r="G443"/>
  <c r="E444"/>
  <c r="F444"/>
  <c r="G444"/>
  <c r="E445"/>
  <c r="F445"/>
  <c r="G445"/>
  <c r="E449"/>
  <c r="G449"/>
  <c r="E450"/>
  <c r="F450"/>
  <c r="G450"/>
  <c r="E451"/>
  <c r="F451"/>
  <c r="G451"/>
  <c r="E452"/>
  <c r="F452"/>
  <c r="G452"/>
  <c r="E453"/>
  <c r="F453"/>
  <c r="G453"/>
  <c r="E458"/>
  <c r="G458"/>
  <c r="E459"/>
  <c r="F459"/>
  <c r="G459"/>
  <c r="E460"/>
  <c r="F460"/>
  <c r="G460"/>
  <c r="E461"/>
  <c r="F461"/>
  <c r="G461"/>
  <c r="E462"/>
  <c r="F462"/>
  <c r="G462"/>
  <c r="E466"/>
  <c r="G466"/>
  <c r="E467"/>
  <c r="F467"/>
  <c r="G467"/>
  <c r="E468"/>
  <c r="F468"/>
  <c r="G468"/>
  <c r="E469"/>
  <c r="F469"/>
  <c r="G469"/>
  <c r="E470"/>
  <c r="F470"/>
  <c r="G470"/>
  <c r="E474"/>
  <c r="G474"/>
  <c r="E475"/>
  <c r="F475"/>
  <c r="G475"/>
  <c r="E476"/>
  <c r="F476"/>
  <c r="G476"/>
  <c r="E477"/>
  <c r="F477"/>
  <c r="G477"/>
  <c r="E478"/>
  <c r="F478"/>
  <c r="G478"/>
  <c r="E483"/>
  <c r="G483"/>
  <c r="E484"/>
  <c r="F484"/>
  <c r="G484"/>
  <c r="E485"/>
  <c r="F485"/>
  <c r="G485"/>
  <c r="E486"/>
  <c r="F486"/>
  <c r="G486"/>
  <c r="E487"/>
  <c r="F487"/>
  <c r="G487"/>
  <c r="E491"/>
  <c r="G491"/>
  <c r="E492"/>
  <c r="F492"/>
  <c r="G492"/>
  <c r="E493"/>
  <c r="F493"/>
  <c r="G493"/>
  <c r="E494"/>
  <c r="F494"/>
  <c r="G494"/>
  <c r="E495"/>
  <c r="F495"/>
  <c r="G495"/>
  <c r="E499"/>
  <c r="G499"/>
  <c r="E500"/>
  <c r="F500"/>
  <c r="G500"/>
  <c r="E501"/>
  <c r="F501"/>
  <c r="G501"/>
  <c r="E502"/>
  <c r="F502"/>
  <c r="G502"/>
  <c r="E503"/>
  <c r="F503"/>
  <c r="G503"/>
  <c r="E508"/>
  <c r="G508"/>
  <c r="E509"/>
  <c r="F509"/>
  <c r="G509"/>
  <c r="E510"/>
  <c r="F510"/>
  <c r="G510"/>
  <c r="E511"/>
  <c r="F511"/>
  <c r="G511"/>
  <c r="E512"/>
  <c r="F512"/>
  <c r="G512"/>
  <c r="E517"/>
  <c r="G517"/>
  <c r="E518"/>
  <c r="F518"/>
  <c r="G518"/>
  <c r="E519"/>
  <c r="F519"/>
  <c r="G519"/>
  <c r="E520"/>
  <c r="F520"/>
  <c r="G520"/>
  <c r="E521"/>
  <c r="F521"/>
  <c r="G521"/>
  <c r="E526"/>
  <c r="G526"/>
  <c r="E527"/>
  <c r="F527"/>
  <c r="G527"/>
  <c r="E528"/>
  <c r="F528"/>
  <c r="G528"/>
  <c r="E529"/>
  <c r="F529"/>
  <c r="G529"/>
  <c r="E530"/>
  <c r="F530"/>
  <c r="G530"/>
  <c r="E535"/>
  <c r="G535"/>
  <c r="E536"/>
  <c r="F536"/>
  <c r="G536"/>
  <c r="E537"/>
  <c r="F537"/>
  <c r="G537"/>
  <c r="E538"/>
  <c r="F538"/>
  <c r="G538"/>
  <c r="E539"/>
  <c r="F539"/>
  <c r="G539"/>
  <c r="E545"/>
  <c r="G545"/>
  <c r="E546"/>
  <c r="F546"/>
  <c r="G546"/>
  <c r="E547"/>
  <c r="F547"/>
  <c r="G547"/>
  <c r="E548"/>
  <c r="F548"/>
  <c r="G548"/>
  <c r="E549"/>
  <c r="F549"/>
  <c r="G549"/>
  <c r="E554"/>
  <c r="G554"/>
  <c r="E555"/>
  <c r="F555"/>
  <c r="G555"/>
  <c r="E556"/>
  <c r="F556"/>
  <c r="G556"/>
  <c r="E557"/>
  <c r="F557"/>
  <c r="G557"/>
  <c r="E558"/>
  <c r="F558"/>
  <c r="G558"/>
  <c r="E563"/>
  <c r="G563"/>
  <c r="E564"/>
  <c r="F564"/>
  <c r="G564"/>
  <c r="E565"/>
  <c r="F565"/>
  <c r="G565"/>
  <c r="E566"/>
  <c r="F566"/>
  <c r="G566"/>
  <c r="E567"/>
  <c r="F567"/>
  <c r="G567"/>
  <c r="E572"/>
  <c r="G572"/>
  <c r="E573"/>
  <c r="F573"/>
  <c r="G573"/>
  <c r="E574"/>
  <c r="F574"/>
  <c r="G574"/>
  <c r="E575"/>
  <c r="F575"/>
  <c r="G575"/>
  <c r="E576"/>
  <c r="F576"/>
  <c r="G576"/>
  <c r="E581"/>
  <c r="G581"/>
  <c r="E582"/>
  <c r="F582"/>
  <c r="G582"/>
  <c r="E583"/>
  <c r="F583"/>
  <c r="G583"/>
  <c r="E584"/>
  <c r="F584"/>
  <c r="G584"/>
  <c r="E585"/>
  <c r="F585"/>
  <c r="G585"/>
  <c r="E590"/>
  <c r="G590"/>
  <c r="E591"/>
  <c r="F591"/>
  <c r="G591"/>
  <c r="E592"/>
  <c r="F592"/>
  <c r="G592"/>
  <c r="E593"/>
  <c r="F593"/>
  <c r="G593"/>
  <c r="E594"/>
  <c r="F594"/>
  <c r="G594"/>
  <c r="E600"/>
  <c r="G600"/>
  <c r="E601"/>
  <c r="F601"/>
  <c r="G601"/>
  <c r="E602"/>
  <c r="F602"/>
  <c r="G602"/>
  <c r="E603"/>
  <c r="F603"/>
  <c r="G603"/>
  <c r="E604"/>
  <c r="F604"/>
  <c r="G604"/>
  <c r="E608"/>
  <c r="G608"/>
  <c r="E609"/>
  <c r="F609"/>
  <c r="G609"/>
  <c r="E610"/>
  <c r="F610"/>
  <c r="G610"/>
  <c r="E611"/>
  <c r="F611"/>
  <c r="G611"/>
  <c r="E612"/>
  <c r="F612"/>
  <c r="G612"/>
  <c r="E617"/>
  <c r="G617"/>
  <c r="E618"/>
  <c r="F618"/>
  <c r="G618"/>
  <c r="E619"/>
  <c r="F619"/>
  <c r="G619"/>
  <c r="E620"/>
  <c r="F620"/>
  <c r="G620"/>
  <c r="E621"/>
  <c r="F621"/>
  <c r="G621"/>
  <c r="E625"/>
  <c r="G625"/>
  <c r="E626"/>
  <c r="F626"/>
  <c r="G626"/>
  <c r="E627"/>
  <c r="F627"/>
  <c r="G627"/>
  <c r="E628"/>
  <c r="F628"/>
  <c r="G628"/>
  <c r="E629"/>
  <c r="F629"/>
  <c r="G629"/>
  <c r="E633"/>
  <c r="G633"/>
  <c r="E634"/>
  <c r="F634"/>
  <c r="G634"/>
  <c r="E635"/>
  <c r="F635"/>
  <c r="G635"/>
  <c r="E636"/>
  <c r="F636"/>
  <c r="G636"/>
  <c r="E637"/>
  <c r="F637"/>
  <c r="G637"/>
  <c r="E641"/>
  <c r="G641"/>
  <c r="E642"/>
  <c r="F642"/>
  <c r="G642"/>
  <c r="E643"/>
  <c r="F643"/>
  <c r="G643"/>
  <c r="E644"/>
  <c r="F644"/>
  <c r="G644"/>
  <c r="E645"/>
  <c r="F645"/>
  <c r="G645"/>
  <c r="E649"/>
  <c r="G649"/>
  <c r="E650"/>
  <c r="F650"/>
  <c r="G650"/>
  <c r="E651"/>
  <c r="F651"/>
  <c r="G651"/>
  <c r="E652"/>
  <c r="F652"/>
  <c r="G652"/>
  <c r="E653"/>
  <c r="F653"/>
  <c r="G653"/>
  <c r="E658"/>
  <c r="G658"/>
  <c r="E659"/>
  <c r="F659"/>
  <c r="G659"/>
  <c r="E660"/>
  <c r="F660"/>
  <c r="G660"/>
  <c r="E661"/>
  <c r="F661"/>
  <c r="G661"/>
  <c r="E662"/>
  <c r="F662"/>
  <c r="G662"/>
  <c r="E667"/>
  <c r="G667"/>
  <c r="E668"/>
  <c r="F668"/>
  <c r="G668"/>
  <c r="E669"/>
  <c r="F669"/>
  <c r="G669"/>
  <c r="E670"/>
  <c r="F670"/>
  <c r="G670"/>
  <c r="E671"/>
  <c r="F671"/>
  <c r="G671"/>
  <c r="E675"/>
  <c r="G675"/>
  <c r="E676"/>
  <c r="F676"/>
  <c r="G676"/>
  <c r="E677"/>
  <c r="F677"/>
  <c r="G677"/>
  <c r="E678"/>
  <c r="F678"/>
  <c r="G678"/>
  <c r="E679"/>
  <c r="F679"/>
  <c r="G679"/>
  <c r="E684"/>
  <c r="G684"/>
  <c r="E685"/>
  <c r="F685"/>
  <c r="G685"/>
  <c r="E686"/>
  <c r="F686"/>
  <c r="G686"/>
  <c r="E687"/>
  <c r="F687"/>
  <c r="G687"/>
  <c r="E688"/>
  <c r="F688"/>
  <c r="G688"/>
  <c r="E692"/>
  <c r="G692"/>
  <c r="E693"/>
  <c r="F693"/>
  <c r="G693"/>
  <c r="E694"/>
  <c r="F694"/>
  <c r="G694"/>
  <c r="E695"/>
  <c r="F695"/>
  <c r="G695"/>
  <c r="E696"/>
  <c r="F696"/>
  <c r="G696"/>
  <c r="E700"/>
  <c r="G700"/>
  <c r="E701"/>
  <c r="F701"/>
  <c r="G701"/>
  <c r="E702"/>
  <c r="F702"/>
  <c r="G702"/>
  <c r="E703"/>
  <c r="F703"/>
  <c r="G703"/>
  <c r="E704"/>
  <c r="F704"/>
  <c r="G704"/>
  <c r="E709"/>
  <c r="G709"/>
  <c r="E710"/>
  <c r="F710"/>
  <c r="G710"/>
  <c r="E711"/>
  <c r="F711"/>
  <c r="G711"/>
  <c r="E712"/>
  <c r="F712"/>
  <c r="G712"/>
  <c r="E713"/>
  <c r="F713"/>
  <c r="G713"/>
  <c r="E718"/>
  <c r="G718"/>
  <c r="E719"/>
  <c r="F719"/>
  <c r="G719"/>
  <c r="E720"/>
  <c r="F720"/>
  <c r="G720"/>
  <c r="E721"/>
  <c r="F721"/>
  <c r="G721"/>
  <c r="E722"/>
  <c r="F722"/>
  <c r="G722"/>
  <c r="E726"/>
  <c r="G726"/>
  <c r="E727"/>
  <c r="F727"/>
  <c r="G727"/>
  <c r="E728"/>
  <c r="F728"/>
  <c r="G728"/>
  <c r="E729"/>
  <c r="F729"/>
  <c r="G729"/>
  <c r="E730"/>
  <c r="F730"/>
  <c r="G730"/>
  <c r="G736"/>
  <c r="E737"/>
  <c r="F737"/>
  <c r="G737"/>
  <c r="E738"/>
  <c r="F738"/>
  <c r="G738"/>
  <c r="E739"/>
  <c r="F739"/>
  <c r="G739"/>
  <c r="G743"/>
  <c r="E744"/>
  <c r="F744"/>
  <c r="G744"/>
  <c r="E745"/>
  <c r="F745"/>
  <c r="G745"/>
  <c r="E746"/>
  <c r="F746"/>
  <c r="G746"/>
  <c r="G751"/>
  <c r="E752"/>
  <c r="F752"/>
  <c r="G752"/>
  <c r="E753"/>
  <c r="F753"/>
  <c r="G753"/>
  <c r="E754"/>
  <c r="F754"/>
  <c r="G754"/>
  <c r="G758"/>
  <c r="E759"/>
  <c r="F759"/>
  <c r="G759"/>
  <c r="E760"/>
  <c r="F760"/>
  <c r="G760"/>
  <c r="E761"/>
  <c r="F761"/>
  <c r="G761"/>
  <c r="G766"/>
  <c r="E767"/>
  <c r="F767"/>
  <c r="G767"/>
  <c r="E768"/>
  <c r="F768"/>
  <c r="G768"/>
  <c r="E769"/>
  <c r="F769"/>
  <c r="G769"/>
  <c r="G774"/>
  <c r="E775"/>
  <c r="F775"/>
  <c r="G775"/>
  <c r="E776"/>
  <c r="F776"/>
  <c r="G776"/>
  <c r="E777"/>
  <c r="F777"/>
  <c r="G777"/>
  <c r="G782"/>
  <c r="E783"/>
  <c r="F783"/>
  <c r="G783"/>
  <c r="E784"/>
  <c r="F784"/>
  <c r="G784"/>
  <c r="E785"/>
  <c r="F785"/>
  <c r="G785"/>
  <c r="G791"/>
  <c r="E792"/>
  <c r="F792"/>
  <c r="G792"/>
  <c r="E793"/>
  <c r="F793"/>
  <c r="G793"/>
  <c r="E794"/>
  <c r="F794"/>
  <c r="G794"/>
  <c r="E795"/>
  <c r="F795"/>
  <c r="G795"/>
  <c r="G799"/>
  <c r="E800"/>
  <c r="F800"/>
  <c r="G800"/>
  <c r="E801"/>
  <c r="F801"/>
  <c r="G801"/>
  <c r="E802"/>
  <c r="F802"/>
  <c r="G802"/>
  <c r="G807"/>
  <c r="E808"/>
  <c r="F808"/>
  <c r="G808"/>
  <c r="E809"/>
  <c r="F809"/>
  <c r="G809"/>
  <c r="E810"/>
  <c r="F810"/>
  <c r="G810"/>
  <c r="E811"/>
  <c r="F811"/>
  <c r="G811"/>
  <c r="G816"/>
  <c r="E817"/>
  <c r="F817"/>
  <c r="G817"/>
  <c r="E818"/>
  <c r="F818"/>
  <c r="G818"/>
  <c r="E819"/>
  <c r="F819"/>
  <c r="G819"/>
  <c r="E820"/>
  <c r="F820"/>
  <c r="G820"/>
  <c r="G824"/>
  <c r="E825"/>
  <c r="F825"/>
  <c r="G825"/>
  <c r="E826"/>
  <c r="F826"/>
  <c r="G826"/>
  <c r="E827"/>
  <c r="F827"/>
  <c r="G827"/>
  <c r="G832"/>
  <c r="E833"/>
  <c r="F833"/>
  <c r="G833"/>
  <c r="E834"/>
  <c r="F834"/>
  <c r="G834"/>
  <c r="E835"/>
  <c r="F835"/>
  <c r="G835"/>
  <c r="G840"/>
  <c r="E841"/>
  <c r="F841"/>
  <c r="G841"/>
  <c r="E842"/>
  <c r="F842"/>
  <c r="G842"/>
  <c r="E843"/>
  <c r="F843"/>
  <c r="G843"/>
  <c r="E844"/>
  <c r="F844"/>
  <c r="G844"/>
  <c r="G849"/>
  <c r="E850"/>
  <c r="F850"/>
  <c r="G850"/>
  <c r="E851"/>
  <c r="F851"/>
  <c r="G851"/>
  <c r="E852"/>
  <c r="F852"/>
  <c r="G852"/>
  <c r="E853"/>
  <c r="F853"/>
  <c r="G853"/>
  <c r="G860"/>
  <c r="E861"/>
  <c r="F861"/>
  <c r="G861"/>
  <c r="E862"/>
  <c r="F862"/>
  <c r="G862"/>
  <c r="E863"/>
  <c r="F863"/>
  <c r="G863"/>
  <c r="G867"/>
  <c r="E868"/>
  <c r="F868"/>
  <c r="G868"/>
  <c r="E869"/>
  <c r="F869"/>
  <c r="G869"/>
  <c r="E870"/>
  <c r="F870"/>
  <c r="G870"/>
  <c r="G874"/>
  <c r="E875"/>
  <c r="F875"/>
  <c r="G875"/>
  <c r="E876"/>
  <c r="F876"/>
  <c r="G876"/>
  <c r="E877"/>
  <c r="F877"/>
  <c r="G877"/>
  <c r="G881"/>
  <c r="E882"/>
  <c r="F882"/>
  <c r="G882"/>
  <c r="E883"/>
  <c r="F883"/>
  <c r="G883"/>
  <c r="E884"/>
  <c r="F884"/>
  <c r="G884"/>
  <c r="G889"/>
  <c r="E890"/>
  <c r="F890"/>
  <c r="G890"/>
  <c r="E891"/>
  <c r="F891"/>
  <c r="G891"/>
  <c r="E892"/>
  <c r="F892"/>
  <c r="G892"/>
  <c r="G897"/>
  <c r="E898"/>
  <c r="F898"/>
  <c r="G898"/>
  <c r="E899"/>
  <c r="F899"/>
  <c r="G899"/>
  <c r="E900"/>
  <c r="F900"/>
  <c r="G900"/>
  <c r="G905"/>
  <c r="E906"/>
  <c r="F906"/>
  <c r="G906"/>
  <c r="E907"/>
  <c r="F907"/>
  <c r="G907"/>
  <c r="E908"/>
  <c r="F908"/>
  <c r="G908"/>
  <c r="G913"/>
  <c r="E914"/>
  <c r="F914"/>
  <c r="G914"/>
  <c r="E915"/>
  <c r="F915"/>
  <c r="G915"/>
  <c r="E916"/>
  <c r="F916"/>
  <c r="G916"/>
  <c r="G920"/>
  <c r="E921"/>
  <c r="F921"/>
  <c r="G921"/>
  <c r="E922"/>
  <c r="F922"/>
  <c r="G922"/>
  <c r="E923"/>
  <c r="F923"/>
  <c r="G923"/>
  <c r="G928"/>
  <c r="E929"/>
  <c r="F929"/>
  <c r="G929"/>
  <c r="E930"/>
  <c r="F930"/>
  <c r="G930"/>
  <c r="E931"/>
  <c r="F931"/>
  <c r="G931"/>
  <c r="G936"/>
  <c r="E937"/>
  <c r="F937"/>
  <c r="G937"/>
  <c r="E938"/>
  <c r="F938"/>
  <c r="G938"/>
  <c r="E939"/>
  <c r="F939"/>
  <c r="G939"/>
  <c r="G944"/>
  <c r="E945"/>
  <c r="F945"/>
  <c r="G945"/>
  <c r="E946"/>
  <c r="F946"/>
  <c r="G946"/>
  <c r="E947"/>
  <c r="F947"/>
  <c r="G947"/>
  <c r="G952"/>
  <c r="E953"/>
  <c r="F953"/>
  <c r="G953"/>
  <c r="E954"/>
  <c r="F954"/>
  <c r="G954"/>
  <c r="E955"/>
  <c r="F955"/>
  <c r="G955"/>
  <c r="G959"/>
  <c r="E960"/>
  <c r="F960"/>
  <c r="G960"/>
  <c r="E961"/>
  <c r="F961"/>
  <c r="G961"/>
  <c r="E962"/>
  <c r="F962"/>
  <c r="G962"/>
  <c r="G967"/>
  <c r="E968"/>
  <c r="F968"/>
  <c r="G968"/>
  <c r="E969"/>
  <c r="F969"/>
  <c r="G969"/>
  <c r="E970"/>
  <c r="F970"/>
  <c r="G970"/>
  <c r="G975"/>
  <c r="E976"/>
  <c r="F976"/>
  <c r="G976"/>
  <c r="E977"/>
  <c r="F977"/>
  <c r="G977"/>
  <c r="E978"/>
  <c r="F978"/>
  <c r="G978"/>
  <c r="G983"/>
  <c r="E984"/>
  <c r="F984"/>
  <c r="G984"/>
  <c r="E985"/>
  <c r="F985"/>
  <c r="G985"/>
  <c r="E986"/>
  <c r="F986"/>
  <c r="G986"/>
  <c r="G991"/>
  <c r="E992"/>
  <c r="F992"/>
  <c r="G992"/>
  <c r="E993"/>
  <c r="F993"/>
  <c r="G993"/>
  <c r="E994"/>
  <c r="F994"/>
  <c r="G994"/>
  <c r="G999"/>
  <c r="E1000"/>
  <c r="F1000"/>
  <c r="G1000"/>
  <c r="E1001"/>
  <c r="F1001"/>
  <c r="G1001"/>
  <c r="E1002"/>
  <c r="F1002"/>
  <c r="G1002"/>
  <c r="E1003"/>
  <c r="F1003"/>
  <c r="G1003"/>
  <c r="G1008"/>
  <c r="E1009"/>
  <c r="F1009"/>
  <c r="G1009"/>
  <c r="E1010"/>
  <c r="F1010"/>
  <c r="G1010"/>
  <c r="E1011"/>
  <c r="F1011"/>
  <c r="G1011"/>
  <c r="E1012"/>
  <c r="F1012"/>
  <c r="G1012"/>
  <c r="G1019"/>
  <c r="E1020"/>
  <c r="F1020"/>
  <c r="G1020"/>
  <c r="E1021"/>
  <c r="F1021"/>
  <c r="G1021"/>
  <c r="E1022"/>
  <c r="F1022"/>
  <c r="G1022"/>
  <c r="G1026"/>
  <c r="E1027"/>
  <c r="F1027"/>
  <c r="G1027"/>
  <c r="E1028"/>
  <c r="F1028"/>
  <c r="G1028"/>
  <c r="E1029"/>
  <c r="F1029"/>
  <c r="G1029"/>
  <c r="G1033"/>
  <c r="E1034"/>
  <c r="F1034"/>
  <c r="G1034"/>
  <c r="E1035"/>
  <c r="F1035"/>
  <c r="G1035"/>
  <c r="E1036"/>
  <c r="F1036"/>
  <c r="G1036"/>
  <c r="G1040"/>
  <c r="E1041"/>
  <c r="F1041"/>
  <c r="G1041"/>
  <c r="E1042"/>
  <c r="F1042"/>
  <c r="G1042"/>
  <c r="E1043"/>
  <c r="F1043"/>
  <c r="G1043"/>
  <c r="E1044"/>
  <c r="F1044"/>
  <c r="G1044"/>
  <c r="G1048"/>
  <c r="E1049"/>
  <c r="F1049"/>
  <c r="G1049"/>
  <c r="E1050"/>
  <c r="F1050"/>
  <c r="G1050"/>
  <c r="E1051"/>
  <c r="F1051"/>
  <c r="G1051"/>
  <c r="E1052"/>
  <c r="F1052"/>
  <c r="G1052"/>
  <c r="G1056"/>
  <c r="E1057"/>
  <c r="F1057"/>
  <c r="G1057"/>
  <c r="E1058"/>
  <c r="F1058"/>
  <c r="G1058"/>
  <c r="E1059"/>
  <c r="F1059"/>
  <c r="G1059"/>
  <c r="G1064"/>
  <c r="E1065"/>
  <c r="F1065"/>
  <c r="G1065"/>
  <c r="E1066"/>
  <c r="F1066"/>
  <c r="G1066"/>
  <c r="E1067"/>
  <c r="F1067"/>
  <c r="G1067"/>
  <c r="G1072"/>
  <c r="E1073"/>
  <c r="F1073"/>
  <c r="G1073"/>
  <c r="E1074"/>
  <c r="F1074"/>
  <c r="G1074"/>
  <c r="E1075"/>
  <c r="F1075"/>
  <c r="G1075"/>
  <c r="G1080"/>
  <c r="E1081"/>
  <c r="F1081"/>
  <c r="G1081"/>
  <c r="E1082"/>
  <c r="F1082"/>
  <c r="G1082"/>
  <c r="E1083"/>
  <c r="F1083"/>
  <c r="G1083"/>
  <c r="G1088"/>
  <c r="E1089"/>
  <c r="F1089"/>
  <c r="G1089"/>
  <c r="E1090"/>
  <c r="F1090"/>
  <c r="G1090"/>
  <c r="E1091"/>
  <c r="F1091"/>
  <c r="G1091"/>
  <c r="G1097"/>
  <c r="E1098"/>
  <c r="F1098"/>
  <c r="G1098"/>
  <c r="E1099"/>
  <c r="F1099"/>
  <c r="G1099"/>
  <c r="E1100"/>
  <c r="F1100"/>
  <c r="G1100"/>
  <c r="G1104"/>
  <c r="E1105"/>
  <c r="F1105"/>
  <c r="G1105"/>
  <c r="E1106"/>
  <c r="F1106"/>
  <c r="G1106"/>
  <c r="E1107"/>
  <c r="F1107"/>
  <c r="G1107"/>
  <c r="G1112"/>
  <c r="E1113"/>
  <c r="F1113"/>
  <c r="G1113"/>
  <c r="E1114"/>
  <c r="F1114"/>
  <c r="G1114"/>
  <c r="E1115"/>
  <c r="F1115"/>
  <c r="G1115"/>
  <c r="E1116"/>
  <c r="F1116"/>
  <c r="G1116"/>
  <c r="G1121"/>
  <c r="E1122"/>
  <c r="F1122"/>
  <c r="G1122"/>
  <c r="E1123"/>
  <c r="F1123"/>
  <c r="G1123"/>
  <c r="E1124"/>
  <c r="F1124"/>
  <c r="G1124"/>
  <c r="E1125"/>
  <c r="F1125"/>
  <c r="G1125"/>
  <c r="G1129"/>
  <c r="E1130"/>
  <c r="F1130"/>
  <c r="G1130"/>
  <c r="E1131"/>
  <c r="F1131"/>
  <c r="G1131"/>
  <c r="E1132"/>
  <c r="F1132"/>
  <c r="G1132"/>
  <c r="G1136"/>
  <c r="E1137"/>
  <c r="F1137"/>
  <c r="G1137"/>
  <c r="E1138"/>
  <c r="F1138"/>
  <c r="G1138"/>
  <c r="E1139"/>
  <c r="F1139"/>
  <c r="G1139"/>
  <c r="G1144"/>
  <c r="E1145"/>
  <c r="F1145"/>
  <c r="G1145"/>
  <c r="E1146"/>
  <c r="F1146"/>
  <c r="G1146"/>
  <c r="E1147"/>
  <c r="F1147"/>
  <c r="G1147"/>
  <c r="G1152"/>
  <c r="E1153"/>
  <c r="F1153"/>
  <c r="G1153"/>
  <c r="E1154"/>
  <c r="F1154"/>
  <c r="G1154"/>
  <c r="E1155"/>
  <c r="F1155"/>
  <c r="G1155"/>
  <c r="E1156"/>
  <c r="F1156"/>
  <c r="G1156"/>
  <c r="G1161"/>
  <c r="E1162"/>
  <c r="F1162"/>
  <c r="G1162"/>
  <c r="E1163"/>
  <c r="F1163"/>
  <c r="G1163"/>
  <c r="E1164"/>
  <c r="F1164"/>
  <c r="G1164"/>
  <c r="G1170"/>
  <c r="E1171"/>
  <c r="F1171"/>
  <c r="G1171"/>
  <c r="E1172"/>
  <c r="F1172"/>
  <c r="G1172"/>
  <c r="E1173"/>
  <c r="F1173"/>
  <c r="G1173"/>
  <c r="G1177"/>
  <c r="E1178"/>
  <c r="F1178"/>
  <c r="G1178"/>
  <c r="E1179"/>
  <c r="F1179"/>
  <c r="G1179"/>
  <c r="E1180"/>
  <c r="F1180"/>
  <c r="G1180"/>
  <c r="G1185"/>
  <c r="E1186"/>
  <c r="F1186"/>
  <c r="G1186"/>
  <c r="E1187"/>
  <c r="F1187"/>
  <c r="G1187"/>
  <c r="E1188"/>
  <c r="F1188"/>
  <c r="G1188"/>
  <c r="G1194"/>
  <c r="E1195"/>
  <c r="F1195"/>
  <c r="G1195"/>
  <c r="E1196"/>
  <c r="F1196"/>
  <c r="G1196"/>
  <c r="E1197"/>
  <c r="F1197"/>
  <c r="G1197"/>
  <c r="E624" i="1" l="1"/>
  <c r="F1289"/>
  <c r="G1289"/>
  <c r="F1308"/>
  <c r="G1308"/>
  <c r="F1261"/>
  <c r="G1261"/>
  <c r="F1249"/>
  <c r="G1249"/>
  <c r="F1145"/>
  <c r="G1145"/>
  <c r="F1134"/>
  <c r="G1134"/>
  <c r="F1124"/>
  <c r="G1124"/>
  <c r="F1116"/>
  <c r="G1116"/>
  <c r="F1106"/>
  <c r="G1106"/>
  <c r="F1084"/>
  <c r="G1084"/>
  <c r="F1074"/>
  <c r="G1074"/>
  <c r="F1065"/>
  <c r="G1065"/>
  <c r="F1057"/>
  <c r="G1057"/>
  <c r="F760"/>
  <c r="G760"/>
  <c r="F394"/>
  <c r="G394"/>
  <c r="F319"/>
  <c r="G319"/>
  <c r="F309"/>
  <c r="G309"/>
  <c r="F204"/>
  <c r="G204"/>
  <c r="F194"/>
  <c r="G194"/>
  <c r="F185"/>
  <c r="G185"/>
  <c r="F176"/>
  <c r="G176"/>
  <c r="F166"/>
  <c r="G166"/>
  <c r="F157"/>
  <c r="G157"/>
  <c r="F108"/>
  <c r="G108"/>
  <c r="F99"/>
  <c r="G99"/>
  <c r="F892"/>
  <c r="G892"/>
  <c r="G893"/>
  <c r="G894"/>
  <c r="G895"/>
  <c r="G896"/>
  <c r="E933" l="1"/>
  <c r="E225"/>
  <c r="E226"/>
  <c r="E227"/>
  <c r="E228"/>
  <c r="F224"/>
  <c r="F225"/>
  <c r="F226"/>
  <c r="F227"/>
  <c r="F228"/>
  <c r="G224"/>
  <c r="G225"/>
  <c r="G226"/>
  <c r="G227"/>
  <c r="G228"/>
  <c r="E229"/>
  <c r="F229"/>
  <c r="G229"/>
  <c r="F1316" l="1"/>
  <c r="G1316"/>
  <c r="G1317"/>
  <c r="G1318"/>
  <c r="G1319"/>
  <c r="G1320"/>
  <c r="F1317"/>
  <c r="F1318"/>
  <c r="F1319"/>
  <c r="F1320"/>
  <c r="E1317"/>
  <c r="E1318"/>
  <c r="E1319"/>
  <c r="E1320"/>
  <c r="F1309"/>
  <c r="F1310"/>
  <c r="F1311"/>
  <c r="F1312"/>
  <c r="G1312"/>
  <c r="E1309"/>
  <c r="E1310"/>
  <c r="E1311"/>
  <c r="E1312"/>
  <c r="G1311"/>
  <c r="G1310"/>
  <c r="G1309"/>
  <c r="F1298"/>
  <c r="G1298"/>
  <c r="G1299"/>
  <c r="G1300"/>
  <c r="G1301"/>
  <c r="G1302"/>
  <c r="F1299"/>
  <c r="F1300"/>
  <c r="F1301"/>
  <c r="F1302"/>
  <c r="E1299"/>
  <c r="E1300"/>
  <c r="E1301"/>
  <c r="E1302"/>
  <c r="F1290"/>
  <c r="F1291"/>
  <c r="F1292"/>
  <c r="F1293"/>
  <c r="G1293"/>
  <c r="E1290"/>
  <c r="E1291"/>
  <c r="E1292"/>
  <c r="E1293"/>
  <c r="G1292"/>
  <c r="G1291"/>
  <c r="G1290"/>
  <c r="F1280" l="1"/>
  <c r="F1281"/>
  <c r="F1282"/>
  <c r="F1283"/>
  <c r="E1283" s="1"/>
  <c r="F1284"/>
  <c r="E1284" s="1"/>
  <c r="G1284"/>
  <c r="G1283"/>
  <c r="G1282"/>
  <c r="E1281"/>
  <c r="E1282" l="1"/>
  <c r="G1281"/>
  <c r="G1280"/>
  <c r="F1271"/>
  <c r="G1271"/>
  <c r="G1272"/>
  <c r="G1273"/>
  <c r="G1274"/>
  <c r="G1275"/>
  <c r="F1272"/>
  <c r="F1273"/>
  <c r="F1274"/>
  <c r="F1275"/>
  <c r="E1272"/>
  <c r="E1273"/>
  <c r="E1274"/>
  <c r="E1275"/>
  <c r="G1262"/>
  <c r="G1263"/>
  <c r="G1264"/>
  <c r="G1265"/>
  <c r="G1266"/>
  <c r="F1262"/>
  <c r="F1263"/>
  <c r="F1264"/>
  <c r="F1265"/>
  <c r="F1266"/>
  <c r="E1262"/>
  <c r="E1263"/>
  <c r="E1264"/>
  <c r="E1265"/>
  <c r="E1266"/>
  <c r="G1250"/>
  <c r="G1251"/>
  <c r="G1252"/>
  <c r="G1253"/>
  <c r="G1254"/>
  <c r="F1250"/>
  <c r="F1251"/>
  <c r="F1252"/>
  <c r="F1253"/>
  <c r="F1254"/>
  <c r="E1250"/>
  <c r="E1251"/>
  <c r="E1252"/>
  <c r="E1253"/>
  <c r="E1254"/>
  <c r="F1238"/>
  <c r="G1238"/>
  <c r="G1239"/>
  <c r="G1240"/>
  <c r="G1241"/>
  <c r="G1242"/>
  <c r="G1243"/>
  <c r="F1239"/>
  <c r="F1240"/>
  <c r="F1241"/>
  <c r="F1242"/>
  <c r="F1243"/>
  <c r="E1239"/>
  <c r="E1240"/>
  <c r="E1241"/>
  <c r="E1242"/>
  <c r="E1243"/>
  <c r="F1228"/>
  <c r="G1228"/>
  <c r="G1229"/>
  <c r="G1230"/>
  <c r="G1231"/>
  <c r="G1232"/>
  <c r="G1233"/>
  <c r="F1229"/>
  <c r="F1230"/>
  <c r="F1231"/>
  <c r="F1232"/>
  <c r="F1233"/>
  <c r="E1229"/>
  <c r="E1230"/>
  <c r="E1231"/>
  <c r="E1232"/>
  <c r="E1233"/>
  <c r="F1219"/>
  <c r="G1219"/>
  <c r="G1220"/>
  <c r="G1221"/>
  <c r="G1222"/>
  <c r="G1223"/>
  <c r="F1220"/>
  <c r="F1221"/>
  <c r="F1222"/>
  <c r="F1223"/>
  <c r="E1220" l="1"/>
  <c r="E1221"/>
  <c r="E1222"/>
  <c r="E1223"/>
  <c r="F1209"/>
  <c r="G1209"/>
  <c r="G1210"/>
  <c r="G1211"/>
  <c r="G1212"/>
  <c r="G1213"/>
  <c r="G1214"/>
  <c r="F1210"/>
  <c r="F1211"/>
  <c r="F1212"/>
  <c r="F1213"/>
  <c r="F1214"/>
  <c r="E1210"/>
  <c r="E1211"/>
  <c r="E1212"/>
  <c r="E1213"/>
  <c r="E1214"/>
  <c r="F1200"/>
  <c r="G1200"/>
  <c r="G1201"/>
  <c r="G1202"/>
  <c r="G1203"/>
  <c r="G1204"/>
  <c r="F1201"/>
  <c r="F1202"/>
  <c r="F1203"/>
  <c r="F1204"/>
  <c r="E1201"/>
  <c r="E1202"/>
  <c r="E1203"/>
  <c r="E1204"/>
  <c r="F1190"/>
  <c r="G1190"/>
  <c r="G1191"/>
  <c r="G1192"/>
  <c r="G1193"/>
  <c r="G1194"/>
  <c r="G1195"/>
  <c r="F1191"/>
  <c r="F1192"/>
  <c r="F1193"/>
  <c r="F1194"/>
  <c r="F1195"/>
  <c r="E1191"/>
  <c r="E1192"/>
  <c r="E1193"/>
  <c r="E1194"/>
  <c r="E1195"/>
  <c r="F1181"/>
  <c r="G1181"/>
  <c r="G1182"/>
  <c r="G1183"/>
  <c r="G1184"/>
  <c r="G1185"/>
  <c r="G1186"/>
  <c r="F1182"/>
  <c r="F1183"/>
  <c r="F1184"/>
  <c r="F1185"/>
  <c r="F1186"/>
  <c r="E1182"/>
  <c r="E1183"/>
  <c r="E1184"/>
  <c r="E1185"/>
  <c r="E1186"/>
  <c r="F1172"/>
  <c r="G1172"/>
  <c r="G1173"/>
  <c r="G1174"/>
  <c r="G1175"/>
  <c r="G1176"/>
  <c r="G1177"/>
  <c r="F1173"/>
  <c r="F1174"/>
  <c r="F1175"/>
  <c r="F1176"/>
  <c r="F1177"/>
  <c r="E1173"/>
  <c r="E1174"/>
  <c r="E1175"/>
  <c r="E1176"/>
  <c r="E1177"/>
  <c r="F1163"/>
  <c r="G1163"/>
  <c r="G1164"/>
  <c r="G1165"/>
  <c r="G1166"/>
  <c r="G1167"/>
  <c r="F1164"/>
  <c r="F1165"/>
  <c r="F1166"/>
  <c r="F1167"/>
  <c r="E1164"/>
  <c r="E1165"/>
  <c r="E1166"/>
  <c r="E1167"/>
  <c r="F1154"/>
  <c r="G1154" l="1"/>
  <c r="G1155"/>
  <c r="G1156"/>
  <c r="G1157"/>
  <c r="G1158"/>
  <c r="G1159"/>
  <c r="F1155"/>
  <c r="F1156"/>
  <c r="F1157"/>
  <c r="F1158"/>
  <c r="F1159"/>
  <c r="E1155"/>
  <c r="E1156"/>
  <c r="E1157"/>
  <c r="E1158"/>
  <c r="E1159"/>
  <c r="G1146"/>
  <c r="G1147"/>
  <c r="G1148"/>
  <c r="G1149"/>
  <c r="F1146"/>
  <c r="F1147"/>
  <c r="F1148"/>
  <c r="F1149"/>
  <c r="E1146"/>
  <c r="E1147"/>
  <c r="E1148"/>
  <c r="E1149"/>
  <c r="G1135"/>
  <c r="G1136"/>
  <c r="G1137"/>
  <c r="G1138"/>
  <c r="F1135"/>
  <c r="F1136"/>
  <c r="F1137"/>
  <c r="F1138"/>
  <c r="E1135"/>
  <c r="E1136"/>
  <c r="E1137"/>
  <c r="E1138"/>
  <c r="G1125"/>
  <c r="G1126"/>
  <c r="G1127"/>
  <c r="G1128"/>
  <c r="F1125"/>
  <c r="F1126"/>
  <c r="F1127"/>
  <c r="F1128"/>
  <c r="E1125"/>
  <c r="E1126"/>
  <c r="E1127"/>
  <c r="E1128"/>
  <c r="G1117"/>
  <c r="G1118"/>
  <c r="G1119"/>
  <c r="G1120"/>
  <c r="F1117"/>
  <c r="F1118"/>
  <c r="F1119"/>
  <c r="F1120"/>
  <c r="E1117"/>
  <c r="E1118"/>
  <c r="E1119"/>
  <c r="E1120"/>
  <c r="G1107"/>
  <c r="G1108"/>
  <c r="G1109"/>
  <c r="G1110"/>
  <c r="F1107"/>
  <c r="F1108"/>
  <c r="F1109"/>
  <c r="F1110"/>
  <c r="E1107"/>
  <c r="E1108"/>
  <c r="E1109"/>
  <c r="E1110"/>
  <c r="F1095"/>
  <c r="G1095"/>
  <c r="G1096"/>
  <c r="G1097"/>
  <c r="G1098"/>
  <c r="G1099"/>
  <c r="F1096"/>
  <c r="F1097"/>
  <c r="F1098"/>
  <c r="F1099"/>
  <c r="E1096"/>
  <c r="E1097"/>
  <c r="E1098"/>
  <c r="E1099"/>
  <c r="G1085"/>
  <c r="G1086"/>
  <c r="G1087"/>
  <c r="G1088"/>
  <c r="F1085"/>
  <c r="F1086"/>
  <c r="F1087"/>
  <c r="F1088"/>
  <c r="E1085"/>
  <c r="E1086"/>
  <c r="E1087"/>
  <c r="E1088"/>
  <c r="G1075"/>
  <c r="G1076"/>
  <c r="G1077"/>
  <c r="G1078"/>
  <c r="F1075"/>
  <c r="F1076"/>
  <c r="F1077"/>
  <c r="F1078"/>
  <c r="E1075"/>
  <c r="E1076"/>
  <c r="E1077"/>
  <c r="E1078"/>
  <c r="G1066"/>
  <c r="G1067"/>
  <c r="G1068"/>
  <c r="G1069"/>
  <c r="F1066"/>
  <c r="F1067"/>
  <c r="F1068"/>
  <c r="F1069"/>
  <c r="E1066"/>
  <c r="E1067"/>
  <c r="E1068"/>
  <c r="E1069"/>
  <c r="G1058"/>
  <c r="G1059"/>
  <c r="G1060"/>
  <c r="G1061"/>
  <c r="F1058"/>
  <c r="F1059"/>
  <c r="F1060"/>
  <c r="F1061"/>
  <c r="E1058"/>
  <c r="E1059"/>
  <c r="E1060"/>
  <c r="E1061"/>
  <c r="F1047"/>
  <c r="G1047"/>
  <c r="G1048"/>
  <c r="G1049"/>
  <c r="G1050"/>
  <c r="G1051"/>
  <c r="F1048"/>
  <c r="F1049"/>
  <c r="F1050"/>
  <c r="F1051"/>
  <c r="E1048"/>
  <c r="E1049"/>
  <c r="E1050"/>
  <c r="E1051"/>
  <c r="F1036"/>
  <c r="G1036"/>
  <c r="G1037"/>
  <c r="G1038"/>
  <c r="G1039"/>
  <c r="G1040"/>
  <c r="F1037"/>
  <c r="F1038"/>
  <c r="F1039"/>
  <c r="F1040"/>
  <c r="E1037"/>
  <c r="E1038"/>
  <c r="E1039"/>
  <c r="E1040"/>
  <c r="F1025"/>
  <c r="G1025"/>
  <c r="G1026"/>
  <c r="G1027"/>
  <c r="G1028"/>
  <c r="G1029"/>
  <c r="F1026"/>
  <c r="F1027"/>
  <c r="F1028"/>
  <c r="F1029"/>
  <c r="E1026"/>
  <c r="E1027"/>
  <c r="E1028"/>
  <c r="E1029"/>
  <c r="F1015"/>
  <c r="G1015"/>
  <c r="G1016"/>
  <c r="G1017"/>
  <c r="G1018"/>
  <c r="G1019"/>
  <c r="F1016"/>
  <c r="F1017"/>
  <c r="F1018"/>
  <c r="F1019"/>
  <c r="E1016"/>
  <c r="E1017"/>
  <c r="E1018"/>
  <c r="E1019"/>
  <c r="F1004"/>
  <c r="G1004"/>
  <c r="G1005"/>
  <c r="G1006"/>
  <c r="G1007"/>
  <c r="G1008"/>
  <c r="F1005"/>
  <c r="F1006"/>
  <c r="F1007"/>
  <c r="F1008"/>
  <c r="E1005"/>
  <c r="E1006"/>
  <c r="E1007"/>
  <c r="E1008"/>
  <c r="F996"/>
  <c r="G996"/>
  <c r="G997"/>
  <c r="G998"/>
  <c r="G999"/>
  <c r="G1000"/>
  <c r="F997"/>
  <c r="F998"/>
  <c r="F999"/>
  <c r="F1000"/>
  <c r="E997"/>
  <c r="E998"/>
  <c r="E999"/>
  <c r="E1000"/>
  <c r="F986"/>
  <c r="G986"/>
  <c r="G987"/>
  <c r="G988"/>
  <c r="G989"/>
  <c r="G990"/>
  <c r="F987"/>
  <c r="F988"/>
  <c r="F989"/>
  <c r="F990"/>
  <c r="E987"/>
  <c r="E988"/>
  <c r="E989"/>
  <c r="E990"/>
  <c r="F976"/>
  <c r="G976"/>
  <c r="G977"/>
  <c r="G978"/>
  <c r="G979"/>
  <c r="G980"/>
  <c r="F977"/>
  <c r="F978"/>
  <c r="F979"/>
  <c r="F980"/>
  <c r="E977"/>
  <c r="E978"/>
  <c r="E979"/>
  <c r="E980"/>
  <c r="F967"/>
  <c r="G967"/>
  <c r="G968"/>
  <c r="G969"/>
  <c r="G970"/>
  <c r="G971"/>
  <c r="F968"/>
  <c r="F969"/>
  <c r="F970"/>
  <c r="F971"/>
  <c r="E968"/>
  <c r="E969"/>
  <c r="E970"/>
  <c r="E971"/>
  <c r="F959"/>
  <c r="G959"/>
  <c r="G960"/>
  <c r="G961"/>
  <c r="G962"/>
  <c r="G963"/>
  <c r="F960"/>
  <c r="F961"/>
  <c r="F962"/>
  <c r="F963"/>
  <c r="E960"/>
  <c r="E961"/>
  <c r="E962"/>
  <c r="E963"/>
  <c r="F950"/>
  <c r="G950"/>
  <c r="G951"/>
  <c r="G952"/>
  <c r="G953"/>
  <c r="G954"/>
  <c r="F951"/>
  <c r="F952"/>
  <c r="F953"/>
  <c r="F954"/>
  <c r="E951"/>
  <c r="E952"/>
  <c r="E953"/>
  <c r="E954"/>
  <c r="F942"/>
  <c r="G942"/>
  <c r="G943"/>
  <c r="G944"/>
  <c r="G945"/>
  <c r="G946"/>
  <c r="F943"/>
  <c r="F944"/>
  <c r="F945"/>
  <c r="F946"/>
  <c r="E943"/>
  <c r="E944"/>
  <c r="E945"/>
  <c r="E946"/>
  <c r="F932"/>
  <c r="G932"/>
  <c r="G933"/>
  <c r="G934"/>
  <c r="G935"/>
  <c r="G936"/>
  <c r="F933"/>
  <c r="F934"/>
  <c r="F935"/>
  <c r="F936"/>
  <c r="E934"/>
  <c r="E935"/>
  <c r="E936"/>
  <c r="F924"/>
  <c r="G924"/>
  <c r="G925"/>
  <c r="G926"/>
  <c r="G927"/>
  <c r="G928"/>
  <c r="F925"/>
  <c r="F926"/>
  <c r="F927"/>
  <c r="F928"/>
  <c r="E925"/>
  <c r="E926"/>
  <c r="E927"/>
  <c r="E928"/>
  <c r="F910"/>
  <c r="G910"/>
  <c r="G911"/>
  <c r="G912"/>
  <c r="G913"/>
  <c r="G914"/>
  <c r="F911"/>
  <c r="F912"/>
  <c r="F913"/>
  <c r="F914"/>
  <c r="E911"/>
  <c r="E912"/>
  <c r="E913"/>
  <c r="E914"/>
  <c r="F902"/>
  <c r="G902"/>
  <c r="G903"/>
  <c r="G904"/>
  <c r="G905"/>
  <c r="G906"/>
  <c r="F903"/>
  <c r="F904"/>
  <c r="F905"/>
  <c r="F906"/>
  <c r="E903"/>
  <c r="E904"/>
  <c r="E905"/>
  <c r="E906"/>
  <c r="F893"/>
  <c r="F894"/>
  <c r="F895"/>
  <c r="F896"/>
  <c r="E893"/>
  <c r="E894"/>
  <c r="E895"/>
  <c r="E896"/>
  <c r="F882"/>
  <c r="G882"/>
  <c r="G883"/>
  <c r="G884"/>
  <c r="G885"/>
  <c r="G886"/>
  <c r="F883"/>
  <c r="F884"/>
  <c r="F885"/>
  <c r="F886"/>
  <c r="E883"/>
  <c r="E884"/>
  <c r="E885"/>
  <c r="E886"/>
  <c r="F873"/>
  <c r="G873"/>
  <c r="G874"/>
  <c r="G875"/>
  <c r="G876"/>
  <c r="G877"/>
  <c r="F874"/>
  <c r="F875"/>
  <c r="F876"/>
  <c r="F877"/>
  <c r="E874"/>
  <c r="E875"/>
  <c r="E876"/>
  <c r="E877"/>
  <c r="F864"/>
  <c r="G864"/>
  <c r="G865"/>
  <c r="G866"/>
  <c r="G867"/>
  <c r="G868"/>
  <c r="F865"/>
  <c r="F866"/>
  <c r="F867"/>
  <c r="F868"/>
  <c r="E865"/>
  <c r="E866"/>
  <c r="E867"/>
  <c r="E868"/>
  <c r="F855"/>
  <c r="G855"/>
  <c r="G856"/>
  <c r="G857"/>
  <c r="G858"/>
  <c r="G859"/>
  <c r="F856"/>
  <c r="F857"/>
  <c r="F858"/>
  <c r="F859"/>
  <c r="E856"/>
  <c r="E857"/>
  <c r="E858"/>
  <c r="E859"/>
  <c r="F845"/>
  <c r="G845"/>
  <c r="G846"/>
  <c r="G847"/>
  <c r="G848"/>
  <c r="G849"/>
  <c r="F846"/>
  <c r="F847"/>
  <c r="F848"/>
  <c r="F849"/>
  <c r="E846"/>
  <c r="E847"/>
  <c r="E848"/>
  <c r="E849"/>
  <c r="F835"/>
  <c r="G835"/>
  <c r="G836"/>
  <c r="G837"/>
  <c r="G838"/>
  <c r="G839"/>
  <c r="F836"/>
  <c r="F837"/>
  <c r="F838"/>
  <c r="F839"/>
  <c r="E836"/>
  <c r="E837"/>
  <c r="E838"/>
  <c r="E839"/>
  <c r="F827"/>
  <c r="G827"/>
  <c r="G828"/>
  <c r="G829"/>
  <c r="G830"/>
  <c r="G831"/>
  <c r="F828"/>
  <c r="F829"/>
  <c r="F830"/>
  <c r="F831"/>
  <c r="E828"/>
  <c r="E829"/>
  <c r="E830"/>
  <c r="E831"/>
  <c r="G817"/>
  <c r="G818"/>
  <c r="G819"/>
  <c r="G820"/>
  <c r="F816"/>
  <c r="F817"/>
  <c r="F818"/>
  <c r="F819"/>
  <c r="F820"/>
  <c r="E817"/>
  <c r="E818"/>
  <c r="E819"/>
  <c r="E820"/>
  <c r="F807"/>
  <c r="G807"/>
  <c r="G808"/>
  <c r="G809"/>
  <c r="G810"/>
  <c r="G811"/>
  <c r="F808"/>
  <c r="F809"/>
  <c r="F810"/>
  <c r="F811"/>
  <c r="E808"/>
  <c r="E809"/>
  <c r="E810"/>
  <c r="E811"/>
  <c r="F798"/>
  <c r="G798"/>
  <c r="G799"/>
  <c r="G800"/>
  <c r="G801"/>
  <c r="G802"/>
  <c r="F799"/>
  <c r="F800"/>
  <c r="F801"/>
  <c r="F802"/>
  <c r="E799"/>
  <c r="E800"/>
  <c r="E801"/>
  <c r="E802"/>
  <c r="F789"/>
  <c r="G789"/>
  <c r="G790"/>
  <c r="G791"/>
  <c r="G792"/>
  <c r="G793"/>
  <c r="G794"/>
  <c r="F790"/>
  <c r="F791"/>
  <c r="F792"/>
  <c r="F793"/>
  <c r="F794"/>
  <c r="E790"/>
  <c r="E791"/>
  <c r="E792"/>
  <c r="E793"/>
  <c r="E794"/>
  <c r="F779"/>
  <c r="G779"/>
  <c r="G780"/>
  <c r="G781"/>
  <c r="G782"/>
  <c r="G783"/>
  <c r="F780"/>
  <c r="F781"/>
  <c r="F782"/>
  <c r="F783"/>
  <c r="E780"/>
  <c r="E781"/>
  <c r="E782"/>
  <c r="E783"/>
  <c r="F770"/>
  <c r="G770"/>
  <c r="G771"/>
  <c r="G772"/>
  <c r="G773"/>
  <c r="G774"/>
  <c r="F771"/>
  <c r="F772"/>
  <c r="F773"/>
  <c r="F774"/>
  <c r="E771"/>
  <c r="E772"/>
  <c r="E773"/>
  <c r="E774"/>
  <c r="G761"/>
  <c r="G762"/>
  <c r="G763"/>
  <c r="G764"/>
  <c r="F761"/>
  <c r="F762"/>
  <c r="F763"/>
  <c r="F764"/>
  <c r="E761"/>
  <c r="E762"/>
  <c r="E763"/>
  <c r="E764"/>
  <c r="F749"/>
  <c r="G749"/>
  <c r="G750"/>
  <c r="G751"/>
  <c r="G752"/>
  <c r="G753"/>
  <c r="F750"/>
  <c r="F751"/>
  <c r="F752"/>
  <c r="F753"/>
  <c r="E750"/>
  <c r="E751"/>
  <c r="E752"/>
  <c r="E753"/>
  <c r="F740"/>
  <c r="G740"/>
  <c r="G741"/>
  <c r="G742"/>
  <c r="G743"/>
  <c r="G744"/>
  <c r="F741"/>
  <c r="F742"/>
  <c r="F743"/>
  <c r="F744"/>
  <c r="E741"/>
  <c r="E742"/>
  <c r="E743"/>
  <c r="E744"/>
  <c r="F732"/>
  <c r="G732"/>
  <c r="G733"/>
  <c r="G734"/>
  <c r="G735"/>
  <c r="G736"/>
  <c r="F733"/>
  <c r="F734"/>
  <c r="F735"/>
  <c r="F736"/>
  <c r="E733"/>
  <c r="E734"/>
  <c r="E735"/>
  <c r="E736"/>
  <c r="F722"/>
  <c r="G722"/>
  <c r="G723"/>
  <c r="G724"/>
  <c r="G725"/>
  <c r="G726"/>
  <c r="F723"/>
  <c r="F724"/>
  <c r="F725"/>
  <c r="F726"/>
  <c r="E723"/>
  <c r="E724"/>
  <c r="E725"/>
  <c r="E726"/>
  <c r="F713"/>
  <c r="G713"/>
  <c r="G714"/>
  <c r="G715"/>
  <c r="G716"/>
  <c r="G717"/>
  <c r="F714"/>
  <c r="F715"/>
  <c r="F716"/>
  <c r="F717"/>
  <c r="E714"/>
  <c r="E715"/>
  <c r="E716"/>
  <c r="E717"/>
  <c r="F705"/>
  <c r="G705"/>
  <c r="G706"/>
  <c r="G707"/>
  <c r="G708"/>
  <c r="G709"/>
  <c r="F706"/>
  <c r="F707"/>
  <c r="F708"/>
  <c r="F709"/>
  <c r="E706"/>
  <c r="E707"/>
  <c r="E708"/>
  <c r="E709"/>
  <c r="F696"/>
  <c r="G696"/>
  <c r="G697"/>
  <c r="G698"/>
  <c r="G699"/>
  <c r="G700"/>
  <c r="F697"/>
  <c r="F698"/>
  <c r="F699"/>
  <c r="F700"/>
  <c r="E697"/>
  <c r="E698"/>
  <c r="E699"/>
  <c r="E700"/>
  <c r="F687"/>
  <c r="G687"/>
  <c r="G688"/>
  <c r="G689"/>
  <c r="G690"/>
  <c r="G691"/>
  <c r="F688"/>
  <c r="F689"/>
  <c r="F690"/>
  <c r="F691"/>
  <c r="E688"/>
  <c r="E689"/>
  <c r="E690"/>
  <c r="E691"/>
  <c r="F679"/>
  <c r="G679"/>
  <c r="G680"/>
  <c r="G681"/>
  <c r="G682"/>
  <c r="G683"/>
  <c r="F680"/>
  <c r="F681"/>
  <c r="F682"/>
  <c r="F683"/>
  <c r="E680"/>
  <c r="E681"/>
  <c r="E682"/>
  <c r="E683"/>
  <c r="F670"/>
  <c r="G670"/>
  <c r="G671"/>
  <c r="G672"/>
  <c r="G673"/>
  <c r="G674"/>
  <c r="F671"/>
  <c r="F672"/>
  <c r="F673"/>
  <c r="F674"/>
  <c r="E671"/>
  <c r="E672"/>
  <c r="E673"/>
  <c r="E674"/>
  <c r="F662"/>
  <c r="G662"/>
  <c r="G663"/>
  <c r="G664"/>
  <c r="G665"/>
  <c r="G666"/>
  <c r="F663"/>
  <c r="F664"/>
  <c r="F665"/>
  <c r="F666"/>
  <c r="E663"/>
  <c r="E664"/>
  <c r="E665"/>
  <c r="E666"/>
  <c r="F653"/>
  <c r="G653"/>
  <c r="G654"/>
  <c r="G655"/>
  <c r="G656"/>
  <c r="G657"/>
  <c r="F654"/>
  <c r="F655"/>
  <c r="F656"/>
  <c r="F657"/>
  <c r="E654"/>
  <c r="E655"/>
  <c r="E656"/>
  <c r="E657"/>
  <c r="F643"/>
  <c r="G643"/>
  <c r="G644"/>
  <c r="G645"/>
  <c r="G646"/>
  <c r="G647"/>
  <c r="F644"/>
  <c r="F645"/>
  <c r="F646"/>
  <c r="F647"/>
  <c r="E644"/>
  <c r="E645"/>
  <c r="E646"/>
  <c r="E647"/>
  <c r="F632"/>
  <c r="G632"/>
  <c r="G633"/>
  <c r="G634"/>
  <c r="G635"/>
  <c r="G636"/>
  <c r="F633"/>
  <c r="F634"/>
  <c r="F635"/>
  <c r="F636"/>
  <c r="E633"/>
  <c r="E634"/>
  <c r="E635"/>
  <c r="E636"/>
  <c r="F623"/>
  <c r="G623"/>
  <c r="G624"/>
  <c r="G625"/>
  <c r="G626"/>
  <c r="G627"/>
  <c r="F624"/>
  <c r="F625"/>
  <c r="F626"/>
  <c r="F627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5"/>
  <c r="G605"/>
  <c r="G606"/>
  <c r="G607"/>
  <c r="G608"/>
  <c r="G609"/>
  <c r="F606"/>
  <c r="F607"/>
  <c r="F608"/>
  <c r="F609"/>
  <c r="E606"/>
  <c r="E607"/>
  <c r="E608"/>
  <c r="E609"/>
  <c r="F596"/>
  <c r="G596"/>
  <c r="G597"/>
  <c r="G598"/>
  <c r="G599"/>
  <c r="G600"/>
  <c r="F597"/>
  <c r="F598"/>
  <c r="F599"/>
  <c r="F600"/>
  <c r="E597"/>
  <c r="E598"/>
  <c r="E599"/>
  <c r="E600"/>
  <c r="F585"/>
  <c r="G585"/>
  <c r="G586"/>
  <c r="G587"/>
  <c r="G588"/>
  <c r="G589"/>
  <c r="F586"/>
  <c r="F587"/>
  <c r="F588"/>
  <c r="F589"/>
  <c r="E586"/>
  <c r="E587"/>
  <c r="E588"/>
  <c r="E589"/>
  <c r="F577"/>
  <c r="G577"/>
  <c r="G578"/>
  <c r="G579"/>
  <c r="G580"/>
  <c r="G581"/>
  <c r="F578"/>
  <c r="F579"/>
  <c r="F580"/>
  <c r="F581"/>
  <c r="E578"/>
  <c r="E579"/>
  <c r="E580"/>
  <c r="E581"/>
  <c r="F568"/>
  <c r="G568"/>
  <c r="G569"/>
  <c r="G570"/>
  <c r="G571"/>
  <c r="G572"/>
  <c r="F569"/>
  <c r="F570"/>
  <c r="F571"/>
  <c r="F572"/>
  <c r="E569"/>
  <c r="E570"/>
  <c r="E571"/>
  <c r="E572"/>
  <c r="F560"/>
  <c r="G560"/>
  <c r="G561"/>
  <c r="G562"/>
  <c r="G563"/>
  <c r="G564"/>
  <c r="F561"/>
  <c r="F562"/>
  <c r="F563"/>
  <c r="F564"/>
  <c r="E561"/>
  <c r="E562"/>
  <c r="E563"/>
  <c r="E564"/>
  <c r="F551"/>
  <c r="G551" l="1"/>
  <c r="G552"/>
  <c r="G553"/>
  <c r="G554"/>
  <c r="G555"/>
  <c r="F552"/>
  <c r="F553"/>
  <c r="F554"/>
  <c r="F555"/>
  <c r="E552"/>
  <c r="E553"/>
  <c r="E554"/>
  <c r="E555"/>
  <c r="F541"/>
  <c r="G541"/>
  <c r="G542"/>
  <c r="G543"/>
  <c r="G544"/>
  <c r="G545"/>
  <c r="F542"/>
  <c r="F543"/>
  <c r="F544"/>
  <c r="F545"/>
  <c r="E542"/>
  <c r="E543"/>
  <c r="E544"/>
  <c r="E545"/>
  <c r="F532"/>
  <c r="G532"/>
  <c r="G533"/>
  <c r="G534"/>
  <c r="G535"/>
  <c r="G536"/>
  <c r="F533"/>
  <c r="F534"/>
  <c r="F535"/>
  <c r="F536"/>
  <c r="E533"/>
  <c r="E534"/>
  <c r="E535"/>
  <c r="E536"/>
  <c r="F524"/>
  <c r="G524"/>
  <c r="G525"/>
  <c r="G526"/>
  <c r="G527"/>
  <c r="G528"/>
  <c r="F525"/>
  <c r="F526"/>
  <c r="F527"/>
  <c r="F528"/>
  <c r="E525"/>
  <c r="E526"/>
  <c r="E527"/>
  <c r="E528"/>
  <c r="F514"/>
  <c r="G514"/>
  <c r="G515"/>
  <c r="G516"/>
  <c r="G517"/>
  <c r="G518"/>
  <c r="G519"/>
  <c r="F515"/>
  <c r="F516"/>
  <c r="F517"/>
  <c r="F518"/>
  <c r="F519"/>
  <c r="E515"/>
  <c r="E516"/>
  <c r="E517"/>
  <c r="E518"/>
  <c r="E519"/>
  <c r="F504"/>
  <c r="G504"/>
  <c r="G505"/>
  <c r="G506"/>
  <c r="G507"/>
  <c r="G508"/>
  <c r="F505"/>
  <c r="F506"/>
  <c r="F507"/>
  <c r="F508"/>
  <c r="E505"/>
  <c r="E506"/>
  <c r="E507"/>
  <c r="E508"/>
  <c r="F494"/>
  <c r="G494"/>
  <c r="G495"/>
  <c r="G496"/>
  <c r="G497"/>
  <c r="G498"/>
  <c r="F495"/>
  <c r="F496"/>
  <c r="F497"/>
  <c r="F498"/>
  <c r="E495"/>
  <c r="E496"/>
  <c r="E497"/>
  <c r="E498"/>
  <c r="F485"/>
  <c r="G485"/>
  <c r="G486"/>
  <c r="G487"/>
  <c r="G488"/>
  <c r="G489"/>
  <c r="F486"/>
  <c r="F487"/>
  <c r="F488"/>
  <c r="F489"/>
  <c r="E486" l="1"/>
  <c r="E487"/>
  <c r="E488"/>
  <c r="E489"/>
  <c r="F476"/>
  <c r="G476"/>
  <c r="G477"/>
  <c r="G478"/>
  <c r="G479"/>
  <c r="G480"/>
  <c r="F477"/>
  <c r="F478"/>
  <c r="F479"/>
  <c r="F480"/>
  <c r="E477"/>
  <c r="E478"/>
  <c r="E479"/>
  <c r="E480"/>
  <c r="F467"/>
  <c r="G467"/>
  <c r="G468"/>
  <c r="G469"/>
  <c r="G470"/>
  <c r="G471"/>
  <c r="F468"/>
  <c r="F469"/>
  <c r="F470"/>
  <c r="F471"/>
  <c r="E468"/>
  <c r="E469"/>
  <c r="E470"/>
  <c r="E471"/>
  <c r="F459"/>
  <c r="G459"/>
  <c r="G460"/>
  <c r="G461"/>
  <c r="G462"/>
  <c r="G463"/>
  <c r="F460"/>
  <c r="F461"/>
  <c r="F462"/>
  <c r="F463"/>
  <c r="E460"/>
  <c r="E461"/>
  <c r="E462"/>
  <c r="E463"/>
  <c r="F450"/>
  <c r="G450"/>
  <c r="G451"/>
  <c r="G452"/>
  <c r="G453"/>
  <c r="G454"/>
  <c r="F451"/>
  <c r="F452"/>
  <c r="F453"/>
  <c r="F454"/>
  <c r="E451"/>
  <c r="E452"/>
  <c r="E453"/>
  <c r="E454"/>
  <c r="F440"/>
  <c r="G440"/>
  <c r="G441"/>
  <c r="G442"/>
  <c r="G443"/>
  <c r="G444"/>
  <c r="F441"/>
  <c r="F442"/>
  <c r="F443"/>
  <c r="F444"/>
  <c r="E441"/>
  <c r="E442"/>
  <c r="E443"/>
  <c r="E444"/>
  <c r="F431"/>
  <c r="G431"/>
  <c r="G432"/>
  <c r="G433"/>
  <c r="G434"/>
  <c r="G435"/>
  <c r="F432"/>
  <c r="F433"/>
  <c r="F434"/>
  <c r="F435"/>
  <c r="E432"/>
  <c r="E433"/>
  <c r="E434"/>
  <c r="E435"/>
  <c r="F422"/>
  <c r="G422" l="1"/>
  <c r="G423"/>
  <c r="G424"/>
  <c r="G425"/>
  <c r="G426"/>
  <c r="F423"/>
  <c r="F424"/>
  <c r="F425"/>
  <c r="F426"/>
  <c r="E423"/>
  <c r="E424"/>
  <c r="E425"/>
  <c r="E426"/>
  <c r="F413"/>
  <c r="G413"/>
  <c r="G414"/>
  <c r="G415"/>
  <c r="G416"/>
  <c r="G417"/>
  <c r="F414"/>
  <c r="F415"/>
  <c r="F416"/>
  <c r="F417"/>
  <c r="E414"/>
  <c r="E415"/>
  <c r="E416"/>
  <c r="E417"/>
  <c r="F403"/>
  <c r="G403"/>
  <c r="G404"/>
  <c r="G405"/>
  <c r="G406"/>
  <c r="G407"/>
  <c r="F404"/>
  <c r="F405"/>
  <c r="F406"/>
  <c r="F407"/>
  <c r="E404"/>
  <c r="E405"/>
  <c r="E406"/>
  <c r="E407"/>
  <c r="G395"/>
  <c r="G396"/>
  <c r="G397"/>
  <c r="G398"/>
  <c r="F395"/>
  <c r="F396"/>
  <c r="F397"/>
  <c r="F398"/>
  <c r="E395"/>
  <c r="E396"/>
  <c r="E397"/>
  <c r="E398"/>
  <c r="F384"/>
  <c r="G384"/>
  <c r="G385"/>
  <c r="G386"/>
  <c r="G387"/>
  <c r="G388"/>
  <c r="F385"/>
  <c r="F386"/>
  <c r="F387"/>
  <c r="F388"/>
  <c r="E385"/>
  <c r="E386"/>
  <c r="E387"/>
  <c r="E388"/>
  <c r="F375"/>
  <c r="G375"/>
  <c r="G376"/>
  <c r="G377"/>
  <c r="G378"/>
  <c r="G379"/>
  <c r="F376"/>
  <c r="F377"/>
  <c r="F378"/>
  <c r="F379"/>
  <c r="E376"/>
  <c r="E377"/>
  <c r="E378"/>
  <c r="E379"/>
  <c r="F366"/>
  <c r="G366"/>
  <c r="G367"/>
  <c r="G368"/>
  <c r="G369"/>
  <c r="G370"/>
  <c r="F367"/>
  <c r="F368"/>
  <c r="F369"/>
  <c r="F370"/>
  <c r="E367"/>
  <c r="E368"/>
  <c r="E369"/>
  <c r="E370"/>
  <c r="F357"/>
  <c r="G357"/>
  <c r="G358"/>
  <c r="G359"/>
  <c r="G360"/>
  <c r="G361"/>
  <c r="F358"/>
  <c r="F359"/>
  <c r="F360"/>
  <c r="F361"/>
  <c r="E358"/>
  <c r="E359"/>
  <c r="E360"/>
  <c r="E361"/>
  <c r="F348"/>
  <c r="G348"/>
  <c r="G349"/>
  <c r="G350"/>
  <c r="G351"/>
  <c r="G352"/>
  <c r="F349"/>
  <c r="F350"/>
  <c r="F351"/>
  <c r="F352"/>
  <c r="E349"/>
  <c r="E350"/>
  <c r="E351"/>
  <c r="E352"/>
  <c r="F338"/>
  <c r="G338"/>
  <c r="G339"/>
  <c r="G340"/>
  <c r="G341"/>
  <c r="G342"/>
  <c r="F339"/>
  <c r="F340"/>
  <c r="F341"/>
  <c r="F342"/>
  <c r="E339"/>
  <c r="E340"/>
  <c r="E341"/>
  <c r="E342"/>
  <c r="F330"/>
  <c r="G330"/>
  <c r="G331"/>
  <c r="G332"/>
  <c r="G333"/>
  <c r="G334"/>
  <c r="F331"/>
  <c r="F332"/>
  <c r="F333"/>
  <c r="F334"/>
  <c r="E331"/>
  <c r="E332"/>
  <c r="E333"/>
  <c r="E334"/>
  <c r="G320" l="1"/>
  <c r="G321"/>
  <c r="G322"/>
  <c r="G323"/>
  <c r="G324"/>
  <c r="F320"/>
  <c r="F321"/>
  <c r="F322"/>
  <c r="F323"/>
  <c r="F324"/>
  <c r="E320"/>
  <c r="E321"/>
  <c r="E322"/>
  <c r="E323"/>
  <c r="E324"/>
  <c r="G310"/>
  <c r="G311"/>
  <c r="G312"/>
  <c r="G313"/>
  <c r="G314"/>
  <c r="F310"/>
  <c r="F311"/>
  <c r="F312"/>
  <c r="F313"/>
  <c r="F314"/>
  <c r="E310"/>
  <c r="E311"/>
  <c r="E312"/>
  <c r="E313"/>
  <c r="E314"/>
  <c r="F300"/>
  <c r="G300"/>
  <c r="G301"/>
  <c r="G302"/>
  <c r="G303"/>
  <c r="G304"/>
  <c r="G305"/>
  <c r="F301"/>
  <c r="F302"/>
  <c r="F303"/>
  <c r="F304"/>
  <c r="F305"/>
  <c r="E301"/>
  <c r="E302"/>
  <c r="E303"/>
  <c r="E304"/>
  <c r="E305"/>
  <c r="F291"/>
  <c r="G291"/>
  <c r="G292"/>
  <c r="G293"/>
  <c r="G294"/>
  <c r="G295"/>
  <c r="F292"/>
  <c r="F293"/>
  <c r="F294"/>
  <c r="F295"/>
  <c r="E292"/>
  <c r="E293"/>
  <c r="E294"/>
  <c r="E295"/>
  <c r="F282"/>
  <c r="G282"/>
  <c r="G283"/>
  <c r="G284"/>
  <c r="G285"/>
  <c r="G286"/>
  <c r="F283"/>
  <c r="F284"/>
  <c r="F285"/>
  <c r="F286"/>
  <c r="E283"/>
  <c r="E284"/>
  <c r="E285"/>
  <c r="E286"/>
  <c r="F272"/>
  <c r="G272"/>
  <c r="G273"/>
  <c r="G274"/>
  <c r="G275"/>
  <c r="G276"/>
  <c r="G277"/>
  <c r="F273"/>
  <c r="F274"/>
  <c r="F275"/>
  <c r="F276"/>
  <c r="F277"/>
  <c r="E273"/>
  <c r="E274"/>
  <c r="E275"/>
  <c r="E276"/>
  <c r="E277"/>
  <c r="F263"/>
  <c r="G263"/>
  <c r="G264"/>
  <c r="G265"/>
  <c r="G266"/>
  <c r="G267"/>
  <c r="F264"/>
  <c r="F265"/>
  <c r="F266"/>
  <c r="F267"/>
  <c r="E264"/>
  <c r="E265"/>
  <c r="E266"/>
  <c r="E267"/>
  <c r="F253"/>
  <c r="G253"/>
  <c r="G254"/>
  <c r="G255"/>
  <c r="G256"/>
  <c r="G257"/>
  <c r="G258"/>
  <c r="F254"/>
  <c r="F255"/>
  <c r="F256"/>
  <c r="F257"/>
  <c r="F258"/>
  <c r="E254"/>
  <c r="E255"/>
  <c r="E256"/>
  <c r="E257"/>
  <c r="E258"/>
  <c r="F243"/>
  <c r="G243"/>
  <c r="G244"/>
  <c r="G245"/>
  <c r="G246"/>
  <c r="G247"/>
  <c r="G248"/>
  <c r="F244"/>
  <c r="F245"/>
  <c r="F246"/>
  <c r="F247"/>
  <c r="F248"/>
  <c r="E244"/>
  <c r="E245"/>
  <c r="E246"/>
  <c r="E247"/>
  <c r="E248"/>
  <c r="F234"/>
  <c r="G234"/>
  <c r="G235"/>
  <c r="G236"/>
  <c r="G237"/>
  <c r="G238"/>
  <c r="F235"/>
  <c r="F236"/>
  <c r="F237"/>
  <c r="F238"/>
  <c r="E235"/>
  <c r="E236"/>
  <c r="E237"/>
  <c r="E23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G205"/>
  <c r="G206"/>
  <c r="G207"/>
  <c r="G208"/>
  <c r="F205"/>
  <c r="F206"/>
  <c r="F207"/>
  <c r="F208"/>
  <c r="E205"/>
  <c r="E206"/>
  <c r="E207"/>
  <c r="E208"/>
  <c r="G195"/>
  <c r="G196"/>
  <c r="G197"/>
  <c r="G198"/>
  <c r="F195"/>
  <c r="F196"/>
  <c r="F197"/>
  <c r="F198"/>
  <c r="E195"/>
  <c r="E196"/>
  <c r="E197"/>
  <c r="E198"/>
  <c r="G186"/>
  <c r="G187"/>
  <c r="G188"/>
  <c r="G189"/>
  <c r="F186"/>
  <c r="F187"/>
  <c r="F188"/>
  <c r="F189"/>
  <c r="E186"/>
  <c r="E187"/>
  <c r="E188"/>
  <c r="E189"/>
  <c r="G177"/>
  <c r="G178"/>
  <c r="G179"/>
  <c r="G180"/>
  <c r="F177"/>
  <c r="F178"/>
  <c r="F179"/>
  <c r="F180"/>
  <c r="E177"/>
  <c r="E178"/>
  <c r="E179"/>
  <c r="E180"/>
  <c r="G167"/>
  <c r="G168"/>
  <c r="G169"/>
  <c r="G170"/>
  <c r="F167"/>
  <c r="F168"/>
  <c r="F169"/>
  <c r="F170"/>
  <c r="E167"/>
  <c r="E168"/>
  <c r="E169"/>
  <c r="E170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G109"/>
  <c r="G110"/>
  <c r="G111"/>
  <c r="G112"/>
  <c r="F109"/>
  <c r="F110"/>
  <c r="F111"/>
  <c r="F112"/>
  <c r="E109"/>
  <c r="E110"/>
  <c r="E111"/>
  <c r="E112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7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6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4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5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6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1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5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7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CMS</t>
        </r>
      </text>
    </comment>
    <comment ref="D7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6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6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CPX3</t>
        </r>
      </text>
    </comment>
    <comment ref="D79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8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8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82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2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4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<sst xmlns="http://schemas.openxmlformats.org/spreadsheetml/2006/main" count="9866" uniqueCount="3109">
  <si>
    <t xml:space="preserve">DAMMAN </t>
  </si>
  <si>
    <t>CHENNAI</t>
  </si>
  <si>
    <t>SAN ANTONIO</t>
  </si>
  <si>
    <t>015E</t>
  </si>
  <si>
    <t>NYK ATLAS</t>
  </si>
  <si>
    <t>062E</t>
  </si>
  <si>
    <t>CARRIER</t>
  </si>
  <si>
    <t>CNTAO</t>
  </si>
  <si>
    <t>044S</t>
  </si>
  <si>
    <t>044W</t>
  </si>
  <si>
    <t>STX</t>
  </si>
  <si>
    <t>024E</t>
  </si>
  <si>
    <t>078W</t>
  </si>
  <si>
    <t>MALIAKOS</t>
  </si>
  <si>
    <t>CNCAN</t>
  </si>
  <si>
    <t>CSCL NEPTUNE</t>
  </si>
  <si>
    <t>CSCL URANUS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</si>
  <si>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</si>
  <si>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</si>
  <si>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</si>
  <si>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</si>
  <si>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</si>
  <si>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</si>
  <si>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</si>
  <si>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</si>
  <si>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</si>
  <si>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</si>
  <si>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</si>
  <si>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</si>
  <si>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</si>
  <si>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</si>
  <si>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</si>
  <si>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</si>
  <si>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</si>
  <si>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002W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</si>
  <si>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</si>
  <si>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</si>
  <si>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</si>
  <si>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</si>
  <si>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</si>
  <si>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</si>
  <si>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</si>
  <si>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</si>
  <si>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</si>
  <si>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</si>
  <si>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</si>
  <si>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</si>
  <si>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</si>
  <si>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</si>
  <si>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</si>
  <si>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</si>
  <si>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</si>
  <si>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</si>
  <si>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</si>
  <si>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002E</t>
  </si>
  <si>
    <t>MAERSK EINDHOVEN</t>
  </si>
  <si>
    <t xml:space="preserve">VALENCIA  </t>
  </si>
  <si>
    <t>PIRAEUS</t>
  </si>
  <si>
    <t>046W</t>
  </si>
  <si>
    <t xml:space="preserve">GENOA </t>
  </si>
  <si>
    <t>OOCL TOKYO</t>
  </si>
  <si>
    <t xml:space="preserve">ISTANBUL(k) </t>
  </si>
  <si>
    <t>040W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</si>
  <si>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</si>
  <si>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</si>
  <si>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</si>
  <si>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</si>
  <si>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</si>
  <si>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</si>
  <si>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VIA SGP</t>
  </si>
  <si>
    <t>018W</t>
  </si>
  <si>
    <t>SGP</t>
  </si>
  <si>
    <t>010W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</si>
  <si>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</si>
  <si>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</si>
  <si>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</si>
  <si>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</si>
  <si>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</si>
  <si>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</si>
  <si>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</si>
  <si>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</si>
  <si>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</si>
  <si>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</si>
  <si>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</si>
  <si>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</si>
  <si>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</si>
  <si>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</si>
  <si>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</si>
  <si>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</si>
  <si>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</si>
  <si>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</si>
  <si>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</si>
  <si>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</si>
  <si>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</si>
  <si>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</si>
  <si>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</si>
  <si>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</si>
  <si>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</si>
  <si>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</si>
  <si>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</si>
  <si>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</si>
  <si>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</si>
  <si>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</si>
  <si>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</si>
  <si>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</si>
  <si>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</si>
  <si>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</si>
  <si>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</si>
  <si>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</si>
  <si>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</si>
  <si>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</si>
  <si>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</si>
  <si>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</si>
  <si>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</si>
  <si>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</si>
  <si>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</si>
  <si>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</si>
  <si>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</si>
  <si>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</si>
  <si>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</si>
  <si>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</si>
  <si>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</si>
  <si>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</si>
  <si>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</si>
  <si>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</si>
  <si>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</si>
  <si>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</si>
  <si>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</si>
  <si>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</si>
  <si>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</si>
  <si>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</si>
  <si>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</si>
  <si>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</si>
  <si>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</si>
  <si>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</si>
  <si>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</si>
  <si>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</si>
  <si>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</si>
  <si>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</si>
  <si>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</si>
  <si>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</si>
  <si>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</si>
  <si>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</si>
  <si>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</si>
  <si>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</si>
  <si>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</si>
  <si>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</si>
  <si>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</si>
  <si>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NYK TRITON</t>
  </si>
  <si>
    <t>OAKLAND,CA</t>
  </si>
  <si>
    <t>NEW YORK,NJ</t>
  </si>
  <si>
    <t>MIAMI,FL</t>
  </si>
  <si>
    <t xml:space="preserve">CHICAGO,IL </t>
  </si>
  <si>
    <t>MSC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</si>
  <si>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</si>
  <si>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</si>
  <si>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</si>
  <si>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</si>
  <si>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</si>
  <si>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</si>
  <si>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</si>
  <si>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</si>
  <si>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</si>
  <si>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</si>
  <si>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LEGACY</t>
  </si>
  <si>
    <t>COSCO EXCELLENCE</t>
  </si>
  <si>
    <t>YML</t>
  </si>
  <si>
    <t>MOL CELEBRATION</t>
  </si>
  <si>
    <t>ROT</t>
  </si>
  <si>
    <t>FELIXSTOWE</t>
  </si>
  <si>
    <t>CMA CGM CASSIOPEIA</t>
  </si>
  <si>
    <t>CMA CGM MUSCA</t>
  </si>
  <si>
    <t>XIN NING BO</t>
  </si>
  <si>
    <t>VARNA</t>
  </si>
  <si>
    <t>MSC EMANUELA</t>
  </si>
  <si>
    <t>EVER SUPERB</t>
  </si>
  <si>
    <t>EVER SMART</t>
  </si>
  <si>
    <t>EVER SALUTE</t>
  </si>
  <si>
    <t>EVER USEFUL</t>
  </si>
  <si>
    <t>HAMBURG EXPRESS</t>
  </si>
  <si>
    <t>HYUNDAI SMART</t>
  </si>
  <si>
    <t>NEW YORK EXPRESS</t>
  </si>
  <si>
    <t>MEDITERRANEAN ROUTE</t>
  </si>
  <si>
    <t>BARCELONA</t>
  </si>
  <si>
    <t>019W</t>
  </si>
  <si>
    <t>MSK</t>
  </si>
  <si>
    <t>CMA</t>
  </si>
  <si>
    <t>PIR</t>
  </si>
  <si>
    <t>BEIRUT</t>
  </si>
  <si>
    <t>087W</t>
  </si>
  <si>
    <t>102W</t>
  </si>
  <si>
    <t>LIMASSOL</t>
  </si>
  <si>
    <t>042W</t>
  </si>
  <si>
    <t>AFRICA ROUTE</t>
  </si>
  <si>
    <t>AUSTRALIA &amp; NEW ZEALAND ROUTE</t>
  </si>
  <si>
    <t>BRI</t>
  </si>
  <si>
    <t>MEL</t>
  </si>
  <si>
    <t>APL AUSTRIA</t>
  </si>
  <si>
    <t>APL TURKEY</t>
  </si>
  <si>
    <t>029W</t>
  </si>
  <si>
    <t>SYD</t>
  </si>
  <si>
    <t>TBA</t>
  </si>
  <si>
    <t>PKG(N)</t>
  </si>
  <si>
    <t>KMTC</t>
  </si>
  <si>
    <t>PENANG</t>
  </si>
  <si>
    <t>SITC LAEM CHABANG</t>
  </si>
  <si>
    <t>HAIPHONG</t>
  </si>
  <si>
    <t>SITC FANGCHENG</t>
  </si>
  <si>
    <t>SUR</t>
  </si>
  <si>
    <t>106S</t>
  </si>
  <si>
    <t>SIHANOUVKILLE</t>
  </si>
  <si>
    <t>MANILA(S)</t>
  </si>
  <si>
    <t>LAEM CHABANG</t>
  </si>
  <si>
    <t>014W</t>
  </si>
  <si>
    <t>015W</t>
  </si>
  <si>
    <t>RCL</t>
  </si>
  <si>
    <t>053W</t>
  </si>
  <si>
    <t>092W</t>
  </si>
  <si>
    <t>045W</t>
  </si>
  <si>
    <t>INDIAN ROUTE</t>
  </si>
  <si>
    <t>CLT</t>
  </si>
  <si>
    <t>OOCL JAKARTA</t>
  </si>
  <si>
    <t>NEW DELHI/(P )</t>
  </si>
  <si>
    <t>NHAVA SHEVA</t>
  </si>
  <si>
    <t>039W</t>
  </si>
  <si>
    <t>012W</t>
  </si>
  <si>
    <t>016W</t>
  </si>
  <si>
    <t>COLOMBO</t>
  </si>
  <si>
    <t>KARACHI</t>
  </si>
  <si>
    <t>DUB</t>
  </si>
  <si>
    <t>OOCL SOUTHAMPTON</t>
  </si>
  <si>
    <t xml:space="preserve">DUB </t>
  </si>
  <si>
    <t>098W</t>
  </si>
  <si>
    <t>AQA</t>
  </si>
  <si>
    <t>DAMMAN</t>
  </si>
  <si>
    <t>RIYADH</t>
  </si>
  <si>
    <t>MOL PROSPERITY</t>
  </si>
  <si>
    <t>CALLAO</t>
  </si>
  <si>
    <t>BUENAVENTURA</t>
  </si>
  <si>
    <t>BUE</t>
  </si>
  <si>
    <t>MANZANILLO</t>
  </si>
  <si>
    <t>SINGAPORE</t>
  </si>
  <si>
    <t>025W</t>
  </si>
  <si>
    <t>017W</t>
  </si>
  <si>
    <t>MOL GENESIS</t>
  </si>
  <si>
    <t>COLON FREE ZONE</t>
  </si>
  <si>
    <t>044E</t>
  </si>
  <si>
    <t>070E</t>
  </si>
  <si>
    <t>HYUNDAI BUSAN</t>
  </si>
  <si>
    <t>NYC</t>
  </si>
  <si>
    <t>058W</t>
  </si>
  <si>
    <t>HYUNDAI FORWARD</t>
  </si>
  <si>
    <t>CHICAGO</t>
  </si>
  <si>
    <t>038W</t>
  </si>
  <si>
    <t>061W</t>
  </si>
  <si>
    <t>MIAMI</t>
  </si>
  <si>
    <t>JAPAN &amp; SOUTH KOREA</t>
  </si>
  <si>
    <t>SITC HONGKONG</t>
  </si>
  <si>
    <t>BUSAN</t>
  </si>
  <si>
    <t>INCHON</t>
  </si>
  <si>
    <t>CNSZX</t>
  </si>
  <si>
    <t>EVER SMILE</t>
  </si>
  <si>
    <t>BANGKOK</t>
  </si>
  <si>
    <t>OOCL SEOUL</t>
  </si>
  <si>
    <t>TAYMA</t>
  </si>
  <si>
    <t>AL RIFFA</t>
  </si>
  <si>
    <t>CSCL STAR</t>
  </si>
  <si>
    <t xml:space="preserve">TORONTO </t>
  </si>
  <si>
    <t>MONTREAL</t>
  </si>
  <si>
    <t>CMA  EMC COSCO /PEX3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</si>
  <si>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</si>
  <si>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</si>
  <si>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</si>
  <si>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</si>
  <si>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</si>
  <si>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</si>
  <si>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HF FORTUNE</t>
  </si>
  <si>
    <t xml:space="preserve"> </t>
  </si>
  <si>
    <t>SITC HAKATA</t>
  </si>
  <si>
    <t>STELLAR WINDSOR</t>
  </si>
  <si>
    <t>SITC YOKOHAMA</t>
  </si>
  <si>
    <t>YM MASCULINITY</t>
  </si>
  <si>
    <t>BLANK VOYAGE</t>
  </si>
  <si>
    <t>BLANK SAILING</t>
  </si>
  <si>
    <t>BALTIC BRIDGE</t>
  </si>
  <si>
    <t>XIN XIA MEN</t>
  </si>
  <si>
    <t>XIN QUAN ZHOU</t>
  </si>
  <si>
    <t>SITC GUANGXI</t>
  </si>
  <si>
    <t>SITC SHIDAO</t>
  </si>
  <si>
    <t>DS KOI</t>
  </si>
  <si>
    <t>OOCL UTAH</t>
  </si>
  <si>
    <t>MAERSK VLADIVOSTOK  </t>
  </si>
  <si>
    <t>SM QINGDAO</t>
  </si>
  <si>
    <t>037W</t>
  </si>
  <si>
    <t xml:space="preserve">SINOTRANS KAOHSIUNG </t>
  </si>
  <si>
    <t>GREEN HORIZON</t>
  </si>
  <si>
    <t>OCEANIA DRAGON</t>
  </si>
  <si>
    <t>CNNGB</t>
    <phoneticPr fontId="35" type="noConversion"/>
  </si>
  <si>
    <t>KUALA LUMPUR EXPRESS</t>
  </si>
  <si>
    <t>OOCL TAIPEI</t>
  </si>
  <si>
    <t>CSCL GLOBE</t>
  </si>
  <si>
    <t>CHARLOTTE SCHULTE</t>
  </si>
  <si>
    <t>KAMA BHUM</t>
  </si>
  <si>
    <t>COSCO HAIFA</t>
  </si>
  <si>
    <t>041W</t>
  </si>
  <si>
    <t>CMA CGM EIFFEL</t>
  </si>
  <si>
    <t>CMA CGM AMBER</t>
  </si>
  <si>
    <t>SITC FUJIAN</t>
  </si>
  <si>
    <t>2022S</t>
  </si>
  <si>
    <t>2021N</t>
  </si>
  <si>
    <t>2045E</t>
  </si>
  <si>
    <t>SAN DIEGO BRIDGE</t>
  </si>
  <si>
    <t>ZIM SHANGHAI</t>
  </si>
  <si>
    <t>WAN HAI 613</t>
  </si>
  <si>
    <t>XIN QING DAO</t>
  </si>
  <si>
    <t>WAN HAI 512</t>
  </si>
  <si>
    <t>SM MUMBAI</t>
  </si>
  <si>
    <t>APL QINGDAO</t>
  </si>
  <si>
    <t>EVER LOYAL</t>
  </si>
  <si>
    <t>EVER LOVELY</t>
  </si>
  <si>
    <t>CARL SCHULTE</t>
  </si>
  <si>
    <t>2006W</t>
  </si>
  <si>
    <t>20006W</t>
  </si>
  <si>
    <t>CONTI COURAGE</t>
  </si>
  <si>
    <t>OOCL ZHOUSHAN</t>
  </si>
  <si>
    <t>COSCO DURBAN</t>
  </si>
  <si>
    <t>MAERSK SEMAKAU</t>
  </si>
  <si>
    <t>2023N</t>
  </si>
  <si>
    <t>2024S</t>
  </si>
  <si>
    <t>MAERSK KWANGYANG  </t>
  </si>
  <si>
    <t xml:space="preserve">HYUNDAI BRAVE </t>
  </si>
  <si>
    <t>TSINGTAO EXPRESS</t>
  </si>
  <si>
    <t>COSCO ROTTERDAM</t>
  </si>
  <si>
    <t>114W</t>
  </si>
  <si>
    <t>SALAHUDDIN</t>
  </si>
  <si>
    <t>MOL TRIBUTE</t>
  </si>
  <si>
    <t>COSCO SHIPPING TAURUS</t>
  </si>
  <si>
    <t>013W</t>
  </si>
  <si>
    <t>OOCL SCANDINAVIA</t>
  </si>
  <si>
    <t>0BX7XW1</t>
  </si>
  <si>
    <t>EVER STRONG</t>
  </si>
  <si>
    <t>093W</t>
  </si>
  <si>
    <t>0ME7RW1</t>
  </si>
  <si>
    <t>COSCO MALAYSIA</t>
  </si>
  <si>
    <t>008E</t>
  </si>
  <si>
    <t>OOCL LONDON</t>
  </si>
  <si>
    <t>047E</t>
  </si>
  <si>
    <t>CSCL ASIA</t>
  </si>
  <si>
    <t>143E</t>
  </si>
  <si>
    <t>COSCO SHIPPING PLANET</t>
  </si>
  <si>
    <t>066W</t>
  </si>
  <si>
    <t>02041W</t>
  </si>
  <si>
    <t>2007W</t>
  </si>
  <si>
    <t>076S</t>
  </si>
  <si>
    <t>CAPE FLINT</t>
  </si>
  <si>
    <t>INTERASIA PURSUIT</t>
  </si>
  <si>
    <t>INSIGHT</t>
  </si>
  <si>
    <t>OLYMPIA</t>
  </si>
  <si>
    <t>058S</t>
  </si>
  <si>
    <t>OOCL CALIFORNIA</t>
  </si>
  <si>
    <t>SEAMAX STRATFORD</t>
  </si>
  <si>
    <t>OOCL ROTTERDAM</t>
  </si>
  <si>
    <t>OOCL MIAMI</t>
  </si>
  <si>
    <t>COSCO INDONESIA</t>
  </si>
  <si>
    <t>121S</t>
  </si>
  <si>
    <t>WAN HAI 509</t>
  </si>
  <si>
    <t>2044E</t>
  </si>
  <si>
    <t>035A  </t>
  </si>
  <si>
    <t>ST. MARY</t>
  </si>
  <si>
    <t>2045S</t>
  </si>
  <si>
    <t>2025N</t>
  </si>
  <si>
    <t>2029N</t>
  </si>
  <si>
    <t>SITC MANILA</t>
  </si>
  <si>
    <t>2057E</t>
  </si>
  <si>
    <t>171E</t>
  </si>
  <si>
    <t>SITC LIAONING</t>
  </si>
  <si>
    <t>2030S</t>
  </si>
  <si>
    <t>SCHUBERT</t>
  </si>
  <si>
    <t>2008E</t>
  </si>
  <si>
    <t>0QA79S</t>
  </si>
  <si>
    <t>FRANKFURT EXPRESS</t>
  </si>
  <si>
    <t xml:space="preserve">NAGOYA EXPRESS </t>
  </si>
  <si>
    <t>SEATTLE BRIDGE</t>
  </si>
  <si>
    <t>MOL PREMIUM</t>
  </si>
  <si>
    <t>OSAKA EXPRESS</t>
  </si>
  <si>
    <t xml:space="preserve">SEASPAN ADONIS </t>
  </si>
  <si>
    <t>CAUTIN</t>
  </si>
  <si>
    <t>MOL BEACON</t>
  </si>
  <si>
    <t>COCHRANE</t>
  </si>
  <si>
    <t>COYHAIQUE</t>
  </si>
  <si>
    <t>CORCOVADO</t>
  </si>
  <si>
    <t>MONTEVIDEO EXPRESS</t>
  </si>
  <si>
    <t>MSC AVNI</t>
  </si>
  <si>
    <t>SEASPAN OSPREY</t>
  </si>
  <si>
    <t>PARANAGUA EXPRESS</t>
  </si>
  <si>
    <t>SEASPAN HARRIER</t>
  </si>
  <si>
    <t>2044W</t>
  </si>
  <si>
    <t>FI045A</t>
  </si>
  <si>
    <t>2046W</t>
  </si>
  <si>
    <t>2047W</t>
  </si>
  <si>
    <t>2048W</t>
  </si>
  <si>
    <t>NYK THEMIS</t>
  </si>
  <si>
    <t>079W</t>
  </si>
  <si>
    <t>068W</t>
  </si>
  <si>
    <t>070W</t>
  </si>
  <si>
    <t>EVER URSULA</t>
  </si>
  <si>
    <t>RDO ENDEAVOUR</t>
  </si>
  <si>
    <t>168W</t>
  </si>
  <si>
    <t>160W</t>
  </si>
  <si>
    <t>W043</t>
  </si>
  <si>
    <t>201W</t>
  </si>
  <si>
    <t>TASMAN</t>
  </si>
  <si>
    <t>RDO CONCERT</t>
  </si>
  <si>
    <t>MOL PRESENCE</t>
  </si>
  <si>
    <t>045S</t>
  </si>
  <si>
    <t>046S</t>
  </si>
  <si>
    <t>047S</t>
  </si>
  <si>
    <t>LAS VEGAS</t>
  </si>
  <si>
    <t>MOL EXPLORER</t>
  </si>
  <si>
    <t>135W</t>
  </si>
  <si>
    <t>043W</t>
  </si>
  <si>
    <t xml:space="preserve">LINAH </t>
  </si>
  <si>
    <t>AL MURABBA</t>
  </si>
  <si>
    <t>ONE MILLAU</t>
  </si>
  <si>
    <t>HYUNDAI NEW YORK</t>
  </si>
  <si>
    <t>SHANGHAI EXPRESS</t>
  </si>
  <si>
    <t xml:space="preserve">MILANO BRIDGE </t>
  </si>
  <si>
    <t>BARZAN</t>
  </si>
  <si>
    <t>HMM HELSINKI</t>
  </si>
  <si>
    <t>HMM OSLO</t>
  </si>
  <si>
    <t>AL NEFUD</t>
  </si>
  <si>
    <t>COSCO NAGOYA</t>
  </si>
  <si>
    <t>2004E</t>
  </si>
  <si>
    <t>COSCO SHIPPING LEO</t>
  </si>
  <si>
    <t>COSCO SHIPPING CAPRICORN</t>
  </si>
  <si>
    <t>COSCO SHIPPING LIBRA</t>
  </si>
  <si>
    <t>COSCO SHIPPING SAGITTARIUS</t>
  </si>
  <si>
    <t>CMA CGM KERGUELEN</t>
  </si>
  <si>
    <t>CMA CGM ANTOINE DE SAINT EXUPERY</t>
  </si>
  <si>
    <t>CMA CGM JULES VERNE</t>
  </si>
  <si>
    <t>APL RAFFLES</t>
  </si>
  <si>
    <t>CMA CGM PALAIS ROYAL</t>
  </si>
  <si>
    <t>0FL7VW1</t>
  </si>
  <si>
    <t>0FL7XW1</t>
  </si>
  <si>
    <t>0FL7ZW1</t>
  </si>
  <si>
    <t>0FL81W1</t>
  </si>
  <si>
    <t>0FL83W1</t>
  </si>
  <si>
    <t>EVER GOVERN</t>
  </si>
  <si>
    <t>EVER GIFTED</t>
  </si>
  <si>
    <t>EVER GLORY</t>
  </si>
  <si>
    <t xml:space="preserve">EVER GIVEN </t>
  </si>
  <si>
    <t xml:space="preserve">EVER GREET </t>
  </si>
  <si>
    <t>1112W</t>
  </si>
  <si>
    <t>1113W</t>
  </si>
  <si>
    <t>1114W</t>
  </si>
  <si>
    <t>1115W</t>
  </si>
  <si>
    <t>1116W</t>
  </si>
  <si>
    <t>OOCL JAPAN</t>
  </si>
  <si>
    <t>COSCO SHIPPING STAR</t>
  </si>
  <si>
    <t>OOCL GERMANY</t>
  </si>
  <si>
    <t>COSCO HARMONY</t>
  </si>
  <si>
    <t>COSCO DENMARK</t>
  </si>
  <si>
    <t>TOKYO TRIUMPH</t>
  </si>
  <si>
    <t>TITAN</t>
  </si>
  <si>
    <t>THALASSA PISTIS</t>
  </si>
  <si>
    <t>055W</t>
  </si>
  <si>
    <t>021W</t>
  </si>
  <si>
    <t>COSCO SHIPPING SEINE</t>
  </si>
  <si>
    <t>CMA CGM VOLGA</t>
  </si>
  <si>
    <t>COSCO SHIPPING RHINE</t>
  </si>
  <si>
    <t>CMA CGM ARKANSAS</t>
  </si>
  <si>
    <t>0BX81W1</t>
  </si>
  <si>
    <t>0BX85W1</t>
  </si>
  <si>
    <t>EVER EXCEL</t>
  </si>
  <si>
    <t>0BE7XW1</t>
  </si>
  <si>
    <t>148W</t>
  </si>
  <si>
    <t>0BE81W1</t>
  </si>
  <si>
    <t>CMA CGM CALLISTO</t>
  </si>
  <si>
    <t>CMA CGM VELA</t>
  </si>
  <si>
    <t>OOCL MALAYSIA</t>
  </si>
  <si>
    <t>CMA CGM LYRA</t>
  </si>
  <si>
    <t>0ME7TW1</t>
  </si>
  <si>
    <t>0ME7VW1</t>
  </si>
  <si>
    <t>0ME7ZW1</t>
  </si>
  <si>
    <t>WAN HAI 513</t>
  </si>
  <si>
    <t>WAN HAI 515</t>
  </si>
  <si>
    <t>XIN BEIJING</t>
  </si>
  <si>
    <t>OOCL HO CHI MINH CITY</t>
  </si>
  <si>
    <t>OOCL CANADA</t>
  </si>
  <si>
    <t>122N</t>
  </si>
  <si>
    <t>046N</t>
  </si>
  <si>
    <t>077N</t>
  </si>
  <si>
    <t>082N</t>
  </si>
  <si>
    <t>CMA CGM ATTILA</t>
  </si>
  <si>
    <t>SEAMAX NIANTIC</t>
  </si>
  <si>
    <t>CMA CGM SAMSON</t>
  </si>
  <si>
    <t>CMA CGM LA SCALA</t>
  </si>
  <si>
    <t>0PG83E1</t>
  </si>
  <si>
    <t>0PG85E1</t>
  </si>
  <si>
    <t>0PG87E1</t>
  </si>
  <si>
    <t>0PG89E1</t>
  </si>
  <si>
    <t>APL BOSTON</t>
  </si>
  <si>
    <t>EVER LIVELY</t>
  </si>
  <si>
    <t>EVER LIVING</t>
  </si>
  <si>
    <t>EVER LEGION</t>
  </si>
  <si>
    <t>EVER LADEN</t>
  </si>
  <si>
    <t>0VC7NE1</t>
  </si>
  <si>
    <t>0979E</t>
  </si>
  <si>
    <t>0980E</t>
  </si>
  <si>
    <t>0981E</t>
  </si>
  <si>
    <t>0982E</t>
  </si>
  <si>
    <t>CMA CGM J. MADISON</t>
  </si>
  <si>
    <t>CMA CGM T. ROOSEVELT</t>
  </si>
  <si>
    <t>CMA CGM G. WASHINGTON</t>
  </si>
  <si>
    <t>COSCO SHIPPING LOTUS</t>
  </si>
  <si>
    <t>CMA CGM MAGELLAN</t>
  </si>
  <si>
    <t>0MB79E1</t>
  </si>
  <si>
    <t>0MB7BE1</t>
  </si>
  <si>
    <t>0MB7DE1</t>
  </si>
  <si>
    <t>0MB7HE1</t>
  </si>
  <si>
    <t>CMA CGM PELLEAS</t>
  </si>
  <si>
    <t>CMA CGM MEKONG</t>
  </si>
  <si>
    <t>CMA CGM LITANI</t>
  </si>
  <si>
    <t>0TN2JS1</t>
  </si>
  <si>
    <t>0TN2LS1</t>
  </si>
  <si>
    <t>0TN2NS1</t>
  </si>
  <si>
    <t>0TN2PS1</t>
  </si>
  <si>
    <t>0TN2RS1</t>
  </si>
  <si>
    <t>EVER LUCENT</t>
  </si>
  <si>
    <t>106E</t>
  </si>
  <si>
    <t>080E</t>
  </si>
  <si>
    <t>098E</t>
  </si>
  <si>
    <t>CSCL BOHAI SEA</t>
  </si>
  <si>
    <t xml:space="preserve">JOHANNA SCHULTE </t>
  </si>
  <si>
    <t>COSCO EUROPE</t>
  </si>
  <si>
    <t>041E</t>
  </si>
  <si>
    <t>001E</t>
  </si>
  <si>
    <t>079E</t>
  </si>
  <si>
    <t>YM UTILITY</t>
  </si>
  <si>
    <t>XIN YA ZHOU</t>
  </si>
  <si>
    <t>107E</t>
  </si>
  <si>
    <t>069E</t>
  </si>
  <si>
    <t>090E</t>
  </si>
  <si>
    <t>145E</t>
  </si>
  <si>
    <t>KOTA CANTIK</t>
  </si>
  <si>
    <t>XIN FU ZHOU</t>
  </si>
  <si>
    <t>NAXOS</t>
  </si>
  <si>
    <t>KOTA CEPAT</t>
  </si>
  <si>
    <t>059E</t>
  </si>
  <si>
    <t>063E</t>
  </si>
  <si>
    <t>E004</t>
  </si>
  <si>
    <t>E047</t>
  </si>
  <si>
    <t>COSCO SHIPPING SOLAR</t>
  </si>
  <si>
    <t>CSCL PACIFIC OCEAN</t>
  </si>
  <si>
    <t>THALASSA AXIA</t>
  </si>
  <si>
    <t>COSCO SHIPPING KILIMANJARO</t>
  </si>
  <si>
    <t>1022W</t>
  </si>
  <si>
    <t>EVER SIGMA</t>
  </si>
  <si>
    <t>EVER SUMMIT</t>
  </si>
  <si>
    <t>0033W</t>
  </si>
  <si>
    <t>0035W</t>
  </si>
  <si>
    <t>0037W</t>
  </si>
  <si>
    <t>W045</t>
  </si>
  <si>
    <t>KMTC DUBAI</t>
  </si>
  <si>
    <t>ACTUARIA</t>
  </si>
  <si>
    <t>077S</t>
  </si>
  <si>
    <t>258S</t>
  </si>
  <si>
    <t>078S</t>
  </si>
  <si>
    <t>WARNOW BOATSWAIN</t>
  </si>
  <si>
    <t>069S</t>
  </si>
  <si>
    <t>154S</t>
  </si>
  <si>
    <t>070S</t>
  </si>
  <si>
    <t>155S</t>
  </si>
  <si>
    <t xml:space="preserve"> EVER LIFTING</t>
  </si>
  <si>
    <t>COSCO SHIPPING THAMES</t>
  </si>
  <si>
    <t>COSCO SHIPPING VOLGA</t>
  </si>
  <si>
    <t>ANTHEA Y</t>
  </si>
  <si>
    <t>COSCO COLOMBO</t>
  </si>
  <si>
    <t>090S</t>
  </si>
  <si>
    <t>067S</t>
  </si>
  <si>
    <t>059S</t>
  </si>
  <si>
    <t>056S</t>
  </si>
  <si>
    <t>081S</t>
  </si>
  <si>
    <t>ANL GIPPSLAND</t>
  </si>
  <si>
    <t>048S</t>
  </si>
  <si>
    <t>098S</t>
  </si>
  <si>
    <t>104S</t>
  </si>
  <si>
    <t>WAN HAI 511</t>
  </si>
  <si>
    <t>W066</t>
  </si>
  <si>
    <t>226W</t>
  </si>
  <si>
    <t>W111</t>
  </si>
  <si>
    <t>CMA CGM ORFEO</t>
  </si>
  <si>
    <t>0FF1JW</t>
  </si>
  <si>
    <t>0FF1LW</t>
  </si>
  <si>
    <t>0FF1PW</t>
  </si>
  <si>
    <t>NAVIOS DESTINY</t>
  </si>
  <si>
    <t>CHRISTA SCHULTE</t>
  </si>
  <si>
    <t>ZIM KINGSTON</t>
  </si>
  <si>
    <t>067W</t>
  </si>
  <si>
    <t>006W</t>
  </si>
  <si>
    <t>480W</t>
  </si>
  <si>
    <t>MAERSK EDMONTON</t>
  </si>
  <si>
    <t>MSC LAURENCE</t>
  </si>
  <si>
    <t>MSC DEILA</t>
  </si>
  <si>
    <t>MSC VALERIA</t>
  </si>
  <si>
    <t>MSC CAMILLE</t>
  </si>
  <si>
    <t>MSC JADE</t>
  </si>
  <si>
    <t>MAERSK ELBA</t>
  </si>
  <si>
    <t>MAERSK ESSEX</t>
  </si>
  <si>
    <t>GERD MAERSK</t>
  </si>
  <si>
    <t>EUGEN MAERSK</t>
  </si>
  <si>
    <t>ELEONORA MAERSK</t>
  </si>
  <si>
    <t>EMMA MAERSK</t>
  </si>
  <si>
    <t>ESTELLE MAERSK</t>
  </si>
  <si>
    <t>EVELYN MAERSK</t>
  </si>
  <si>
    <t xml:space="preserve">PARANAGUA EXPRESS </t>
  </si>
  <si>
    <t xml:space="preserve">SEASPAN HARRIER </t>
  </si>
  <si>
    <t>AOTEA MAERSK</t>
  </si>
  <si>
    <t>A.P.MOLLER</t>
  </si>
  <si>
    <t>MAERSK SARAT</t>
  </si>
  <si>
    <t>MAERSK SALALAH</t>
  </si>
  <si>
    <t>2046S</t>
  </si>
  <si>
    <t>2047S</t>
  </si>
  <si>
    <t>2048S</t>
  </si>
  <si>
    <t>2049S</t>
  </si>
  <si>
    <t>2048E</t>
  </si>
  <si>
    <t>2049E</t>
  </si>
  <si>
    <t>2050E</t>
  </si>
  <si>
    <t>2051E</t>
  </si>
  <si>
    <t>BALTIC SOUTH</t>
  </si>
  <si>
    <t xml:space="preserve">SEATTLE C </t>
  </si>
  <si>
    <t>0QA7BS</t>
  </si>
  <si>
    <t>0QA7DS</t>
  </si>
  <si>
    <t>0QA7FS</t>
  </si>
  <si>
    <t>0QA7HS</t>
  </si>
  <si>
    <t>CSCL ZEEBRUGGE</t>
  </si>
  <si>
    <t>APL BARCELONA</t>
  </si>
  <si>
    <t>CSCL LONG BEACH</t>
  </si>
  <si>
    <t>0PP81E1MA</t>
  </si>
  <si>
    <t>0PP83E1MA</t>
  </si>
  <si>
    <t>0PP85E1MA</t>
  </si>
  <si>
    <t>INTEGRA</t>
  </si>
  <si>
    <t>2026S</t>
  </si>
  <si>
    <t xml:space="preserve"> SITC /VTX3</t>
    <phoneticPr fontId="35" type="noConversion"/>
  </si>
  <si>
    <t>SITC GUANGDONG</t>
  </si>
  <si>
    <t>SITC BANGKOK</t>
  </si>
  <si>
    <t>2028S</t>
  </si>
  <si>
    <t>SITC /VTX2</t>
    <phoneticPr fontId="35" type="noConversion"/>
  </si>
  <si>
    <t xml:space="preserve">SITC /CJV5 </t>
    <phoneticPr fontId="35" type="noConversion"/>
  </si>
  <si>
    <t>SITC MOJI</t>
  </si>
  <si>
    <t>2027N</t>
  </si>
  <si>
    <t xml:space="preserve">SNL SITC/NA1 CJV4 </t>
    <phoneticPr fontId="35" type="noConversion"/>
  </si>
  <si>
    <t>2047E</t>
  </si>
  <si>
    <t>2059E</t>
  </si>
  <si>
    <t>2061E</t>
  </si>
  <si>
    <t xml:space="preserve">SITC/SKU </t>
    <phoneticPr fontId="35" type="noConversion"/>
  </si>
  <si>
    <t>SITC/SKU</t>
    <phoneticPr fontId="35" type="noConversion"/>
  </si>
  <si>
    <t>172E</t>
  </si>
  <si>
    <t>173E</t>
  </si>
  <si>
    <t>174E</t>
  </si>
  <si>
    <t>175E</t>
  </si>
  <si>
    <t>CSCL COSCO SKT8          /SNL NKT1 SITC</t>
    <phoneticPr fontId="35" type="noConversion"/>
  </si>
  <si>
    <t>NOSCO (sitc)   VTX2          /SNL NJ1</t>
    <phoneticPr fontId="35" type="noConversion"/>
  </si>
  <si>
    <t xml:space="preserve">SITC /CJV4 </t>
    <phoneticPr fontId="35" type="noConversion"/>
  </si>
  <si>
    <t>STAR VOYAGER</t>
  </si>
  <si>
    <t>SUNNY CLOVER</t>
  </si>
  <si>
    <t>SUNNY COSMOS</t>
  </si>
  <si>
    <t>2019E</t>
  </si>
  <si>
    <t>2016E</t>
  </si>
  <si>
    <t>2018E</t>
  </si>
  <si>
    <t>2020E</t>
  </si>
  <si>
    <t>EAS</t>
    <phoneticPr fontId="35" type="noConversion"/>
  </si>
  <si>
    <t>EASLINE NINGBO</t>
  </si>
  <si>
    <t>2046E</t>
  </si>
  <si>
    <t>PANCON GLORY</t>
  </si>
  <si>
    <t>DONGYOUNG/TAIYOUNG</t>
    <phoneticPr fontId="35" type="noConversion"/>
  </si>
  <si>
    <t>MCC CHITTAGONG  </t>
  </si>
  <si>
    <t>MCC NANJING  </t>
  </si>
  <si>
    <t>MCC CEBU  </t>
  </si>
  <si>
    <t>045A  </t>
  </si>
  <si>
    <t>041A  </t>
  </si>
  <si>
    <t>031A  </t>
  </si>
  <si>
    <t>043A  </t>
  </si>
  <si>
    <t xml:space="preserve">MCC SH1 </t>
    <phoneticPr fontId="35" type="noConversion"/>
  </si>
  <si>
    <t>SAN CHRISTOBAL</t>
    <phoneticPr fontId="35" type="noConversion"/>
  </si>
  <si>
    <t>045S</t>
    <phoneticPr fontId="35" type="noConversion"/>
  </si>
  <si>
    <t>CMA  SHAKA II MSK/HSD  ASAF</t>
    <phoneticPr fontId="35" type="noConversion"/>
  </si>
  <si>
    <t>GSL GRANIA</t>
    <phoneticPr fontId="35" type="noConversion"/>
  </si>
  <si>
    <t>046S</t>
    <phoneticPr fontId="35" type="noConversion"/>
  </si>
  <si>
    <t>MDV COS KEMPFF</t>
    <phoneticPr fontId="35" type="noConversion"/>
  </si>
  <si>
    <t>047S</t>
    <phoneticPr fontId="35" type="noConversion"/>
  </si>
  <si>
    <t>MAERSK AMAZON</t>
    <phoneticPr fontId="35" type="noConversion"/>
  </si>
  <si>
    <t>048S</t>
    <phoneticPr fontId="35" type="noConversion"/>
  </si>
  <si>
    <t>NOV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</si>
  <si>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</si>
  <si>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</si>
  <si>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</si>
  <si>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</si>
  <si>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</si>
  <si>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</si>
  <si>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</si>
  <si>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045W</t>
    <phoneticPr fontId="35" type="noConversion"/>
  </si>
  <si>
    <t>MSK/HSD/AE6</t>
    <phoneticPr fontId="35" type="noConversion"/>
  </si>
  <si>
    <t>046W</t>
    <phoneticPr fontId="35" type="noConversion"/>
  </si>
  <si>
    <t>047W</t>
    <phoneticPr fontId="35" type="noConversion"/>
  </si>
  <si>
    <t>048W</t>
    <phoneticPr fontId="35" type="noConversion"/>
  </si>
  <si>
    <t>049W</t>
    <phoneticPr fontId="35" type="noConversion"/>
  </si>
  <si>
    <t xml:space="preserve">ANTWERP </t>
    <phoneticPr fontId="35" type="noConversion"/>
  </si>
  <si>
    <t>CNNGB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</si>
  <si>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</si>
  <si>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</si>
  <si>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MSK AE1</t>
    <phoneticPr fontId="35" type="noConversion"/>
  </si>
  <si>
    <t>046W</t>
    <phoneticPr fontId="35" type="noConversion"/>
  </si>
  <si>
    <t>047W</t>
    <phoneticPr fontId="35" type="noConversion"/>
  </si>
  <si>
    <t>048W</t>
    <phoneticPr fontId="35" type="noConversion"/>
  </si>
  <si>
    <t>049W</t>
    <phoneticPr fontId="35" type="noConversion"/>
  </si>
  <si>
    <t>014W</t>
    <phoneticPr fontId="35" type="noConversion"/>
  </si>
  <si>
    <t>COSCO /AEU1</t>
    <phoneticPr fontId="35" type="noConversion"/>
  </si>
  <si>
    <t>015W</t>
    <phoneticPr fontId="35" type="noConversion"/>
  </si>
  <si>
    <t>007W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</si>
  <si>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</si>
  <si>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</si>
  <si>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</si>
  <si>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</si>
  <si>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>007W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</si>
  <si>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</si>
  <si>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</si>
  <si>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</si>
  <si>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</si>
  <si>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>013W</t>
    <phoneticPr fontId="35" type="noConversion"/>
  </si>
  <si>
    <t>002W</t>
    <phoneticPr fontId="35" type="noConversion"/>
  </si>
  <si>
    <t>003W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</si>
  <si>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</si>
  <si>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</si>
  <si>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</si>
  <si>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</si>
  <si>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</si>
  <si>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</si>
  <si>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</si>
  <si>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</si>
  <si>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</si>
  <si>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</si>
  <si>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</si>
  <si>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</si>
  <si>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</si>
  <si>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</si>
  <si>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</si>
  <si>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</si>
  <si>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</si>
  <si>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</si>
  <si>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</si>
  <si>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</si>
  <si>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</si>
  <si>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</si>
  <si>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</si>
  <si>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097W</t>
    <phoneticPr fontId="35" type="noConversion"/>
  </si>
  <si>
    <t>ONE MD1</t>
    <phoneticPr fontId="35" type="noConversion"/>
  </si>
  <si>
    <t>040W</t>
    <phoneticPr fontId="35" type="noConversion"/>
  </si>
  <si>
    <t>036W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</si>
  <si>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</si>
  <si>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</si>
  <si>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</si>
  <si>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016W</t>
    <phoneticPr fontId="35" type="noConversion"/>
  </si>
  <si>
    <t>028W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</si>
  <si>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</si>
  <si>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</si>
  <si>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</si>
  <si>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</si>
  <si>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</si>
  <si>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</si>
  <si>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</si>
  <si>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</si>
  <si>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</si>
  <si>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</si>
  <si>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</si>
  <si>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</si>
  <si>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</si>
  <si>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</si>
  <si>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</si>
  <si>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</si>
  <si>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</si>
  <si>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</si>
  <si>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</si>
  <si>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</si>
  <si>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</si>
  <si>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</si>
  <si>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</si>
  <si>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</si>
  <si>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</si>
  <si>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</si>
  <si>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</si>
  <si>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</si>
  <si>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</si>
  <si>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 xml:space="preserve">PORT LOUIS  </t>
    <phoneticPr fontId="35" type="noConversion"/>
  </si>
  <si>
    <t>PORT LOUIS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</si>
  <si>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</si>
  <si>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</si>
  <si>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</si>
  <si>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</si>
  <si>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</si>
  <si>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</si>
  <si>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</si>
  <si>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MAERSK AU1 MSC(Wallaby)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</si>
  <si>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</si>
  <si>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</si>
  <si>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</si>
  <si>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AUN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</si>
  <si>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</si>
  <si>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</si>
  <si>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</si>
  <si>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</si>
  <si>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>COSCO PA1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</si>
  <si>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</si>
  <si>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</si>
  <si>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</si>
  <si>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W192</t>
    <phoneticPr fontId="35" type="noConversion"/>
  </si>
  <si>
    <t>WHL  CI2</t>
    <phoneticPr fontId="35" type="noConversion"/>
  </si>
  <si>
    <t>W068</t>
    <phoneticPr fontId="35" type="noConversion"/>
  </si>
  <si>
    <t>W068</t>
    <phoneticPr fontId="35" type="noConversion"/>
  </si>
  <si>
    <t>W081</t>
    <phoneticPr fontId="35" type="noConversion"/>
  </si>
  <si>
    <t>WAREHOUSE CUT OFF</t>
    <phoneticPr fontId="35" type="noConversion"/>
  </si>
  <si>
    <t>WHL PMX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</si>
  <si>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</si>
  <si>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</si>
  <si>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</si>
  <si>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</si>
  <si>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</si>
  <si>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</si>
  <si>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</si>
  <si>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</si>
  <si>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</si>
  <si>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</si>
  <si>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VESSEL</t>
    <phoneticPr fontId="35" type="noConversion"/>
  </si>
  <si>
    <t>LAEM CHABANG</t>
    <phoneticPr fontId="35" type="noConversion"/>
  </si>
  <si>
    <t>S042</t>
    <phoneticPr fontId="35" type="noConversion"/>
  </si>
  <si>
    <t>WHL CTV</t>
    <phoneticPr fontId="35" type="noConversion"/>
  </si>
  <si>
    <t>S004</t>
    <phoneticPr fontId="35" type="noConversion"/>
  </si>
  <si>
    <t>047S</t>
    <phoneticPr fontId="35" type="noConversion"/>
  </si>
  <si>
    <t>S043</t>
    <phoneticPr fontId="35" type="noConversion"/>
  </si>
  <si>
    <t>S005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</si>
  <si>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</si>
  <si>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</si>
  <si>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</si>
  <si>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>WHL  CTV</t>
    <phoneticPr fontId="35" type="noConversion"/>
  </si>
  <si>
    <t>S004</t>
    <phoneticPr fontId="35" type="noConversion"/>
  </si>
  <si>
    <t>047S</t>
    <phoneticPr fontId="35" type="noConversion"/>
  </si>
  <si>
    <t>S043</t>
    <phoneticPr fontId="35" type="noConversion"/>
  </si>
  <si>
    <t>S005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</si>
  <si>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</si>
  <si>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</si>
  <si>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</si>
  <si>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</si>
  <si>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</si>
  <si>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</si>
  <si>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</si>
  <si>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</si>
  <si>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</si>
  <si>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</si>
  <si>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</si>
  <si>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</si>
  <si>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</si>
  <si>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</si>
  <si>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</si>
  <si>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</si>
  <si>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</si>
  <si>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</si>
  <si>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>XIN MING ZHOU 20</t>
    <phoneticPr fontId="35" type="noConversion"/>
  </si>
  <si>
    <t>2047E</t>
    <phoneticPr fontId="35" type="noConversion"/>
  </si>
  <si>
    <t>NOSCO</t>
    <phoneticPr fontId="35" type="noConversion"/>
  </si>
  <si>
    <t>XIN MING ZHOU 20</t>
    <phoneticPr fontId="35" type="noConversion"/>
  </si>
  <si>
    <t>2045S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</si>
  <si>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</si>
  <si>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</si>
  <si>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</si>
  <si>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</si>
  <si>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</si>
  <si>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2044S</t>
    <phoneticPr fontId="35" type="noConversion"/>
  </si>
  <si>
    <t>NTW1 1/2</t>
    <phoneticPr fontId="35" type="noConversion"/>
  </si>
  <si>
    <t>NEW MINGZHOU 60</t>
    <phoneticPr fontId="35" type="noConversion"/>
  </si>
  <si>
    <t>NTW2   4/5</t>
    <phoneticPr fontId="35" type="noConversion"/>
  </si>
  <si>
    <t xml:space="preserve">TAICHUNG </t>
    <phoneticPr fontId="35" type="noConversion"/>
  </si>
  <si>
    <t>SNL</t>
    <phoneticPr fontId="35" type="noConversion"/>
  </si>
  <si>
    <t>DONG FANG FU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</si>
  <si>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</si>
  <si>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</si>
  <si>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</si>
  <si>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</si>
  <si>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</si>
  <si>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</si>
  <si>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</si>
  <si>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</si>
  <si>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</si>
  <si>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</si>
  <si>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</si>
  <si>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</si>
  <si>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</si>
  <si>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CNNGB</t>
    <phoneticPr fontId="35" type="noConversion"/>
  </si>
  <si>
    <t>MSK /AE1</t>
    <phoneticPr fontId="35" type="noConversion"/>
  </si>
  <si>
    <t>CHITTAGONG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</si>
  <si>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</si>
  <si>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</si>
  <si>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</si>
  <si>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</si>
  <si>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</si>
  <si>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</si>
  <si>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</si>
  <si>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</si>
  <si>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</si>
  <si>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</si>
  <si>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</si>
  <si>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</si>
  <si>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</si>
  <si>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</si>
  <si>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</si>
  <si>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</si>
  <si>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</si>
  <si>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</si>
  <si>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/AG2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</si>
  <si>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</si>
  <si>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</si>
  <si>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</si>
  <si>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</si>
  <si>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</si>
  <si>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</si>
  <si>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</si>
  <si>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</si>
  <si>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</si>
  <si>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</si>
  <si>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</si>
  <si>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</si>
  <si>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</si>
  <si>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</si>
  <si>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044W</t>
    <phoneticPr fontId="35" type="noConversion"/>
  </si>
  <si>
    <t>HAM-SUD /ASIA2</t>
    <phoneticPr fontId="35" type="noConversion"/>
  </si>
  <si>
    <t xml:space="preserve">CALLAO </t>
    <phoneticPr fontId="35" type="noConversion"/>
  </si>
  <si>
    <t>2044E</t>
    <phoneticPr fontId="35" type="noConversion"/>
  </si>
  <si>
    <t>ONE/ALX1</t>
    <phoneticPr fontId="35" type="noConversion"/>
  </si>
  <si>
    <t>2045E</t>
    <phoneticPr fontId="35" type="noConversion"/>
  </si>
  <si>
    <t>2046E</t>
    <phoneticPr fontId="35" type="noConversion"/>
  </si>
  <si>
    <t>2048E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</si>
  <si>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</si>
  <si>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</si>
  <si>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</si>
  <si>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</si>
  <si>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</si>
  <si>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</si>
  <si>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>ONE/ALX1</t>
    <phoneticPr fontId="35" type="noConversion"/>
  </si>
  <si>
    <t>2045E</t>
    <phoneticPr fontId="35" type="noConversion"/>
  </si>
  <si>
    <t>2046E</t>
    <phoneticPr fontId="35" type="noConversion"/>
  </si>
  <si>
    <t>2047E</t>
    <phoneticPr fontId="35" type="noConversion"/>
  </si>
  <si>
    <t>2048E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</si>
  <si>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</si>
  <si>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</si>
  <si>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</si>
  <si>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</si>
  <si>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</si>
  <si>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</si>
  <si>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</si>
  <si>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</si>
  <si>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</si>
  <si>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</si>
  <si>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</si>
  <si>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</si>
  <si>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</si>
  <si>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</si>
  <si>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</si>
  <si>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</si>
  <si>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</si>
  <si>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</si>
  <si>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045E</t>
    <phoneticPr fontId="35" type="noConversion"/>
  </si>
  <si>
    <t>HAM-SUD /ASPA3</t>
    <phoneticPr fontId="35" type="noConversion"/>
  </si>
  <si>
    <t>046E</t>
    <phoneticPr fontId="35" type="noConversion"/>
  </si>
  <si>
    <t>047E</t>
    <phoneticPr fontId="35" type="noConversion"/>
  </si>
  <si>
    <t>048E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</si>
  <si>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</si>
  <si>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</si>
  <si>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</si>
  <si>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</si>
  <si>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086E</t>
    <phoneticPr fontId="11" type="noConversion"/>
  </si>
  <si>
    <t>ONE PS6</t>
    <phoneticPr fontId="35" type="noConversion"/>
  </si>
  <si>
    <t>089E</t>
    <phoneticPr fontId="11" type="noConversion"/>
  </si>
  <si>
    <t>079E</t>
    <phoneticPr fontId="35" type="noConversion"/>
  </si>
  <si>
    <t>059E</t>
    <phoneticPr fontId="11" type="noConversion"/>
  </si>
  <si>
    <t xml:space="preserve">LOS ANGELES,CA </t>
    <phoneticPr fontId="35" type="noConversion"/>
  </si>
  <si>
    <t xml:space="preserve">COSCO/OOCL AAC3  </t>
    <phoneticPr fontId="35" type="noConversion"/>
  </si>
  <si>
    <t>089E</t>
    <phoneticPr fontId="11" type="noConversion"/>
  </si>
  <si>
    <t>079E</t>
    <phoneticPr fontId="35" type="noConversion"/>
  </si>
  <si>
    <t>059E</t>
    <phoneticPr fontId="11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</si>
  <si>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</si>
  <si>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</si>
  <si>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</si>
  <si>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</si>
  <si>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</si>
  <si>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</si>
  <si>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</si>
  <si>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</si>
  <si>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</si>
  <si>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</si>
  <si>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</si>
  <si>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</si>
  <si>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</si>
  <si>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</si>
  <si>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</si>
  <si>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</si>
  <si>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</si>
  <si>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</si>
  <si>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</si>
  <si>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</si>
  <si>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</si>
  <si>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</si>
  <si>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</si>
  <si>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062E</t>
    <phoneticPr fontId="35" type="noConversion"/>
  </si>
  <si>
    <t>055E</t>
    <phoneticPr fontId="35" type="noConversion"/>
  </si>
  <si>
    <t>206E</t>
    <phoneticPr fontId="35" type="noConversion"/>
  </si>
  <si>
    <t>084E</t>
    <phoneticPr fontId="35" type="noConversion"/>
  </si>
  <si>
    <t>070E</t>
    <phoneticPr fontId="35" type="noConversion"/>
  </si>
  <si>
    <t>ONE  PN4</t>
    <phoneticPr fontId="11" type="noConversion"/>
  </si>
  <si>
    <t>067E</t>
    <phoneticPr fontId="35" type="noConversion"/>
  </si>
  <si>
    <t>091E</t>
    <phoneticPr fontId="35" type="noConversion"/>
  </si>
  <si>
    <t>OPERATOR</t>
    <phoneticPr fontId="35" type="noConversion"/>
  </si>
  <si>
    <t>CNNGB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</si>
  <si>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</si>
  <si>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</si>
  <si>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</si>
  <si>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</si>
  <si>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</si>
  <si>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VIA PRR</t>
  </si>
  <si>
    <t>034E</t>
    <phoneticPr fontId="11" type="noConversion"/>
  </si>
  <si>
    <t>CSCL YELLOW SEA</t>
  </si>
  <si>
    <t>037E</t>
    <phoneticPr fontId="11" type="noConversion"/>
  </si>
  <si>
    <t>CSCL SUMMER</t>
  </si>
  <si>
    <t>CSCL SPRING</t>
  </si>
  <si>
    <t>COSCO(CEN)/OOCL(PCN1 )</t>
    <phoneticPr fontId="11" type="noConversion"/>
  </si>
  <si>
    <t>045E</t>
    <phoneticPr fontId="11" type="noConversion"/>
  </si>
  <si>
    <t>CSCL SOUTH CHINA SEA</t>
  </si>
  <si>
    <t xml:space="preserve">CUT OFF </t>
  </si>
  <si>
    <t>TORONTO</t>
    <phoneticPr fontId="11" type="noConversion"/>
  </si>
  <si>
    <t>PRR</t>
  </si>
  <si>
    <t>TORONTO</t>
  </si>
  <si>
    <t xml:space="preserve"> </t>
    <phoneticPr fontId="11" type="noConversion"/>
  </si>
  <si>
    <t>TBN</t>
    <phoneticPr fontId="11" type="noConversion"/>
  </si>
  <si>
    <t>YM TOTALITY</t>
  </si>
  <si>
    <t>018E</t>
  </si>
  <si>
    <t>HMM PROMISE</t>
  </si>
  <si>
    <t>ONE(PN3)</t>
    <phoneticPr fontId="11" type="noConversion"/>
  </si>
  <si>
    <t>013E</t>
  </si>
  <si>
    <t>NAVIOS CONSTELLATION</t>
  </si>
  <si>
    <t>VANCOUVER</t>
  </si>
  <si>
    <t>2008E</t>
    <phoneticPr fontId="11" type="noConversion"/>
  </si>
  <si>
    <t xml:space="preserve">SCHUBERT </t>
    <phoneticPr fontId="11" type="noConversion"/>
  </si>
  <si>
    <t xml:space="preserve">SM QINGDAO </t>
    <phoneticPr fontId="11" type="noConversion"/>
  </si>
  <si>
    <t>2004E</t>
    <phoneticPr fontId="11" type="noConversion"/>
  </si>
  <si>
    <t xml:space="preserve">COSCO NAGOYA </t>
    <phoneticPr fontId="11" type="noConversion"/>
  </si>
  <si>
    <t>SML(PNS)</t>
    <phoneticPr fontId="11" type="noConversion"/>
  </si>
  <si>
    <t xml:space="preserve">MALIAKOS </t>
    <phoneticPr fontId="11" type="noConversion"/>
  </si>
  <si>
    <t>CANADA ROUTE</t>
  </si>
  <si>
    <t>HYUNDAI AMBITION</t>
  </si>
  <si>
    <t>HYUNDAI HONOUR</t>
  </si>
  <si>
    <t>028E</t>
  </si>
  <si>
    <t>HMM(EC2)</t>
    <phoneticPr fontId="11" type="noConversion"/>
  </si>
  <si>
    <t>040E</t>
  </si>
  <si>
    <t>HYUNDAI DREAM</t>
  </si>
  <si>
    <t>CHARLESTON</t>
    <phoneticPr fontId="11" type="noConversion"/>
  </si>
  <si>
    <t>131E</t>
    <phoneticPr fontId="11" type="noConversion"/>
  </si>
  <si>
    <t>XIN ZHAN JIANG</t>
  </si>
  <si>
    <t>162E</t>
    <phoneticPr fontId="11" type="noConversion"/>
  </si>
  <si>
    <t>COSCO BOSTON</t>
  </si>
  <si>
    <t>042E</t>
    <phoneticPr fontId="11" type="noConversion"/>
  </si>
  <si>
    <t>COSCO VENICE</t>
  </si>
  <si>
    <t>051E</t>
    <phoneticPr fontId="11" type="noConversion"/>
  </si>
  <si>
    <t>COSCO GENOA</t>
  </si>
  <si>
    <t>EMC(GME)</t>
    <phoneticPr fontId="11" type="noConversion"/>
  </si>
  <si>
    <t>005E</t>
    <phoneticPr fontId="11" type="noConversion"/>
  </si>
  <si>
    <t>GOTTFRIED SCHULTE</t>
  </si>
  <si>
    <t>HOUSTON</t>
    <phoneticPr fontId="11" type="noConversion"/>
  </si>
  <si>
    <t>0PG89E1MA</t>
  </si>
  <si>
    <t>0PG87E1MA</t>
  </si>
  <si>
    <t>0PG85E1MA</t>
  </si>
  <si>
    <t>CMA(PEX3)</t>
    <phoneticPr fontId="11" type="noConversion"/>
  </si>
  <si>
    <t>0PG83E1MA</t>
  </si>
  <si>
    <t>0MB7DE1MA</t>
  </si>
  <si>
    <t>0MB7BE1MA</t>
  </si>
  <si>
    <t>COSCO(AWE2)</t>
    <phoneticPr fontId="11" type="noConversion"/>
  </si>
  <si>
    <t>0MB79E1MA</t>
  </si>
  <si>
    <t>OOCL CHONGQING</t>
  </si>
  <si>
    <t>054E</t>
    <phoneticPr fontId="11" type="noConversion"/>
  </si>
  <si>
    <t>OOCL BERLIN</t>
  </si>
  <si>
    <t>COSCO(AWE4)</t>
    <phoneticPr fontId="11" type="noConversion"/>
  </si>
  <si>
    <t>012E</t>
    <phoneticPr fontId="11" type="noConversion"/>
  </si>
  <si>
    <t>COSCO SHIPPING PEONY</t>
  </si>
  <si>
    <t>0VC7NE1MA</t>
  </si>
  <si>
    <t>EMC(NUE)</t>
    <phoneticPr fontId="11" type="noConversion"/>
  </si>
  <si>
    <t>0977E</t>
  </si>
  <si>
    <t>COSCO(AWE1)</t>
    <phoneticPr fontId="11" type="noConversion"/>
  </si>
  <si>
    <t>BOSTON</t>
    <phoneticPr fontId="11" type="noConversion"/>
  </si>
  <si>
    <t>VIA LA</t>
    <phoneticPr fontId="11" type="noConversion"/>
  </si>
  <si>
    <t>093E</t>
  </si>
  <si>
    <t>HYUNDAI COURAGE</t>
  </si>
  <si>
    <t>COLOMBO EXPRESS</t>
  </si>
  <si>
    <t>VIA LA</t>
    <phoneticPr fontId="11" type="noConversion"/>
  </si>
  <si>
    <t>051E</t>
  </si>
  <si>
    <t>YM UNIFORMITY</t>
  </si>
  <si>
    <t>HMM(PS5)</t>
    <phoneticPr fontId="11" type="noConversion"/>
  </si>
  <si>
    <t>HYUNDAI GLOBAL</t>
  </si>
  <si>
    <t>LOS ANGELES</t>
    <phoneticPr fontId="11" type="noConversion"/>
  </si>
  <si>
    <t>VIA LB</t>
    <phoneticPr fontId="11" type="noConversion"/>
  </si>
  <si>
    <t>ATLANTA</t>
  </si>
  <si>
    <t>LB</t>
    <phoneticPr fontId="11" type="noConversion"/>
  </si>
  <si>
    <t>TBN</t>
    <phoneticPr fontId="11" type="noConversion"/>
  </si>
  <si>
    <t>HMM/ONE(PN3)</t>
    <phoneticPr fontId="11" type="noConversion"/>
  </si>
  <si>
    <t>SEATTLE</t>
    <phoneticPr fontId="11" type="noConversion"/>
  </si>
  <si>
    <t>091E</t>
  </si>
  <si>
    <t>NAGOYA EXPRESS</t>
  </si>
  <si>
    <t>067E</t>
  </si>
  <si>
    <t>ONE(PN4)</t>
    <phoneticPr fontId="11" type="noConversion"/>
  </si>
  <si>
    <t>TACOMA</t>
  </si>
  <si>
    <t>HYUNDAI PLUTO</t>
  </si>
  <si>
    <t>HYUNDAI JUPITER</t>
  </si>
  <si>
    <t>HYUNDAI MARS</t>
  </si>
  <si>
    <t>HMM(PS8)</t>
    <phoneticPr fontId="11" type="noConversion"/>
  </si>
  <si>
    <t>HYUNDAI EARTH</t>
  </si>
  <si>
    <t>OAKLAND</t>
  </si>
  <si>
    <t>HMM(PS5)</t>
    <phoneticPr fontId="11" type="noConversion"/>
  </si>
  <si>
    <t>LOS ANGELES</t>
    <phoneticPr fontId="11" type="noConversion"/>
  </si>
  <si>
    <t>TBN</t>
    <phoneticPr fontId="11" type="noConversion"/>
  </si>
  <si>
    <t>COSCO(AACI)</t>
    <phoneticPr fontId="11" type="noConversion"/>
  </si>
  <si>
    <t>COSCO ASIA</t>
  </si>
  <si>
    <t>LB</t>
  </si>
  <si>
    <t>0936E</t>
  </si>
  <si>
    <t>0935E</t>
  </si>
  <si>
    <t>0934E</t>
  </si>
  <si>
    <t>0933E</t>
  </si>
  <si>
    <t>EMC(CPS)</t>
    <phoneticPr fontId="11" type="noConversion"/>
  </si>
  <si>
    <t>0932E</t>
  </si>
  <si>
    <t>LA</t>
    <phoneticPr fontId="11" type="noConversion"/>
  </si>
  <si>
    <t>021E</t>
    <phoneticPr fontId="11" type="noConversion"/>
  </si>
  <si>
    <t xml:space="preserve">KAIMANA HILA </t>
    <phoneticPr fontId="11" type="noConversion"/>
  </si>
  <si>
    <t>165E</t>
    <phoneticPr fontId="11" type="noConversion"/>
  </si>
  <si>
    <t xml:space="preserve">MANULANI </t>
    <phoneticPr fontId="11" type="noConversion"/>
  </si>
  <si>
    <t>210E</t>
    <phoneticPr fontId="11" type="noConversion"/>
  </si>
  <si>
    <t xml:space="preserve">MANUKAI </t>
    <phoneticPr fontId="11" type="noConversion"/>
  </si>
  <si>
    <t>MATSON(CLX)</t>
  </si>
  <si>
    <t>046E</t>
    <phoneticPr fontId="11" type="noConversion"/>
  </si>
  <si>
    <t xml:space="preserve">DANIEL K. INOUYE </t>
    <phoneticPr fontId="11" type="noConversion"/>
  </si>
  <si>
    <t>EMC(PCC1)</t>
    <phoneticPr fontId="11" type="noConversion"/>
  </si>
  <si>
    <t>LB</t>
    <phoneticPr fontId="11" type="noConversion"/>
  </si>
  <si>
    <t>VIA CCT</t>
    <phoneticPr fontId="11" type="noConversion"/>
  </si>
  <si>
    <t>COSCO(AWE1)</t>
    <phoneticPr fontId="11" type="noConversion"/>
  </si>
  <si>
    <t>COLON</t>
  </si>
  <si>
    <t>CCT</t>
    <phoneticPr fontId="11" type="noConversion"/>
  </si>
  <si>
    <t>0PP87E</t>
  </si>
  <si>
    <t>CMA CGM COCHIN</t>
  </si>
  <si>
    <t>0PP83E</t>
  </si>
  <si>
    <t>032E</t>
  </si>
  <si>
    <t>CMA(PEX2)/COSCO(CAX1)</t>
    <phoneticPr fontId="11" type="noConversion"/>
  </si>
  <si>
    <t>0PP7ZE</t>
  </si>
  <si>
    <t>APL SALALAH</t>
  </si>
  <si>
    <t>CAUCEDO</t>
    <phoneticPr fontId="11" type="noConversion"/>
  </si>
  <si>
    <t>VESSEL</t>
    <phoneticPr fontId="11" type="noConversion"/>
  </si>
  <si>
    <t>CAUCEDO</t>
  </si>
  <si>
    <t>VIA  MANZANILLO</t>
    <phoneticPr fontId="11" type="noConversion"/>
  </si>
  <si>
    <t>HPL(AN1)</t>
    <phoneticPr fontId="11" type="noConversion"/>
  </si>
  <si>
    <t>GUATEMALA CITY</t>
    <phoneticPr fontId="11" type="noConversion"/>
  </si>
  <si>
    <t>MANZANILLO</t>
    <phoneticPr fontId="11" type="noConversion"/>
  </si>
  <si>
    <t>PUERTO CALDERA</t>
    <phoneticPr fontId="11" type="noConversion"/>
  </si>
  <si>
    <t>ANTHEA</t>
  </si>
  <si>
    <t>1409-098W</t>
  </si>
  <si>
    <t>COSCO(ESA)</t>
    <phoneticPr fontId="11" type="noConversion"/>
  </si>
  <si>
    <t>RIO GRANDE</t>
    <phoneticPr fontId="11" type="noConversion"/>
  </si>
  <si>
    <t>HAM-SUD(ASIA2)</t>
    <phoneticPr fontId="11" type="noConversion"/>
  </si>
  <si>
    <t>SANTOS</t>
    <phoneticPr fontId="11" type="noConversion"/>
  </si>
  <si>
    <t xml:space="preserve">XIN FU ZHOU </t>
  </si>
  <si>
    <t>COSCO(WSA2)</t>
    <phoneticPr fontId="11" type="noConversion"/>
  </si>
  <si>
    <t>ONE(ALX1)</t>
    <phoneticPr fontId="11" type="noConversion"/>
  </si>
  <si>
    <t>0497-003E</t>
  </si>
  <si>
    <t>SM CHARLESTON</t>
  </si>
  <si>
    <t>COSCO(WSA)</t>
    <phoneticPr fontId="11" type="noConversion"/>
  </si>
  <si>
    <t>0495-164E</t>
  </si>
  <si>
    <t>EVER UBERTY</t>
  </si>
  <si>
    <t>GUAYAQUIL</t>
  </si>
  <si>
    <t>SAN ANTION</t>
  </si>
  <si>
    <t>032E</t>
    <phoneticPr fontId="11" type="noConversion"/>
  </si>
  <si>
    <t xml:space="preserve">LLOYD DON GIOVANNI </t>
    <phoneticPr fontId="11" type="noConversion"/>
  </si>
  <si>
    <t>075E</t>
    <phoneticPr fontId="11" type="noConversion"/>
  </si>
  <si>
    <t xml:space="preserve">XIN FEI ZHOU </t>
    <phoneticPr fontId="11" type="noConversion"/>
  </si>
  <si>
    <t>048E</t>
    <phoneticPr fontId="11" type="noConversion"/>
  </si>
  <si>
    <t xml:space="preserve">XIN OU ZHOU </t>
    <phoneticPr fontId="11" type="noConversion"/>
  </si>
  <si>
    <t>COSCO(WSA3)</t>
    <phoneticPr fontId="11" type="noConversion"/>
  </si>
  <si>
    <t>006E</t>
    <phoneticPr fontId="11" type="noConversion"/>
  </si>
  <si>
    <t xml:space="preserve">PARADISE STAR </t>
    <phoneticPr fontId="11" type="noConversion"/>
  </si>
  <si>
    <t>207W</t>
  </si>
  <si>
    <t>MOL GROWTH</t>
  </si>
  <si>
    <t>LISBON</t>
  </si>
  <si>
    <t>YM MODERATION</t>
  </si>
  <si>
    <t>CANCEL</t>
    <phoneticPr fontId="11" type="noConversion"/>
  </si>
  <si>
    <t>YML(AR1)</t>
    <phoneticPr fontId="11" type="noConversion"/>
  </si>
  <si>
    <t>VIA DAM</t>
  </si>
  <si>
    <t>010W</t>
    <phoneticPr fontId="11" type="noConversion"/>
  </si>
  <si>
    <t xml:space="preserve">COSCO SHIPPING PLANET </t>
    <phoneticPr fontId="11" type="noConversion"/>
  </si>
  <si>
    <t>042W</t>
    <phoneticPr fontId="11" type="noConversion"/>
  </si>
  <si>
    <t xml:space="preserve">CSCL GLOBE </t>
    <phoneticPr fontId="11" type="noConversion"/>
  </si>
  <si>
    <t>041W</t>
    <phoneticPr fontId="11" type="noConversion"/>
  </si>
  <si>
    <t xml:space="preserve">CSCL PACIFIC OCEAN </t>
    <phoneticPr fontId="11" type="noConversion"/>
  </si>
  <si>
    <t>OOCL(ME5)/COSCO(CMEX)</t>
    <phoneticPr fontId="11" type="noConversion"/>
  </si>
  <si>
    <t>012W</t>
    <phoneticPr fontId="11" type="noConversion"/>
  </si>
  <si>
    <t xml:space="preserve">COSCO SHIPPING SOLAR </t>
    <phoneticPr fontId="11" type="noConversion"/>
  </si>
  <si>
    <t>VIA DUB</t>
    <phoneticPr fontId="11" type="noConversion"/>
  </si>
  <si>
    <t>MALIK AL ASHTAR</t>
  </si>
  <si>
    <t>YM WELLBEING</t>
  </si>
  <si>
    <t>HMM/YML(AG3)</t>
    <phoneticPr fontId="11" type="noConversion"/>
  </si>
  <si>
    <t>HAMAD</t>
    <phoneticPr fontId="11" type="noConversion"/>
  </si>
  <si>
    <t>HAMAD</t>
  </si>
  <si>
    <t>02048W</t>
  </si>
  <si>
    <t>EMIRATES WAFA</t>
  </si>
  <si>
    <t>02047W</t>
  </si>
  <si>
    <t>MAULLIN</t>
  </si>
  <si>
    <t>02046W</t>
  </si>
  <si>
    <t>EMIRATES SANA</t>
  </si>
  <si>
    <t>KMTC(AIM)</t>
    <phoneticPr fontId="11" type="noConversion"/>
  </si>
  <si>
    <t>02045W</t>
  </si>
  <si>
    <t>KOBE</t>
  </si>
  <si>
    <t>ONE(PMX)</t>
    <phoneticPr fontId="11" type="noConversion"/>
  </si>
  <si>
    <t>FREMANTLE</t>
  </si>
  <si>
    <t>FREMANTLE/ADELAID</t>
  </si>
  <si>
    <t>072S</t>
  </si>
  <si>
    <t>TOUCAN HUNTER</t>
  </si>
  <si>
    <t>156S</t>
  </si>
  <si>
    <t>NAVIOS MIAMI</t>
  </si>
  <si>
    <t>SAFMARINE MULANJE</t>
  </si>
  <si>
    <t>COSCO(JKN) ONE(NZJ)</t>
    <phoneticPr fontId="11" type="noConversion"/>
  </si>
  <si>
    <t>085S</t>
  </si>
  <si>
    <t>SEASPAN FRASER</t>
  </si>
  <si>
    <t>133S</t>
    <phoneticPr fontId="11" type="noConversion"/>
  </si>
  <si>
    <t>XIN DA LIAN</t>
    <phoneticPr fontId="11" type="noConversion"/>
  </si>
  <si>
    <t>068S</t>
    <phoneticPr fontId="11" type="noConversion"/>
  </si>
  <si>
    <t xml:space="preserve"> APL SCOTLAND</t>
    <phoneticPr fontId="11" type="noConversion"/>
  </si>
  <si>
    <t>113S</t>
    <phoneticPr fontId="11" type="noConversion"/>
  </si>
  <si>
    <t xml:space="preserve"> E.R. SWEDEN</t>
    <phoneticPr fontId="11" type="noConversion"/>
  </si>
  <si>
    <t>COSCO/OOCL(A3N)</t>
    <phoneticPr fontId="11" type="noConversion"/>
  </si>
  <si>
    <t>112S</t>
    <phoneticPr fontId="11" type="noConversion"/>
  </si>
  <si>
    <t>E.R. DENMARK</t>
    <phoneticPr fontId="11" type="noConversion"/>
  </si>
  <si>
    <t>COSCO/OOCL(A3C)</t>
    <phoneticPr fontId="11" type="noConversion"/>
  </si>
  <si>
    <t>W111</t>
    <phoneticPr fontId="11" type="noConversion"/>
  </si>
  <si>
    <t>WAN HAI 509</t>
    <phoneticPr fontId="11" type="noConversion"/>
  </si>
  <si>
    <t>OOCL ZHOUSHAN</t>
    <phoneticPr fontId="11" type="noConversion"/>
  </si>
  <si>
    <t>WAN HAI 511</t>
    <phoneticPr fontId="11" type="noConversion"/>
  </si>
  <si>
    <t>COSCO(FCE)
OOCL(FCS2)</t>
    <phoneticPr fontId="11" type="noConversion"/>
  </si>
  <si>
    <t>COSCO DURBAN</t>
    <phoneticPr fontId="11" type="noConversion"/>
  </si>
  <si>
    <t>ETA</t>
    <phoneticPr fontId="57" type="noConversion"/>
  </si>
  <si>
    <t>ETD</t>
    <phoneticPr fontId="11" type="noConversion"/>
  </si>
  <si>
    <t xml:space="preserve">CUT OFF </t>
    <phoneticPr fontId="11" type="noConversion"/>
  </si>
  <si>
    <t>CHENNAI</t>
    <phoneticPr fontId="57" type="noConversion"/>
  </si>
  <si>
    <t>CNSHA</t>
    <phoneticPr fontId="11" type="noConversion"/>
  </si>
  <si>
    <t>OPERATOR</t>
    <phoneticPr fontId="57" type="noConversion"/>
  </si>
  <si>
    <t>VOYAGE</t>
    <phoneticPr fontId="11" type="noConversion"/>
  </si>
  <si>
    <t>VESSEL</t>
    <phoneticPr fontId="58" type="noConversion"/>
  </si>
  <si>
    <t>20008W</t>
    <phoneticPr fontId="11" type="noConversion"/>
  </si>
  <si>
    <t>SUEZ CANAL</t>
    <phoneticPr fontId="11" type="noConversion"/>
  </si>
  <si>
    <t>892W</t>
    <phoneticPr fontId="11" type="noConversion"/>
  </si>
  <si>
    <t>TABEA</t>
    <phoneticPr fontId="11" type="noConversion"/>
  </si>
  <si>
    <t>XIN CHI WAN</t>
    <phoneticPr fontId="11" type="noConversion"/>
  </si>
  <si>
    <t>2005W</t>
  </si>
  <si>
    <t>KMTC MUNDRA</t>
    <phoneticPr fontId="11" type="noConversion"/>
  </si>
  <si>
    <t>KMTC(FME)
OOCL(FCS)</t>
    <phoneticPr fontId="11" type="noConversion"/>
  </si>
  <si>
    <t>0FD1JW</t>
  </si>
  <si>
    <t>APL ENGLAND</t>
    <phoneticPr fontId="11" type="noConversion"/>
  </si>
  <si>
    <t>CHENNAI/KATTUPALLI</t>
    <phoneticPr fontId="58" type="noConversion"/>
  </si>
  <si>
    <t>VIA PKG</t>
    <phoneticPr fontId="11" type="noConversion"/>
  </si>
  <si>
    <t>049S  </t>
    <phoneticPr fontId="11" type="noConversion"/>
  </si>
  <si>
    <t>MCC SHENZHEN</t>
    <phoneticPr fontId="11" type="noConversion"/>
  </si>
  <si>
    <t>048S  </t>
    <phoneticPr fontId="11" type="noConversion"/>
  </si>
  <si>
    <t>TORRES STRAIT</t>
    <phoneticPr fontId="11" type="noConversion"/>
  </si>
  <si>
    <t>047S  </t>
  </si>
  <si>
    <t>SAN GIORGIO</t>
    <phoneticPr fontId="11" type="noConversion"/>
  </si>
  <si>
    <t>046S  </t>
  </si>
  <si>
    <t>OLIVIA  </t>
    <phoneticPr fontId="11" type="noConversion"/>
  </si>
  <si>
    <t>MCC/BENLINE(IA5)</t>
    <phoneticPr fontId="11" type="noConversion"/>
  </si>
  <si>
    <t>045S  </t>
  </si>
  <si>
    <t>MCC KYOTO</t>
    <phoneticPr fontId="11" type="noConversion"/>
  </si>
  <si>
    <t>PKG</t>
    <phoneticPr fontId="57" type="noConversion"/>
  </si>
  <si>
    <t>W081</t>
    <phoneticPr fontId="11" type="noConversion"/>
  </si>
  <si>
    <t>WAN HAI 512</t>
    <phoneticPr fontId="11" type="noConversion"/>
  </si>
  <si>
    <t>W068</t>
    <phoneticPr fontId="11" type="noConversion"/>
  </si>
  <si>
    <t>WAN HAI 515</t>
    <phoneticPr fontId="11" type="noConversion"/>
  </si>
  <si>
    <t>WAN HAI 513</t>
    <phoneticPr fontId="11" type="noConversion"/>
  </si>
  <si>
    <t>IAL/WHL(ICI)</t>
    <phoneticPr fontId="57" type="noConversion"/>
  </si>
  <si>
    <t>W192</t>
    <phoneticPr fontId="11" type="noConversion"/>
  </si>
  <si>
    <t>WAN HAI 507</t>
    <phoneticPr fontId="11" type="noConversion"/>
  </si>
  <si>
    <t>ETA</t>
    <phoneticPr fontId="11" type="noConversion"/>
  </si>
  <si>
    <t>NSA</t>
    <phoneticPr fontId="11" type="noConversion"/>
  </si>
  <si>
    <t>126W</t>
    <phoneticPr fontId="11" type="noConversion"/>
  </si>
  <si>
    <t>HYUNDAI BUSAN</t>
    <phoneticPr fontId="11" type="noConversion"/>
  </si>
  <si>
    <t>212W</t>
    <phoneticPr fontId="11" type="noConversion"/>
  </si>
  <si>
    <t>MO CHARISMA</t>
    <phoneticPr fontId="11" type="noConversion"/>
  </si>
  <si>
    <t>054W</t>
    <phoneticPr fontId="11" type="noConversion"/>
  </si>
  <si>
    <t>ONE CONTINUITY</t>
    <phoneticPr fontId="11" type="noConversion"/>
  </si>
  <si>
    <t>YML/ONE(PS3)</t>
    <phoneticPr fontId="57" type="noConversion"/>
  </si>
  <si>
    <t>075W</t>
    <phoneticPr fontId="11" type="noConversion"/>
  </si>
  <si>
    <t>ONE COMPETENCE</t>
    <phoneticPr fontId="11" type="noConversion"/>
  </si>
  <si>
    <t>073W</t>
    <phoneticPr fontId="11" type="noConversion"/>
  </si>
  <si>
    <t>COSCO TAICANG</t>
    <phoneticPr fontId="11" type="noConversion"/>
  </si>
  <si>
    <t>068W</t>
    <phoneticPr fontId="11" type="noConversion"/>
  </si>
  <si>
    <t>COSCO PACIFIC</t>
    <phoneticPr fontId="11" type="noConversion"/>
  </si>
  <si>
    <t>078W</t>
    <phoneticPr fontId="11" type="noConversion"/>
  </si>
  <si>
    <t>COSCO OCEANIA</t>
    <phoneticPr fontId="11" type="noConversion"/>
  </si>
  <si>
    <t>045W</t>
    <phoneticPr fontId="11" type="noConversion"/>
  </si>
  <si>
    <t>OOCL GENOA</t>
    <phoneticPr fontId="11" type="noConversion"/>
  </si>
  <si>
    <t>COSCO(AACI)
OOCL(CIX1)</t>
    <phoneticPr fontId="57" type="noConversion"/>
  </si>
  <si>
    <t>COSCO AMERICA</t>
    <phoneticPr fontId="11" type="noConversion"/>
  </si>
  <si>
    <t>NHAVA SHEVA</t>
    <phoneticPr fontId="11" type="noConversion"/>
  </si>
  <si>
    <t>28017W</t>
    <phoneticPr fontId="11" type="noConversion"/>
  </si>
  <si>
    <t>TAIPEI TRIUMPH</t>
    <phoneticPr fontId="11" type="noConversion"/>
  </si>
  <si>
    <t>27022W</t>
    <phoneticPr fontId="11" type="noConversion"/>
  </si>
  <si>
    <t>THESEUS</t>
    <phoneticPr fontId="11" type="noConversion"/>
  </si>
  <si>
    <t>26018W</t>
    <phoneticPr fontId="11" type="noConversion"/>
  </si>
  <si>
    <t>TOLEDO TRIUMPH</t>
    <phoneticPr fontId="11" type="noConversion"/>
  </si>
  <si>
    <t>COSCO(AEU9)
EMC(CES)
OOCL(LL7)</t>
    <phoneticPr fontId="57" type="noConversion"/>
  </si>
  <si>
    <t>24033W</t>
    <phoneticPr fontId="11" type="noConversion"/>
  </si>
  <si>
    <t>THALASSA MANA</t>
    <phoneticPr fontId="11" type="noConversion"/>
  </si>
  <si>
    <t>COLOMBO</t>
    <phoneticPr fontId="11" type="noConversion"/>
  </si>
  <si>
    <t>CNSHA</t>
    <phoneticPr fontId="11" type="noConversion"/>
  </si>
  <si>
    <t>OPERATOR</t>
    <phoneticPr fontId="57" type="noConversion"/>
  </si>
  <si>
    <t>VOYAGE</t>
    <phoneticPr fontId="11" type="noConversion"/>
  </si>
  <si>
    <t>VESSEL</t>
    <phoneticPr fontId="58" type="noConversion"/>
  </si>
  <si>
    <t>126W</t>
    <phoneticPr fontId="11" type="noConversion"/>
  </si>
  <si>
    <t>HYUNDAI BUSAN</t>
    <phoneticPr fontId="11" type="noConversion"/>
  </si>
  <si>
    <t>212W</t>
    <phoneticPr fontId="11" type="noConversion"/>
  </si>
  <si>
    <t>MO CHARISMA</t>
    <phoneticPr fontId="11" type="noConversion"/>
  </si>
  <si>
    <t>054W</t>
    <phoneticPr fontId="11" type="noConversion"/>
  </si>
  <si>
    <t>ONE CONTINUITY</t>
    <phoneticPr fontId="11" type="noConversion"/>
  </si>
  <si>
    <t>YML/ONE(PS3)</t>
    <phoneticPr fontId="57" type="noConversion"/>
  </si>
  <si>
    <t>075W</t>
    <phoneticPr fontId="11" type="noConversion"/>
  </si>
  <si>
    <t>ONE COMPETENCE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</si>
  <si>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</si>
  <si>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</si>
  <si>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</si>
  <si>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VIA MUNDRA</t>
    <phoneticPr fontId="57" type="noConversion"/>
  </si>
  <si>
    <t>26W</t>
  </si>
  <si>
    <t>AKINADA BRIDGE</t>
    <phoneticPr fontId="57" type="noConversion"/>
  </si>
  <si>
    <t>2002W</t>
    <phoneticPr fontId="11" type="noConversion"/>
  </si>
  <si>
    <t>AEGIALI</t>
    <phoneticPr fontId="57" type="noConversion"/>
  </si>
  <si>
    <t>17W</t>
    <phoneticPr fontId="11" type="noConversion"/>
  </si>
  <si>
    <t>IKARIA</t>
    <phoneticPr fontId="11" type="noConversion"/>
  </si>
  <si>
    <t>17W</t>
  </si>
  <si>
    <t>JTBN</t>
    <phoneticPr fontId="11" type="noConversion"/>
  </si>
  <si>
    <t>KMTC(AIS3)</t>
    <phoneticPr fontId="11" type="noConversion"/>
  </si>
  <si>
    <t>TESSA</t>
    <phoneticPr fontId="11" type="noConversion"/>
  </si>
  <si>
    <t>ETA</t>
    <phoneticPr fontId="57" type="noConversion"/>
  </si>
  <si>
    <t>ETD</t>
    <phoneticPr fontId="57" type="noConversion"/>
  </si>
  <si>
    <t xml:space="preserve">CUT OFF </t>
    <phoneticPr fontId="57" type="noConversion"/>
  </si>
  <si>
    <t>NEW DELHI/(P )</t>
    <phoneticPr fontId="57" type="noConversion"/>
  </si>
  <si>
    <t>MUN</t>
    <phoneticPr fontId="11" type="noConversion"/>
  </si>
  <si>
    <t>CNSHA</t>
    <phoneticPr fontId="57" type="noConversion"/>
  </si>
  <si>
    <t>VOYAGE</t>
    <phoneticPr fontId="57" type="noConversion"/>
  </si>
  <si>
    <t>048S  </t>
  </si>
  <si>
    <t>MAERSK SIHANOUKVILLE</t>
    <phoneticPr fontId="57" type="noConversion"/>
  </si>
  <si>
    <t>047S  </t>
    <phoneticPr fontId="11" type="noConversion"/>
  </si>
  <si>
    <t>MAERSK QINZHOU</t>
    <phoneticPr fontId="57" type="noConversion"/>
  </si>
  <si>
    <t>046S  </t>
    <phoneticPr fontId="11" type="noConversion"/>
  </si>
  <si>
    <t>MCC YANGON</t>
    <phoneticPr fontId="11" type="noConversion"/>
  </si>
  <si>
    <t>MAERSK SONGKHLA</t>
    <phoneticPr fontId="11" type="noConversion"/>
  </si>
  <si>
    <t>MCC(SH2)</t>
    <phoneticPr fontId="11" type="noConversion"/>
  </si>
  <si>
    <t>044S  </t>
  </si>
  <si>
    <t>MCC TOKYO</t>
    <phoneticPr fontId="11" type="noConversion"/>
  </si>
  <si>
    <t>CHITTAGONG</t>
    <phoneticPr fontId="11" type="noConversion"/>
  </si>
  <si>
    <t>MAERSK VLADIVOSTOK</t>
    <phoneticPr fontId="57" type="noConversion"/>
  </si>
  <si>
    <t>041A  </t>
    <phoneticPr fontId="11" type="noConversion"/>
  </si>
  <si>
    <t>MCC NANJING</t>
    <phoneticPr fontId="57" type="noConversion"/>
  </si>
  <si>
    <t>036A  </t>
    <phoneticPr fontId="11" type="noConversion"/>
  </si>
  <si>
    <t>MAERSK MONGLA</t>
    <phoneticPr fontId="11" type="noConversion"/>
  </si>
  <si>
    <t>MAERSK KWANGYANG</t>
    <phoneticPr fontId="11" type="noConversion"/>
  </si>
  <si>
    <t>MCC(SH1)</t>
    <phoneticPr fontId="11" type="noConversion"/>
  </si>
  <si>
    <t>MCC CEBU</t>
    <phoneticPr fontId="11" type="noConversion"/>
  </si>
  <si>
    <t>VIA TTP</t>
    <phoneticPr fontId="11" type="noConversion"/>
  </si>
  <si>
    <t>JPO PISCES</t>
    <phoneticPr fontId="57" type="noConversion"/>
  </si>
  <si>
    <t>RIO CHARLESTON</t>
    <phoneticPr fontId="57" type="noConversion"/>
  </si>
  <si>
    <t>SEASPAN LINGUE</t>
    <phoneticPr fontId="11" type="noConversion"/>
  </si>
  <si>
    <t>ALS CERES</t>
    <phoneticPr fontId="11" type="noConversion"/>
  </si>
  <si>
    <t>MCC(IA1)</t>
    <phoneticPr fontId="11" type="noConversion"/>
  </si>
  <si>
    <t>NORTHERN PROMOTION</t>
    <phoneticPr fontId="11" type="noConversion"/>
  </si>
  <si>
    <t>ETD</t>
    <phoneticPr fontId="57" type="noConversion"/>
  </si>
  <si>
    <t xml:space="preserve">CUT OFF </t>
    <phoneticPr fontId="57" type="noConversion"/>
  </si>
  <si>
    <t>CHITTAGONG</t>
    <phoneticPr fontId="58" type="noConversion"/>
  </si>
  <si>
    <t>TPP</t>
    <phoneticPr fontId="11" type="noConversion"/>
  </si>
  <si>
    <t>CNSHA</t>
    <phoneticPr fontId="57" type="noConversion"/>
  </si>
  <si>
    <t>VOYAGE</t>
    <phoneticPr fontId="57" type="noConversion"/>
  </si>
  <si>
    <t>VIA SGP</t>
    <phoneticPr fontId="11" type="noConversion"/>
  </si>
  <si>
    <t>TAMINA</t>
    <phoneticPr fontId="11" type="noConversion"/>
  </si>
  <si>
    <t>YM EXCELLENCE</t>
    <phoneticPr fontId="11" type="noConversion"/>
  </si>
  <si>
    <t>092W</t>
    <phoneticPr fontId="11" type="noConversion"/>
  </si>
  <si>
    <t>YM ETERNITY</t>
    <phoneticPr fontId="11" type="noConversion"/>
  </si>
  <si>
    <t>OOCL BELGIUM</t>
    <phoneticPr fontId="11" type="noConversion"/>
  </si>
  <si>
    <t>YML/OOCL(CPX)</t>
    <phoneticPr fontId="11" type="noConversion"/>
  </si>
  <si>
    <t>BOMAR MILIONE</t>
    <phoneticPr fontId="11" type="noConversion"/>
  </si>
  <si>
    <t>SGP</t>
    <phoneticPr fontId="11" type="noConversion"/>
  </si>
  <si>
    <t>XIN QING DAO</t>
    <phoneticPr fontId="11" type="noConversion"/>
  </si>
  <si>
    <t>WAN HAI 613</t>
    <phoneticPr fontId="11" type="noConversion"/>
  </si>
  <si>
    <t>160W</t>
    <phoneticPr fontId="11" type="noConversion"/>
  </si>
  <si>
    <t>COSCO ROTTERDAM</t>
    <phoneticPr fontId="11" type="noConversion"/>
  </si>
  <si>
    <t>RDO ENDEAVOUR</t>
    <phoneticPr fontId="11" type="noConversion"/>
  </si>
  <si>
    <t>OOCL/COSCO(PMX)</t>
    <phoneticPr fontId="11" type="noConversion"/>
  </si>
  <si>
    <t>EVER URSULA</t>
    <phoneticPr fontId="11" type="noConversion"/>
  </si>
  <si>
    <t>KHI</t>
    <phoneticPr fontId="11" type="noConversion"/>
  </si>
  <si>
    <t>OPERATOR</t>
    <phoneticPr fontId="11" type="noConversion"/>
  </si>
  <si>
    <t xml:space="preserve">  </t>
  </si>
  <si>
    <t>MAERSK AMAZON</t>
    <phoneticPr fontId="11" type="noConversion"/>
  </si>
  <si>
    <t>047S</t>
    <phoneticPr fontId="11" type="noConversion"/>
  </si>
  <si>
    <t>MAERSK SAIGON</t>
    <phoneticPr fontId="11" type="noConversion"/>
  </si>
  <si>
    <t>GSL GRANIA</t>
    <phoneticPr fontId="11" type="noConversion"/>
  </si>
  <si>
    <t>CMA(SHAKA2)</t>
    <phoneticPr fontId="11" type="noConversion"/>
  </si>
  <si>
    <t>SAN CHRISTOBAL</t>
    <phoneticPr fontId="11" type="noConversion"/>
  </si>
  <si>
    <t>PORT LOUIS</t>
    <phoneticPr fontId="11" type="noConversion"/>
  </si>
  <si>
    <t>PORT LOUIS</t>
    <phoneticPr fontId="58" type="noConversion"/>
  </si>
  <si>
    <t>089W</t>
  </si>
  <si>
    <t>COSCO FUKUYAMA</t>
    <phoneticPr fontId="11" type="noConversion"/>
  </si>
  <si>
    <t>113W</t>
  </si>
  <si>
    <t>ALEXANDRIA BRIDGE</t>
    <phoneticPr fontId="11" type="noConversion"/>
  </si>
  <si>
    <t>253W</t>
    <phoneticPr fontId="11" type="noConversion"/>
  </si>
  <si>
    <t>VELA</t>
    <phoneticPr fontId="11" type="noConversion"/>
  </si>
  <si>
    <t>047W</t>
  </si>
  <si>
    <t>SEASPAN SANTOS</t>
    <phoneticPr fontId="11" type="noConversion"/>
  </si>
  <si>
    <t>COSCO(WAX3)</t>
    <phoneticPr fontId="11" type="noConversion"/>
  </si>
  <si>
    <t>TO BE ADVISED</t>
    <phoneticPr fontId="11" type="noConversion"/>
  </si>
  <si>
    <t>TEMA</t>
    <phoneticPr fontId="11" type="noConversion"/>
  </si>
  <si>
    <t>TEMA</t>
  </si>
  <si>
    <t>361W</t>
  </si>
  <si>
    <t>SEAMAX STAMFORD</t>
    <phoneticPr fontId="11" type="noConversion"/>
  </si>
  <si>
    <t>ZIM KINGSTON</t>
    <phoneticPr fontId="11" type="noConversion"/>
  </si>
  <si>
    <t>006W</t>
    <phoneticPr fontId="11" type="noConversion"/>
  </si>
  <si>
    <t>CHRISTA SCHULTE</t>
    <phoneticPr fontId="11" type="noConversion"/>
  </si>
  <si>
    <t>COSCO(WAX1)</t>
    <phoneticPr fontId="11" type="noConversion"/>
  </si>
  <si>
    <t>NAVIOS DESTINY</t>
    <phoneticPr fontId="11" type="noConversion"/>
  </si>
  <si>
    <t>LAGOS</t>
    <phoneticPr fontId="11" type="noConversion"/>
  </si>
  <si>
    <t>APAPA,LAGOS</t>
  </si>
  <si>
    <t>MOL PROFICIENCY</t>
    <phoneticPr fontId="11" type="noConversion"/>
  </si>
  <si>
    <t>043W</t>
    <phoneticPr fontId="11" type="noConversion"/>
  </si>
  <si>
    <t>MOL EXPLORER</t>
    <phoneticPr fontId="11" type="noConversion"/>
  </si>
  <si>
    <t>LAS VEGAS</t>
    <phoneticPr fontId="11" type="noConversion"/>
  </si>
  <si>
    <t>OOCL(SAF3)</t>
    <phoneticPr fontId="11" type="noConversion"/>
  </si>
  <si>
    <t>152W</t>
  </si>
  <si>
    <t>EVER DIADEM</t>
    <phoneticPr fontId="11" type="noConversion"/>
  </si>
  <si>
    <t>DURBAN</t>
    <phoneticPr fontId="11" type="noConversion"/>
  </si>
  <si>
    <t>108W</t>
    <phoneticPr fontId="11" type="noConversion"/>
  </si>
  <si>
    <t>COSCO FUZHOU</t>
    <phoneticPr fontId="11" type="noConversion"/>
  </si>
  <si>
    <t>EXPRESS ARGENTINA</t>
    <phoneticPr fontId="11" type="noConversion"/>
  </si>
  <si>
    <t>COSCO(EAX1)</t>
    <phoneticPr fontId="11" type="noConversion"/>
  </si>
  <si>
    <t>1914W</t>
  </si>
  <si>
    <t>EXPRESS SPAIN</t>
    <phoneticPr fontId="11" type="noConversion"/>
  </si>
  <si>
    <t>MOMBASA</t>
    <phoneticPr fontId="11" type="noConversion"/>
  </si>
  <si>
    <t>OPERATOR</t>
    <phoneticPr fontId="11" type="noConversion"/>
  </si>
  <si>
    <t>VESSEL</t>
    <phoneticPr fontId="11" type="noConversion"/>
  </si>
  <si>
    <t>MIAMI</t>
    <phoneticPr fontId="11" type="noConversion"/>
  </si>
  <si>
    <t>154W</t>
    <phoneticPr fontId="11" type="noConversion"/>
  </si>
  <si>
    <t>ITAL MELODIA</t>
    <phoneticPr fontId="11" type="noConversion"/>
  </si>
  <si>
    <t>20007W</t>
    <phoneticPr fontId="11" type="noConversion"/>
  </si>
  <si>
    <t>X-PRESS KILIMANJARO</t>
    <phoneticPr fontId="11" type="noConversion"/>
  </si>
  <si>
    <t>04I7XW</t>
  </si>
  <si>
    <t>CMA CGM BLUE WHALE</t>
    <phoneticPr fontId="11" type="noConversion"/>
  </si>
  <si>
    <t>COSCO(EAX3)</t>
    <phoneticPr fontId="11" type="noConversion"/>
  </si>
  <si>
    <t>DAR ES SALAM</t>
    <phoneticPr fontId="11" type="noConversion"/>
  </si>
  <si>
    <t>DAR ES SALAM</t>
  </si>
  <si>
    <t>0189-030S</t>
    <phoneticPr fontId="11" type="noConversion"/>
  </si>
  <si>
    <t>EVER BLOOM</t>
    <phoneticPr fontId="11" type="noConversion"/>
  </si>
  <si>
    <t>0188-035S</t>
    <phoneticPr fontId="11" type="noConversion"/>
  </si>
  <si>
    <t>EVER BEADY</t>
    <phoneticPr fontId="11" type="noConversion"/>
  </si>
  <si>
    <t>0187-038S</t>
    <phoneticPr fontId="11" type="noConversion"/>
  </si>
  <si>
    <t>EVER BOOMY</t>
    <phoneticPr fontId="11" type="noConversion"/>
  </si>
  <si>
    <t>0186-023S</t>
    <phoneticPr fontId="11" type="noConversion"/>
  </si>
  <si>
    <t>EVER BONUS</t>
    <phoneticPr fontId="11" type="noConversion"/>
  </si>
  <si>
    <t>EMC(CIT)</t>
    <phoneticPr fontId="11" type="noConversion"/>
  </si>
  <si>
    <t>0185-027S</t>
    <phoneticPr fontId="11" type="noConversion"/>
  </si>
  <si>
    <t>SEMARANG</t>
    <phoneticPr fontId="11" type="noConversion"/>
  </si>
  <si>
    <t>YANGON(MIIT)</t>
    <phoneticPr fontId="11" type="noConversion"/>
  </si>
  <si>
    <t>087S</t>
    <phoneticPr fontId="11" type="noConversion"/>
  </si>
  <si>
    <t>HYUNDAI GRACE</t>
    <phoneticPr fontId="11" type="noConversion"/>
  </si>
  <si>
    <t>102S</t>
    <phoneticPr fontId="11" type="noConversion"/>
  </si>
  <si>
    <t>HYUNDAI DYNASTY</t>
    <phoneticPr fontId="11" type="noConversion"/>
  </si>
  <si>
    <t>104S</t>
    <phoneticPr fontId="11" type="noConversion"/>
  </si>
  <si>
    <t>085S</t>
    <phoneticPr fontId="11" type="noConversion"/>
  </si>
  <si>
    <t>HMM(TTP)</t>
    <phoneticPr fontId="11" type="noConversion"/>
  </si>
  <si>
    <t>100S</t>
    <phoneticPr fontId="11" type="noConversion"/>
  </si>
  <si>
    <t>HYUNDAI VOYAGER</t>
    <phoneticPr fontId="11" type="noConversion"/>
  </si>
  <si>
    <t>MANILA(S)</t>
    <phoneticPr fontId="11" type="noConversion"/>
  </si>
  <si>
    <t>2036S</t>
    <phoneticPr fontId="11" type="noConversion"/>
  </si>
  <si>
    <t>SITC SHENZHEN</t>
    <phoneticPr fontId="11" type="noConversion"/>
  </si>
  <si>
    <t>2030S</t>
    <phoneticPr fontId="11" type="noConversion"/>
  </si>
  <si>
    <t>SITC YOKKAICHI</t>
    <phoneticPr fontId="11" type="noConversion"/>
  </si>
  <si>
    <t>2044S</t>
    <phoneticPr fontId="11" type="noConversion"/>
  </si>
  <si>
    <t>SITC KAOHSIUNG</t>
    <phoneticPr fontId="11" type="noConversion"/>
  </si>
  <si>
    <t>2034S</t>
    <phoneticPr fontId="11" type="noConversion"/>
  </si>
  <si>
    <t>SITC(CJV6)</t>
    <phoneticPr fontId="11" type="noConversion"/>
  </si>
  <si>
    <t>2028S</t>
    <phoneticPr fontId="11" type="noConversion"/>
  </si>
  <si>
    <t>DANANG</t>
    <phoneticPr fontId="11" type="noConversion"/>
  </si>
  <si>
    <t>DANANG</t>
    <phoneticPr fontId="57" type="noConversion"/>
  </si>
  <si>
    <t>2032S</t>
    <phoneticPr fontId="11" type="noConversion"/>
  </si>
  <si>
    <t>SITC YANTAI</t>
    <phoneticPr fontId="11" type="noConversion"/>
  </si>
  <si>
    <t>CSCL OSAKA</t>
    <phoneticPr fontId="11" type="noConversion"/>
  </si>
  <si>
    <t>SITC OSAKA</t>
    <phoneticPr fontId="11" type="noConversion"/>
  </si>
  <si>
    <t>SITC(CJV2)</t>
    <phoneticPr fontId="11" type="noConversion"/>
  </si>
  <si>
    <t>HAIPHONG</t>
    <phoneticPr fontId="11" type="noConversion"/>
  </si>
  <si>
    <t>2049S</t>
    <phoneticPr fontId="11" type="noConversion"/>
  </si>
  <si>
    <t>BRIGHT LAEM CHABANG</t>
    <phoneticPr fontId="11" type="noConversion"/>
  </si>
  <si>
    <t>2048S</t>
    <phoneticPr fontId="11" type="noConversion"/>
  </si>
  <si>
    <t>SITC HAKATA</t>
    <phoneticPr fontId="11" type="noConversion"/>
  </si>
  <si>
    <t>2047S</t>
    <phoneticPr fontId="11" type="noConversion"/>
  </si>
  <si>
    <t>2046S</t>
    <phoneticPr fontId="11" type="noConversion"/>
  </si>
  <si>
    <t>SITC(CJV5)</t>
    <phoneticPr fontId="11" type="noConversion"/>
  </si>
  <si>
    <t>2045S</t>
    <phoneticPr fontId="11" type="noConversion"/>
  </si>
  <si>
    <t>SITC HEBEI</t>
    <phoneticPr fontId="11" type="noConversion"/>
  </si>
  <si>
    <t>SITC ZHEJIANG</t>
    <phoneticPr fontId="11" type="noConversion"/>
  </si>
  <si>
    <t>SITC HAINAN</t>
    <phoneticPr fontId="11" type="noConversion"/>
  </si>
  <si>
    <t>SITC(CKV)</t>
    <phoneticPr fontId="11" type="noConversion"/>
  </si>
  <si>
    <t>2022S</t>
    <phoneticPr fontId="11" type="noConversion"/>
  </si>
  <si>
    <t>SITC HANSHIN</t>
    <phoneticPr fontId="11" type="noConversion"/>
  </si>
  <si>
    <t>SITC SHANDONG</t>
    <phoneticPr fontId="11" type="noConversion"/>
  </si>
  <si>
    <t>2032S</t>
    <phoneticPr fontId="11" type="noConversion"/>
  </si>
  <si>
    <t>SITC JAKARTA</t>
    <phoneticPr fontId="11" type="noConversion"/>
  </si>
  <si>
    <t>SITC FUJIAN</t>
    <phoneticPr fontId="11" type="noConversion"/>
  </si>
  <si>
    <t>SITC(CKV2)</t>
    <phoneticPr fontId="11" type="noConversion"/>
  </si>
  <si>
    <t>ST. MARY</t>
    <phoneticPr fontId="11" type="noConversion"/>
  </si>
  <si>
    <t>HCM</t>
    <phoneticPr fontId="11" type="noConversion"/>
  </si>
  <si>
    <t>2024S</t>
    <phoneticPr fontId="11" type="noConversion"/>
  </si>
  <si>
    <t>SITC GUANGDONG</t>
    <phoneticPr fontId="11" type="noConversion"/>
  </si>
  <si>
    <t>SITC JIANGSU</t>
    <phoneticPr fontId="11" type="noConversion"/>
  </si>
  <si>
    <t>SITC KAWASAKI</t>
    <phoneticPr fontId="11" type="noConversion"/>
  </si>
  <si>
    <t>2026S</t>
    <phoneticPr fontId="11" type="noConversion"/>
  </si>
  <si>
    <t>CALA PINGUINO</t>
    <phoneticPr fontId="11" type="noConversion"/>
  </si>
  <si>
    <t>SITC(VTX1)</t>
    <phoneticPr fontId="11" type="noConversion"/>
  </si>
  <si>
    <t>SUNSHINE BANDAMA</t>
    <phoneticPr fontId="11" type="noConversion"/>
  </si>
  <si>
    <t>2028S</t>
    <phoneticPr fontId="11" type="noConversion"/>
  </si>
  <si>
    <t>SITC LAEM CHABANG</t>
    <phoneticPr fontId="11" type="noConversion"/>
  </si>
  <si>
    <t>SITC BANGKOK</t>
    <phoneticPr fontId="11" type="noConversion"/>
  </si>
  <si>
    <t>SITC LIAONING</t>
    <phoneticPr fontId="11" type="noConversion"/>
  </si>
  <si>
    <t>SITC(VTX2)</t>
    <phoneticPr fontId="11" type="noConversion"/>
  </si>
  <si>
    <t>321S</t>
    <phoneticPr fontId="11" type="noConversion"/>
  </si>
  <si>
    <t>ITHA BHUM</t>
    <phoneticPr fontId="11" type="noConversion"/>
  </si>
  <si>
    <t>292S</t>
    <phoneticPr fontId="11" type="noConversion"/>
  </si>
  <si>
    <t>006S</t>
    <phoneticPr fontId="11" type="noConversion"/>
  </si>
  <si>
    <t>SOUL OF LUCK</t>
    <phoneticPr fontId="11" type="noConversion"/>
  </si>
  <si>
    <t>284S</t>
    <phoneticPr fontId="11" type="noConversion"/>
  </si>
  <si>
    <t>179S</t>
    <phoneticPr fontId="11" type="noConversion"/>
  </si>
  <si>
    <t>RATANA THIDA</t>
    <phoneticPr fontId="11" type="noConversion"/>
  </si>
  <si>
    <t>0RK2FS</t>
    <phoneticPr fontId="11" type="noConversion"/>
  </si>
  <si>
    <t>320S</t>
    <phoneticPr fontId="11" type="noConversion"/>
  </si>
  <si>
    <t>ITHA BHUM</t>
    <phoneticPr fontId="11" type="noConversion"/>
  </si>
  <si>
    <t>RCL(RBC)</t>
    <phoneticPr fontId="11" type="noConversion"/>
  </si>
  <si>
    <t>005S</t>
    <phoneticPr fontId="11" type="noConversion"/>
  </si>
  <si>
    <t>LAEM CHABANG</t>
    <phoneticPr fontId="11" type="noConversion"/>
  </si>
  <si>
    <t>059S</t>
    <phoneticPr fontId="11" type="noConversion"/>
  </si>
  <si>
    <t>SINOTRANS KAOHSIUNG</t>
    <phoneticPr fontId="11" type="noConversion"/>
  </si>
  <si>
    <t>078S</t>
    <phoneticPr fontId="11" type="noConversion"/>
  </si>
  <si>
    <t>GREEN HORIZON</t>
    <phoneticPr fontId="11" type="noConversion"/>
  </si>
  <si>
    <t>258S</t>
    <phoneticPr fontId="11" type="noConversion"/>
  </si>
  <si>
    <t>KAMA BHUM</t>
    <phoneticPr fontId="11" type="noConversion"/>
  </si>
  <si>
    <t>058S</t>
    <phoneticPr fontId="11" type="noConversion"/>
  </si>
  <si>
    <t>RCL(RBC2)</t>
    <phoneticPr fontId="11" type="noConversion"/>
  </si>
  <si>
    <t>077S</t>
    <phoneticPr fontId="11" type="noConversion"/>
  </si>
  <si>
    <t>321S</t>
    <phoneticPr fontId="11" type="noConversion"/>
  </si>
  <si>
    <t>292S</t>
    <phoneticPr fontId="11" type="noConversion"/>
  </si>
  <si>
    <t>BKK(PAT)</t>
    <phoneticPr fontId="11" type="noConversion"/>
  </si>
  <si>
    <t>VESSEL</t>
    <phoneticPr fontId="57" type="noConversion"/>
  </si>
  <si>
    <t>2024S</t>
    <phoneticPr fontId="11" type="noConversion"/>
  </si>
  <si>
    <t>SITC GUANGDONG</t>
    <phoneticPr fontId="11" type="noConversion"/>
  </si>
  <si>
    <t>SITC JIANGSU</t>
    <phoneticPr fontId="11" type="noConversion"/>
  </si>
  <si>
    <t>2022S</t>
    <phoneticPr fontId="11" type="noConversion"/>
  </si>
  <si>
    <t>SITC KAWASAKI</t>
    <phoneticPr fontId="11" type="noConversion"/>
  </si>
  <si>
    <t>2026S</t>
    <phoneticPr fontId="11" type="noConversion"/>
  </si>
  <si>
    <t>CALA PINGUINO</t>
    <phoneticPr fontId="11" type="noConversion"/>
  </si>
  <si>
    <t>SITC(VTX1)</t>
    <phoneticPr fontId="11" type="noConversion"/>
  </si>
  <si>
    <t>SUNSHINE BANDAMA</t>
    <phoneticPr fontId="11" type="noConversion"/>
  </si>
  <si>
    <t>ST. MARY</t>
    <phoneticPr fontId="11" type="noConversion"/>
  </si>
  <si>
    <t>SITC LAEM CHABANG</t>
    <phoneticPr fontId="11" type="noConversion"/>
  </si>
  <si>
    <t>SITC BANGKOK</t>
    <phoneticPr fontId="11" type="noConversion"/>
  </si>
  <si>
    <t>SITC LIAONING</t>
    <phoneticPr fontId="11" type="noConversion"/>
  </si>
  <si>
    <t>SITC(VTX2)</t>
    <phoneticPr fontId="11" type="noConversion"/>
  </si>
  <si>
    <t>SIHANOUVKILLE</t>
    <phoneticPr fontId="11" type="noConversion"/>
  </si>
  <si>
    <t>1789-026S</t>
    <phoneticPr fontId="11" type="noConversion"/>
  </si>
  <si>
    <t>EVER BREED</t>
    <phoneticPr fontId="11" type="noConversion"/>
  </si>
  <si>
    <t>1788-037S</t>
    <phoneticPr fontId="11" type="noConversion"/>
  </si>
  <si>
    <t>EVER BRAVE</t>
    <phoneticPr fontId="11" type="noConversion"/>
  </si>
  <si>
    <t>1787-044S</t>
    <phoneticPr fontId="11" type="noConversion"/>
  </si>
  <si>
    <t>EVER BLISS</t>
    <phoneticPr fontId="11" type="noConversion"/>
  </si>
  <si>
    <t>1786-034S</t>
    <phoneticPr fontId="11" type="noConversion"/>
  </si>
  <si>
    <t>EVER BONNY</t>
    <phoneticPr fontId="11" type="noConversion"/>
  </si>
  <si>
    <t>EMC(NSB)</t>
    <phoneticPr fontId="11" type="noConversion"/>
  </si>
  <si>
    <t>1785-015S</t>
    <phoneticPr fontId="11" type="noConversion"/>
  </si>
  <si>
    <t>PORT KELANG</t>
    <phoneticPr fontId="11" type="noConversion"/>
  </si>
  <si>
    <t>BELAWAN</t>
    <phoneticPr fontId="11" type="noConversion"/>
  </si>
  <si>
    <t>PASIR GUDANG</t>
    <phoneticPr fontId="11" type="noConversion"/>
  </si>
  <si>
    <t>PORT  KELANG</t>
    <phoneticPr fontId="11" type="noConversion"/>
  </si>
  <si>
    <t>2008S</t>
  </si>
  <si>
    <t>NORTHERN VALENCE</t>
    <phoneticPr fontId="11" type="noConversion"/>
  </si>
  <si>
    <t>0039S</t>
  </si>
  <si>
    <t>AS COLUMBIA</t>
    <phoneticPr fontId="11" type="noConversion"/>
  </si>
  <si>
    <t>2011S</t>
  </si>
  <si>
    <t>AS CONSTANTINA</t>
    <phoneticPr fontId="11" type="noConversion"/>
  </si>
  <si>
    <t>POSEN</t>
    <phoneticPr fontId="11" type="noConversion"/>
  </si>
  <si>
    <t>KMTC(PCI)</t>
    <phoneticPr fontId="11" type="noConversion"/>
  </si>
  <si>
    <t>2007S</t>
    <phoneticPr fontId="11" type="noConversion"/>
  </si>
  <si>
    <t>JKT</t>
    <phoneticPr fontId="11" type="noConversion"/>
  </si>
  <si>
    <t>2004S</t>
  </si>
  <si>
    <t>KMTC SEOUL</t>
    <phoneticPr fontId="11" type="noConversion"/>
  </si>
  <si>
    <t>20012S</t>
  </si>
  <si>
    <t>TS TAICHUNG</t>
    <phoneticPr fontId="11" type="noConversion"/>
  </si>
  <si>
    <t>2012S</t>
  </si>
  <si>
    <t>KENT TRADER</t>
    <phoneticPr fontId="11" type="noConversion"/>
  </si>
  <si>
    <t>2002S</t>
  </si>
  <si>
    <t>KMTC XIAMEN</t>
    <phoneticPr fontId="11" type="noConversion"/>
  </si>
  <si>
    <t>KMTC(ANX)</t>
    <phoneticPr fontId="11" type="noConversion"/>
  </si>
  <si>
    <t>2003S</t>
    <phoneticPr fontId="11" type="noConversion"/>
  </si>
  <si>
    <t>KMTC TIANJIN</t>
    <phoneticPr fontId="11" type="noConversion"/>
  </si>
  <si>
    <t>KMTC NINGBO</t>
    <phoneticPr fontId="11" type="noConversion"/>
  </si>
  <si>
    <t>KMTC QINGDAO</t>
    <phoneticPr fontId="11" type="noConversion"/>
  </si>
  <si>
    <t>CAPE ALTIUS</t>
    <phoneticPr fontId="11" type="noConversion"/>
  </si>
  <si>
    <t>KMTC(KMSK)</t>
    <phoneticPr fontId="11" type="noConversion"/>
  </si>
  <si>
    <t>2011S</t>
    <phoneticPr fontId="11" type="noConversion"/>
  </si>
  <si>
    <t>2007S</t>
  </si>
  <si>
    <t>ALS CLIVIA</t>
    <phoneticPr fontId="11" type="noConversion"/>
  </si>
  <si>
    <t>123S</t>
  </si>
  <si>
    <t>HYUNDAI UNITY</t>
    <phoneticPr fontId="11" type="noConversion"/>
  </si>
  <si>
    <t>20011S</t>
  </si>
  <si>
    <t>NORTHERN GUARD</t>
    <phoneticPr fontId="11" type="noConversion"/>
  </si>
  <si>
    <t>SEASPAN MANILA</t>
    <phoneticPr fontId="11" type="noConversion"/>
  </si>
  <si>
    <t>KMTC(KCM)</t>
    <phoneticPr fontId="11" type="noConversion"/>
  </si>
  <si>
    <t>2006S</t>
    <phoneticPr fontId="11" type="noConversion"/>
  </si>
  <si>
    <t>PKG(N)</t>
    <phoneticPr fontId="11" type="noConversion"/>
  </si>
  <si>
    <t>2036S</t>
  </si>
  <si>
    <t>DONG FANG FU</t>
    <phoneticPr fontId="11" type="noConversion"/>
  </si>
  <si>
    <t>2035S</t>
  </si>
  <si>
    <t>2034S</t>
  </si>
  <si>
    <t>2033S</t>
  </si>
  <si>
    <t>HASCO(STW2)</t>
    <phoneticPr fontId="11" type="noConversion"/>
  </si>
  <si>
    <t>KEELUNG</t>
    <phoneticPr fontId="11" type="noConversion"/>
  </si>
  <si>
    <t>VESSEL</t>
    <phoneticPr fontId="57" type="noConversion"/>
  </si>
  <si>
    <t>2037S</t>
  </si>
  <si>
    <t>SITC NINGBO</t>
    <phoneticPr fontId="11" type="noConversion"/>
  </si>
  <si>
    <t>HASCO(STW1)</t>
    <phoneticPr fontId="11" type="noConversion"/>
  </si>
  <si>
    <t>2033S</t>
    <phoneticPr fontId="11" type="noConversion"/>
  </si>
  <si>
    <t>KEELUNG/KAOHSIUNG/TAICHUNG</t>
  </si>
  <si>
    <t>HONGKONG</t>
    <phoneticPr fontId="11" type="noConversion"/>
  </si>
  <si>
    <t>2028E</t>
  </si>
  <si>
    <t>JJ SKY</t>
    <phoneticPr fontId="11" type="noConversion"/>
  </si>
  <si>
    <t>2027E</t>
  </si>
  <si>
    <t>VENUS C</t>
    <phoneticPr fontId="11" type="noConversion"/>
  </si>
  <si>
    <t>2026E</t>
  </si>
  <si>
    <t>2025E</t>
  </si>
  <si>
    <t>JJ</t>
    <phoneticPr fontId="11" type="noConversion"/>
  </si>
  <si>
    <t>2024E</t>
    <phoneticPr fontId="11" type="noConversion"/>
  </si>
  <si>
    <t>HONGKONG</t>
  </si>
  <si>
    <t>HONGKONG &amp; TAIWAN</t>
  </si>
  <si>
    <t>027W</t>
    <phoneticPr fontId="11" type="noConversion"/>
  </si>
  <si>
    <t xml:space="preserve">YM WORTH
</t>
  </si>
  <si>
    <t xml:space="preserve">YM WISH
</t>
  </si>
  <si>
    <t xml:space="preserve"> </t>
    <phoneticPr fontId="11" type="noConversion"/>
  </si>
  <si>
    <t>CANCEL</t>
    <phoneticPr fontId="11" type="noConversion"/>
  </si>
  <si>
    <t>YML(MD3)</t>
    <phoneticPr fontId="11" type="noConversion"/>
  </si>
  <si>
    <t xml:space="preserve">LUDWIGSHAFEN EXPRESS
</t>
  </si>
  <si>
    <t>VIA IST</t>
    <phoneticPr fontId="57" type="noConversion"/>
  </si>
  <si>
    <t xml:space="preserve">YM WORTH
</t>
    <phoneticPr fontId="11" type="noConversion"/>
  </si>
  <si>
    <t>028W</t>
    <phoneticPr fontId="11" type="noConversion"/>
  </si>
  <si>
    <t xml:space="preserve">YM WISH
</t>
    <phoneticPr fontId="11" type="noConversion"/>
  </si>
  <si>
    <t>SKIP</t>
    <phoneticPr fontId="11" type="noConversion"/>
  </si>
  <si>
    <t>YML(MD3)</t>
    <phoneticPr fontId="57" type="noConversion"/>
  </si>
  <si>
    <t>031W</t>
    <phoneticPr fontId="11" type="noConversion"/>
  </si>
  <si>
    <t xml:space="preserve">LUDWIGSHAFEN EXPRESS
</t>
    <phoneticPr fontId="11" type="noConversion"/>
  </si>
  <si>
    <t>KAV</t>
    <phoneticPr fontId="11" type="noConversion"/>
  </si>
  <si>
    <t>IST</t>
    <phoneticPr fontId="11" type="noConversion"/>
  </si>
  <si>
    <t>0BX85W</t>
    <phoneticPr fontId="11" type="noConversion"/>
  </si>
  <si>
    <t>CMA CGM ARKANSAS</t>
    <phoneticPr fontId="11" type="noConversion"/>
  </si>
  <si>
    <t>019W</t>
    <phoneticPr fontId="11" type="noConversion"/>
  </si>
  <si>
    <t>COSCO SHIPPING RHINE</t>
    <phoneticPr fontId="11" type="noConversion"/>
  </si>
  <si>
    <t>0BX81W</t>
    <phoneticPr fontId="11" type="noConversion"/>
  </si>
  <si>
    <t>CMA CGM VOLGA</t>
    <phoneticPr fontId="11" type="noConversion"/>
  </si>
  <si>
    <t>COSCO SHIPPING SEINE</t>
    <phoneticPr fontId="11" type="noConversion"/>
  </si>
  <si>
    <t>COSCO(AEM3)
EMC(BEX)
OOCL(EM1)
CMA(BEX)</t>
    <phoneticPr fontId="57" type="noConversion"/>
  </si>
  <si>
    <t>0BX7XW</t>
    <phoneticPr fontId="11" type="noConversion"/>
  </si>
  <si>
    <t>CMA CGM MISSOURI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</si>
  <si>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</si>
  <si>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</si>
  <si>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</si>
  <si>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</si>
  <si>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</si>
  <si>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011W</t>
    <phoneticPr fontId="11" type="noConversion"/>
  </si>
  <si>
    <t>COSCO SHIPPING SAGITTARIUS</t>
    <phoneticPr fontId="11" type="noConversion"/>
  </si>
  <si>
    <t>013W</t>
    <phoneticPr fontId="11" type="noConversion"/>
  </si>
  <si>
    <t>COSCO SHIPPING LIBRA</t>
    <phoneticPr fontId="11" type="noConversion"/>
  </si>
  <si>
    <t>012W</t>
    <phoneticPr fontId="11" type="noConversion"/>
  </si>
  <si>
    <t>COSCO SHIPPING CAPRICORN</t>
    <phoneticPr fontId="11" type="noConversion"/>
  </si>
  <si>
    <t>COSCO SHIPPING LEO</t>
    <phoneticPr fontId="11" type="noConversion"/>
  </si>
  <si>
    <t>COSCO(AEU3)
EMC(NE3)
OOCL(LL2)
CMA(FAL2)</t>
    <phoneticPr fontId="57" type="noConversion"/>
  </si>
  <si>
    <t>014W</t>
    <phoneticPr fontId="11" type="noConversion"/>
  </si>
  <si>
    <t>COSCO SHIPPING TAURUS</t>
    <phoneticPr fontId="11" type="noConversion"/>
  </si>
  <si>
    <t>LIM</t>
  </si>
  <si>
    <t>PIR</t>
    <phoneticPr fontId="11" type="noConversion"/>
  </si>
  <si>
    <t>011W</t>
    <phoneticPr fontId="11" type="noConversion"/>
  </si>
  <si>
    <t>COSCO SHIPPING SAGITTARIUS</t>
    <phoneticPr fontId="11" type="noConversion"/>
  </si>
  <si>
    <t>013W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</si>
  <si>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</si>
  <si>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</si>
  <si>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 SHIPPING LEO</t>
    <phoneticPr fontId="11" type="noConversion"/>
  </si>
  <si>
    <t>COSCO(AEU3)
EMC(NE3)
OOCL(LL2)
CMA(FAL2)</t>
    <phoneticPr fontId="57" type="noConversion"/>
  </si>
  <si>
    <t>ALEX(DEKHELA)</t>
    <phoneticPr fontId="11" type="noConversion"/>
  </si>
  <si>
    <t>0BE81W</t>
    <phoneticPr fontId="11" type="noConversion"/>
  </si>
  <si>
    <t>APL AUSTRIA</t>
    <phoneticPr fontId="11" type="noConversion"/>
  </si>
  <si>
    <t>148W</t>
    <phoneticPr fontId="11" type="noConversion"/>
  </si>
  <si>
    <t>EVER EXCEL</t>
    <phoneticPr fontId="11" type="noConversion"/>
  </si>
  <si>
    <t>0BE7XW</t>
  </si>
  <si>
    <t>APL TURKEY</t>
    <phoneticPr fontId="11" type="noConversion"/>
  </si>
  <si>
    <t>COSCO(AEM6)
EMC(BEX2)
OOCL(AAS)
CMA(PHEX)</t>
    <phoneticPr fontId="57" type="noConversion"/>
  </si>
  <si>
    <t>093W</t>
    <phoneticPr fontId="11" type="noConversion"/>
  </si>
  <si>
    <t>EVER STRONG</t>
    <phoneticPr fontId="11" type="noConversion"/>
  </si>
  <si>
    <t>KPR</t>
    <phoneticPr fontId="11" type="noConversion"/>
  </si>
  <si>
    <t>KOPER</t>
    <phoneticPr fontId="11" type="noConversion"/>
  </si>
  <si>
    <t>VIA PIR</t>
    <phoneticPr fontId="57" type="noConversion"/>
  </si>
  <si>
    <t>68037W</t>
    <phoneticPr fontId="11" type="noConversion"/>
  </si>
  <si>
    <t>THALASSA PISTIS</t>
    <phoneticPr fontId="11" type="noConversion"/>
  </si>
  <si>
    <t>67021W</t>
    <phoneticPr fontId="11" type="noConversion"/>
  </si>
  <si>
    <t>TITAN</t>
    <phoneticPr fontId="11" type="noConversion"/>
  </si>
  <si>
    <t>66018W</t>
    <phoneticPr fontId="11" type="noConversion"/>
  </si>
  <si>
    <t>TOKYO TRIUMPH</t>
    <phoneticPr fontId="11" type="noConversion"/>
  </si>
  <si>
    <t>COSCO DENMARK</t>
    <phoneticPr fontId="11" type="noConversion"/>
  </si>
  <si>
    <t>COSCO(AEM1)
EMC(MD2)
OOCL(WM1)
CMA(MEX2)</t>
    <phoneticPr fontId="57" type="noConversion"/>
  </si>
  <si>
    <t>055W</t>
    <phoneticPr fontId="11" type="noConversion"/>
  </si>
  <si>
    <t>COSCO HARMONY</t>
    <phoneticPr fontId="11" type="noConversion"/>
  </si>
  <si>
    <t>POTI</t>
    <phoneticPr fontId="11" type="noConversion"/>
  </si>
  <si>
    <t>VIA TANGIER</t>
    <phoneticPr fontId="57" type="noConversion"/>
  </si>
  <si>
    <t>049W</t>
    <phoneticPr fontId="11" type="noConversion"/>
  </si>
  <si>
    <t>MSC OSCAR</t>
    <phoneticPr fontId="11" type="noConversion"/>
  </si>
  <si>
    <t>VIA TANGIER</t>
    <phoneticPr fontId="57" type="noConversion"/>
  </si>
  <si>
    <t>048W</t>
    <phoneticPr fontId="11" type="noConversion"/>
  </si>
  <si>
    <t>MSC TINA</t>
    <phoneticPr fontId="11" type="noConversion"/>
  </si>
  <si>
    <t>047W</t>
    <phoneticPr fontId="11" type="noConversion"/>
  </si>
  <si>
    <t>MSC MIRJAM</t>
    <phoneticPr fontId="11" type="noConversion"/>
  </si>
  <si>
    <t>046W</t>
    <phoneticPr fontId="11" type="noConversion"/>
  </si>
  <si>
    <t>MSC INGY</t>
    <phoneticPr fontId="11" type="noConversion"/>
  </si>
  <si>
    <t>MSK(AE15)</t>
    <phoneticPr fontId="57" type="noConversion"/>
  </si>
  <si>
    <t>045W</t>
    <phoneticPr fontId="11" type="noConversion"/>
  </si>
  <si>
    <t>MSC REEF</t>
    <phoneticPr fontId="11" type="noConversion"/>
  </si>
  <si>
    <t>CAS</t>
  </si>
  <si>
    <t>TANGIER</t>
    <phoneticPr fontId="11" type="noConversion"/>
  </si>
  <si>
    <t>CASABLANCA</t>
  </si>
  <si>
    <t>AMB</t>
    <phoneticPr fontId="11" type="noConversion"/>
  </si>
  <si>
    <t xml:space="preserve">ISTANBUL(AMBARLI) </t>
    <phoneticPr fontId="11" type="noConversion"/>
  </si>
  <si>
    <t xml:space="preserve">(VESSEL UNKNOW)
</t>
    <phoneticPr fontId="11" type="noConversion"/>
  </si>
  <si>
    <t xml:space="preserve">MILANO BRIDGE
</t>
    <phoneticPr fontId="11" type="noConversion"/>
  </si>
  <si>
    <t>036W</t>
    <phoneticPr fontId="11" type="noConversion"/>
  </si>
  <si>
    <t xml:space="preserve">SHANGHAI EXPRESS
</t>
    <phoneticPr fontId="11" type="noConversion"/>
  </si>
  <si>
    <t>040W</t>
    <phoneticPr fontId="11" type="noConversion"/>
  </si>
  <si>
    <t>NEW YORK EXPRESS</t>
    <phoneticPr fontId="11" type="noConversion"/>
  </si>
  <si>
    <t>ONE/YML/HPL
(MD1)</t>
    <phoneticPr fontId="57" type="noConversion"/>
  </si>
  <si>
    <t>097W</t>
    <phoneticPr fontId="11" type="noConversion"/>
  </si>
  <si>
    <t xml:space="preserve">HYUNDAI NEWYORK
</t>
    <phoneticPr fontId="11" type="noConversion"/>
  </si>
  <si>
    <t>BAR</t>
    <phoneticPr fontId="11" type="noConversion"/>
  </si>
  <si>
    <t xml:space="preserve">ONE MILLAU
</t>
    <phoneticPr fontId="11" type="noConversion"/>
  </si>
  <si>
    <t>015W</t>
    <phoneticPr fontId="11" type="noConversion"/>
  </si>
  <si>
    <t xml:space="preserve">AL MURABBA
</t>
    <phoneticPr fontId="11" type="noConversion"/>
  </si>
  <si>
    <t>016W</t>
    <phoneticPr fontId="11" type="noConversion"/>
  </si>
  <si>
    <t>LINAH</t>
    <phoneticPr fontId="11" type="noConversion"/>
  </si>
  <si>
    <t>ONE/YML/HPL
(MD2)</t>
    <phoneticPr fontId="57" type="noConversion"/>
  </si>
  <si>
    <t>GOA</t>
    <phoneticPr fontId="11" type="noConversion"/>
  </si>
  <si>
    <t xml:space="preserve">GENOVA </t>
  </si>
  <si>
    <t>003W</t>
    <phoneticPr fontId="11" type="noConversion"/>
  </si>
  <si>
    <t xml:space="preserve">HMM OSLO           </t>
    <phoneticPr fontId="11" type="noConversion"/>
  </si>
  <si>
    <t>002W</t>
    <phoneticPr fontId="11" type="noConversion"/>
  </si>
  <si>
    <t xml:space="preserve">HMM HELSINKI       </t>
    <phoneticPr fontId="11" type="noConversion"/>
  </si>
  <si>
    <t>BARZAN</t>
    <phoneticPr fontId="11" type="noConversion"/>
  </si>
  <si>
    <t>ONE/YML/HPL
(FE2)</t>
    <phoneticPr fontId="57" type="noConversion"/>
  </si>
  <si>
    <t>014W</t>
    <phoneticPr fontId="11" type="noConversion"/>
  </si>
  <si>
    <t>MOL TRIBUTE</t>
    <phoneticPr fontId="11" type="noConversion"/>
  </si>
  <si>
    <t>LIS</t>
  </si>
  <si>
    <t>VIA ZEEBRUGGE</t>
    <phoneticPr fontId="11" type="noConversion"/>
  </si>
  <si>
    <t>OOCL GERMANY</t>
    <phoneticPr fontId="11" type="noConversion"/>
  </si>
  <si>
    <t>007W</t>
    <phoneticPr fontId="11" type="noConversion"/>
  </si>
  <si>
    <t>COSCO SHIPPING STAR</t>
    <phoneticPr fontId="11" type="noConversion"/>
  </si>
  <si>
    <t>OOCL JAPAN</t>
    <phoneticPr fontId="11" type="noConversion"/>
  </si>
  <si>
    <t>COSCO(AEU1)
EMC(NE1)
OOCL(LL1)
CMA(FAL5)</t>
    <phoneticPr fontId="57" type="noConversion"/>
  </si>
  <si>
    <t>OOCL SCANDINAVIA</t>
    <phoneticPr fontId="11" type="noConversion"/>
  </si>
  <si>
    <t>DBL</t>
    <phoneticPr fontId="11" type="noConversion"/>
  </si>
  <si>
    <t>ZEE</t>
    <phoneticPr fontId="11" type="noConversion"/>
  </si>
  <si>
    <t>VIA ROTTERDAM</t>
    <phoneticPr fontId="11" type="noConversion"/>
  </si>
  <si>
    <t>GDYNIA</t>
    <phoneticPr fontId="11" type="noConversion"/>
  </si>
  <si>
    <t>ROT</t>
    <phoneticPr fontId="11" type="noConversion"/>
  </si>
  <si>
    <t>VIA HAMBURG</t>
    <phoneticPr fontId="57" type="noConversion"/>
  </si>
  <si>
    <t>COSCO SHIPPING TAURUS</t>
    <phoneticPr fontId="11" type="noConversion"/>
  </si>
  <si>
    <t>HAM</t>
    <phoneticPr fontId="11" type="noConversion"/>
  </si>
  <si>
    <t>HEL</t>
  </si>
  <si>
    <t>RIGA/TALLINN</t>
    <phoneticPr fontId="11" type="noConversion"/>
  </si>
  <si>
    <t>0FM5XW</t>
    <phoneticPr fontId="11" type="noConversion"/>
  </si>
  <si>
    <t>CMA CGM ARGENTINA</t>
    <phoneticPr fontId="11" type="noConversion"/>
  </si>
  <si>
    <t>0FM5VW</t>
    <phoneticPr fontId="11" type="noConversion"/>
  </si>
  <si>
    <t>APL FULLERTON</t>
    <phoneticPr fontId="11" type="noConversion"/>
  </si>
  <si>
    <t>0FM5TW</t>
  </si>
  <si>
    <t>CMA CGM VASCO DE GAMA</t>
    <phoneticPr fontId="11" type="noConversion"/>
  </si>
  <si>
    <t>0FM5RW</t>
  </si>
  <si>
    <t>APL SINGAPURA</t>
    <phoneticPr fontId="11" type="noConversion"/>
  </si>
  <si>
    <t>COSCO(AEU6)
EMC(FAL3)
OOCL(LL5)
CMA(FAL3)</t>
    <phoneticPr fontId="57" type="noConversion"/>
  </si>
  <si>
    <t>0FM5PW</t>
    <phoneticPr fontId="11" type="noConversion"/>
  </si>
  <si>
    <t>APL VANDA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</si>
  <si>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</si>
  <si>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</si>
  <si>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7" type="noConversion"/>
  </si>
  <si>
    <t>ANT</t>
    <phoneticPr fontId="11" type="noConversion"/>
  </si>
  <si>
    <t xml:space="preserve">ANTWERP </t>
    <phoneticPr fontId="11" type="noConversion"/>
  </si>
  <si>
    <t>0FL81W</t>
    <phoneticPr fontId="11" type="noConversion"/>
  </si>
  <si>
    <t>APL RAFFLES</t>
    <phoneticPr fontId="11" type="noConversion"/>
  </si>
  <si>
    <t>0FL7ZW</t>
    <phoneticPr fontId="11" type="noConversion"/>
  </si>
  <si>
    <t>CMA CGM JULES VERNE</t>
    <phoneticPr fontId="11" type="noConversion"/>
  </si>
  <si>
    <t>0FL7XW</t>
    <phoneticPr fontId="11" type="noConversion"/>
  </si>
  <si>
    <t>CMA CGM ANTOINE DE SAINT EXUPERY</t>
    <phoneticPr fontId="11" type="noConversion"/>
  </si>
  <si>
    <t>0FL7VW</t>
  </si>
  <si>
    <t>CMA CGM KERGUELEN</t>
    <phoneticPr fontId="11" type="noConversion"/>
  </si>
  <si>
    <t>COSCO(AEU2)
EMC(FAL1)
OOCL(LL4)
CMA(FAL1)</t>
    <phoneticPr fontId="57" type="noConversion"/>
  </si>
  <si>
    <t>0FL7TW</t>
    <phoneticPr fontId="11" type="noConversion"/>
  </si>
  <si>
    <t>CMA CGM CHAMPS ELYSEES</t>
    <phoneticPr fontId="11" type="noConversion"/>
  </si>
  <si>
    <t>SOUTHAMPTON</t>
    <phoneticPr fontId="11" type="noConversion"/>
  </si>
  <si>
    <t>ROT</t>
    <phoneticPr fontId="11" type="noConversion"/>
  </si>
  <si>
    <t>0FM5XW</t>
    <phoneticPr fontId="11" type="noConversion"/>
  </si>
  <si>
    <t>CMA CGM ARGENTINA</t>
    <phoneticPr fontId="11" type="noConversion"/>
  </si>
  <si>
    <t>0FM5VW</t>
    <phoneticPr fontId="11" type="noConversion"/>
  </si>
  <si>
    <t>APL FULLERTON</t>
    <phoneticPr fontId="11" type="noConversion"/>
  </si>
  <si>
    <t>CMA CGM VASCO DE GAMA</t>
    <phoneticPr fontId="11" type="noConversion"/>
  </si>
  <si>
    <t>APL SINGAPURA</t>
    <phoneticPr fontId="11" type="noConversion"/>
  </si>
  <si>
    <t>COSCO(AEU6)
EMC(FAL3)
OOCL(LL5)
CMA(FAL3)</t>
    <phoneticPr fontId="57" type="noConversion"/>
  </si>
  <si>
    <t>0FM5PW</t>
    <phoneticPr fontId="11" type="noConversion"/>
  </si>
  <si>
    <t>APL VANDA</t>
    <phoneticPr fontId="11" type="noConversion"/>
  </si>
  <si>
    <t>LEH</t>
    <phoneticPr fontId="11" type="noConversion"/>
  </si>
  <si>
    <t>15010W</t>
    <phoneticPr fontId="11" type="noConversion"/>
  </si>
  <si>
    <t>EVER GIVEN</t>
    <phoneticPr fontId="11" type="noConversion"/>
  </si>
  <si>
    <t>14008W</t>
    <phoneticPr fontId="11" type="noConversion"/>
  </si>
  <si>
    <t>EVER GLORY</t>
    <phoneticPr fontId="11" type="noConversion"/>
  </si>
  <si>
    <t>13007W</t>
  </si>
  <si>
    <t>EVER GOVERN</t>
    <phoneticPr fontId="11" type="noConversion"/>
  </si>
  <si>
    <t>COSCO(AEU1)
EMC(NE1)
OOCL(LL6)
CMA(FAL6)</t>
    <phoneticPr fontId="57" type="noConversion"/>
  </si>
  <si>
    <t>12009W</t>
    <phoneticPr fontId="11" type="noConversion"/>
  </si>
  <si>
    <t>EVER GIFTED</t>
    <phoneticPr fontId="11" type="noConversion"/>
  </si>
  <si>
    <t>FLX</t>
    <phoneticPr fontId="11" type="noConversion"/>
  </si>
  <si>
    <t>HAM</t>
    <phoneticPr fontId="11" type="noConversion"/>
  </si>
  <si>
    <t>0FL81W</t>
    <phoneticPr fontId="11" type="noConversion"/>
  </si>
  <si>
    <t>APL RAFFLES</t>
    <phoneticPr fontId="11" type="noConversion"/>
  </si>
  <si>
    <t>HAMBURG</t>
  </si>
  <si>
    <t>PS: THE CARGO AND DOC WILL BE SENT TO OUR WAREHOUSE AND COMPANY BEFOR 11:00AM IN CUT OFF TIME</t>
  </si>
  <si>
    <t>Nov.</t>
    <phoneticPr fontId="57" type="noConversion"/>
  </si>
  <si>
    <t xml:space="preserve">          SALLING SCHEDULE-SHANGHAI     </t>
  </si>
  <si>
    <t> 141S</t>
  </si>
  <si>
    <t>OOCL KUALA LUMPUR  </t>
  </si>
  <si>
    <t> 107S</t>
  </si>
  <si>
    <t>OOCL ITALY  </t>
  </si>
  <si>
    <t>COSCO HONG KONG </t>
  </si>
  <si>
    <t>  207S</t>
  </si>
  <si>
    <t>XIN YAN TAI   </t>
  </si>
  <si>
    <t>161S</t>
  </si>
  <si>
    <t>COSCO FELIXSTOWE  </t>
  </si>
  <si>
    <t>OOCL/COSCO</t>
    <phoneticPr fontId="11" type="noConversion"/>
  </si>
  <si>
    <t>   140S</t>
  </si>
  <si>
    <t>OOCL KUALA LUMPUR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</si>
  <si>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</si>
  <si>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</si>
  <si>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</si>
  <si>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</si>
  <si>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4</t>
    <phoneticPr fontId="11" type="noConversion"/>
  </si>
  <si>
    <t>Maersk Tukang</t>
    <phoneticPr fontId="11" type="noConversion"/>
  </si>
  <si>
    <t>31</t>
    <phoneticPr fontId="11" type="noConversion"/>
  </si>
  <si>
    <t>Maersk Stockholm</t>
    <phoneticPr fontId="11" type="noConversion"/>
  </si>
  <si>
    <t>11</t>
    <phoneticPr fontId="11" type="noConversion"/>
  </si>
  <si>
    <t xml:space="preserve">Maersk Sarnia </t>
    <phoneticPr fontId="11" type="noConversion"/>
  </si>
  <si>
    <t>12</t>
    <phoneticPr fontId="11" type="noConversion"/>
  </si>
  <si>
    <t>Clementine Maersk</t>
    <phoneticPr fontId="11" type="noConversion"/>
  </si>
  <si>
    <t>HBS</t>
    <phoneticPr fontId="11" type="noConversion"/>
  </si>
  <si>
    <t>10</t>
    <phoneticPr fontId="11" type="noConversion"/>
  </si>
  <si>
    <t>Maersk Algol</t>
    <phoneticPr fontId="11" type="noConversion"/>
  </si>
  <si>
    <t>4J4K</t>
    <phoneticPr fontId="11" type="noConversion"/>
  </si>
  <si>
    <t>MIAMI</t>
    <phoneticPr fontId="11" type="noConversion"/>
  </si>
  <si>
    <t>029E</t>
  </si>
  <si>
    <t>YM WELLHEAD </t>
  </si>
  <si>
    <t>012E</t>
  </si>
  <si>
    <t>MEISHAN BRIDGE</t>
  </si>
  <si>
    <t>016E</t>
  </si>
  <si>
    <t>YM WIND </t>
  </si>
  <si>
    <t>MADRID BRIDGE</t>
  </si>
  <si>
    <t>ONE</t>
    <phoneticPr fontId="11" type="noConversion"/>
  </si>
  <si>
    <t>YM WITNESS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</si>
  <si>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</si>
  <si>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</si>
  <si>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 115E</t>
  </si>
  <si>
    <t>OOCL ANTWERP </t>
  </si>
  <si>
    <t>  113E</t>
  </si>
  <si>
    <t>OOCL KAOHSIUNG </t>
  </si>
  <si>
    <t>120E</t>
  </si>
  <si>
    <t>OOCL VANCOUVER   </t>
  </si>
  <si>
    <t>153E</t>
  </si>
  <si>
    <t>OOCL SAN FRANCISCO  </t>
  </si>
  <si>
    <t>OOCL(PNW1)</t>
    <phoneticPr fontId="11" type="noConversion"/>
  </si>
  <si>
    <t> 097E</t>
  </si>
  <si>
    <t>OOCL OAKLAND </t>
  </si>
  <si>
    <t>Toronto</t>
  </si>
  <si>
    <t>Toronto</t>
    <phoneticPr fontId="11" type="noConversion"/>
  </si>
  <si>
    <t xml:space="preserve">CHICAGO </t>
  </si>
  <si>
    <t xml:space="preserve">CHICAGO </t>
    <phoneticPr fontId="11" type="noConversion"/>
  </si>
  <si>
    <t xml:space="preserve">0TX7HE1MA </t>
    <phoneticPr fontId="11" type="noConversion"/>
  </si>
  <si>
    <t>CMA CGM LITANI</t>
    <phoneticPr fontId="11" type="noConversion"/>
  </si>
  <si>
    <t xml:space="preserve">0TX7FE1MA </t>
    <phoneticPr fontId="11" type="noConversion"/>
  </si>
  <si>
    <t>APL HOUSTON</t>
    <phoneticPr fontId="11" type="noConversion"/>
  </si>
  <si>
    <t xml:space="preserve">0TX7DE1MA </t>
    <phoneticPr fontId="11" type="noConversion"/>
  </si>
  <si>
    <t>CMA CGM NORMA</t>
    <phoneticPr fontId="11" type="noConversion"/>
  </si>
  <si>
    <t>EMC</t>
    <phoneticPr fontId="11" type="noConversion"/>
  </si>
  <si>
    <t xml:space="preserve">0TX7BE1MA </t>
    <phoneticPr fontId="11" type="noConversion"/>
  </si>
  <si>
    <t>CMA CGM MISSISSIPPI</t>
    <phoneticPr fontId="11" type="noConversion"/>
  </si>
  <si>
    <t xml:space="preserve">CFS CUT OFF </t>
  </si>
  <si>
    <t>五截五开</t>
    <phoneticPr fontId="11" type="noConversion"/>
  </si>
  <si>
    <r>
      <t>071E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</si>
  <si>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YM MILESTONE</t>
  </si>
  <si>
    <r>
      <t>001E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</si>
  <si>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SIMULATION</t>
  </si>
  <si>
    <r>
      <t>215E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</si>
  <si>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YM UNIFORM</t>
  </si>
  <si>
    <r>
      <t>053E</t>
    </r>
    <r>
      <rPr>
        <sz val="8"/>
        <color rgb="FF44678C"/>
        <rFont val="Malgun Gothic"/>
        <family val="2"/>
        <charset val="129"/>
      </rPr>
      <t xml:space="preserve"> </t>
    </r>
  </si>
  <si>
    <t>YM UNANIMITY</t>
  </si>
  <si>
    <t>HMM</t>
    <phoneticPr fontId="11" type="noConversion"/>
  </si>
  <si>
    <t>YM MOBILITY</t>
  </si>
  <si>
    <t>二截一开</t>
  </si>
  <si>
    <t xml:space="preserve">LOS ANGELES,CA </t>
    <phoneticPr fontId="11" type="noConversion"/>
  </si>
  <si>
    <t xml:space="preserve">1170-041E </t>
    <phoneticPr fontId="11" type="noConversion"/>
  </si>
  <si>
    <t xml:space="preserve">
    EVER LEARNED </t>
    <phoneticPr fontId="11" type="noConversion"/>
  </si>
  <si>
    <t xml:space="preserve">1169-047E </t>
    <phoneticPr fontId="11" type="noConversion"/>
  </si>
  <si>
    <t xml:space="preserve">
   EVER LIVEN </t>
    <phoneticPr fontId="11" type="noConversion"/>
  </si>
  <si>
    <t xml:space="preserve">1168-038E </t>
    <phoneticPr fontId="11" type="noConversion"/>
  </si>
  <si>
    <t>EVER LUNAR</t>
    <phoneticPr fontId="11" type="noConversion"/>
  </si>
  <si>
    <t xml:space="preserve">1167-051E </t>
    <phoneticPr fontId="11" type="noConversion"/>
  </si>
  <si>
    <t>EVER LUCID</t>
    <phoneticPr fontId="11" type="noConversion"/>
  </si>
  <si>
    <t xml:space="preserve">1166-038E </t>
    <phoneticPr fontId="11" type="noConversion"/>
  </si>
  <si>
    <t xml:space="preserve">
    EVER LEGEND </t>
    <phoneticPr fontId="11" type="noConversion"/>
  </si>
  <si>
    <t xml:space="preserve">EMC(HTW) </t>
  </si>
  <si>
    <t xml:space="preserve">1165-006E </t>
    <phoneticPr fontId="11" type="noConversion"/>
  </si>
  <si>
    <t xml:space="preserve">
    EVER FAITH </t>
    <phoneticPr fontId="11" type="noConversion"/>
  </si>
  <si>
    <t>一截天开</t>
  </si>
  <si>
    <t xml:space="preserve">LOS ANGELES,CA </t>
    <phoneticPr fontId="11" type="noConversion"/>
  </si>
  <si>
    <t>0PP89E1MA</t>
  </si>
  <si>
    <t>0PP87E1MA</t>
  </si>
  <si>
    <t>OOCL</t>
    <phoneticPr fontId="11" type="noConversion"/>
  </si>
  <si>
    <t>2J/1K</t>
    <phoneticPr fontId="11" type="noConversion"/>
  </si>
  <si>
    <t>COSCO</t>
    <phoneticPr fontId="11" type="noConversion"/>
  </si>
  <si>
    <t>OOCL KOREA</t>
  </si>
  <si>
    <t>COSCO SHIPPING CAMELLIA</t>
  </si>
  <si>
    <t>034E</t>
  </si>
  <si>
    <t>054E</t>
  </si>
  <si>
    <t>2J1K</t>
    <phoneticPr fontId="11" type="noConversion"/>
  </si>
  <si>
    <t xml:space="preserve">COLON FREE ZONE </t>
    <phoneticPr fontId="11" type="noConversion"/>
  </si>
  <si>
    <t xml:space="preserve">145E </t>
    <phoneticPr fontId="11" type="noConversion"/>
  </si>
  <si>
    <t>XIN YA ZHOU</t>
    <phoneticPr fontId="11" type="noConversion"/>
  </si>
  <si>
    <t xml:space="preserve">0497-087E </t>
    <phoneticPr fontId="11" type="noConversion"/>
  </si>
  <si>
    <t xml:space="preserve">
    EVER SUPERB </t>
    <phoneticPr fontId="11" type="noConversion"/>
  </si>
  <si>
    <t xml:space="preserve">069E </t>
    <phoneticPr fontId="11" type="noConversion"/>
  </si>
  <si>
    <t xml:space="preserve">
    YM UTILITY </t>
    <phoneticPr fontId="11" type="noConversion"/>
  </si>
  <si>
    <t>YML</t>
    <phoneticPr fontId="11" type="noConversion"/>
  </si>
  <si>
    <t xml:space="preserve">0495-105E </t>
    <phoneticPr fontId="11" type="noConversion"/>
  </si>
  <si>
    <t xml:space="preserve">
    EVER SIGMA </t>
    <phoneticPr fontId="11" type="noConversion"/>
  </si>
  <si>
    <t>2J2K</t>
    <phoneticPr fontId="11" type="noConversion"/>
  </si>
  <si>
    <t>SAN ANTONIO</t>
    <phoneticPr fontId="11" type="noConversion"/>
  </si>
  <si>
    <t>2J/2K</t>
    <phoneticPr fontId="11" type="noConversion"/>
  </si>
  <si>
    <t>003E</t>
  </si>
  <si>
    <t>CAP ANDREAS</t>
  </si>
  <si>
    <t>004E</t>
  </si>
  <si>
    <t> KOTA CANTIK</t>
  </si>
  <si>
    <t>GUAYAQUIL</t>
    <phoneticPr fontId="11" type="noConversion"/>
  </si>
  <si>
    <t>BUENAVENTURA</t>
    <phoneticPr fontId="11" type="noConversion"/>
  </si>
  <si>
    <r>
      <t>752W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</si>
  <si>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LEON</t>
  </si>
  <si>
    <r>
      <t>035W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</si>
  <si>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ATACAMA</t>
  </si>
  <si>
    <r>
      <t>733W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</si>
  <si>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LABREA</t>
  </si>
  <si>
    <r>
      <t>033W</t>
    </r>
    <r>
      <rPr>
        <sz val="8"/>
        <color rgb="FF44678C"/>
        <rFont val="Malgun Gothic"/>
        <family val="2"/>
        <charset val="129"/>
      </rPr>
      <t xml:space="preserve"> </t>
    </r>
  </si>
  <si>
    <t>MAERSK LIRQUEN</t>
  </si>
  <si>
    <t>HBS</t>
    <phoneticPr fontId="11" type="noConversion"/>
  </si>
  <si>
    <r>
      <t>852W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</si>
  <si>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MAERSK LAGUNA</t>
  </si>
  <si>
    <t>5J5K</t>
    <phoneticPr fontId="11" type="noConversion"/>
  </si>
  <si>
    <t>1409-099W</t>
  </si>
  <si>
    <t>1406-054W</t>
  </si>
  <si>
    <t>EVER LIBRA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</si>
  <si>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</si>
  <si>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</si>
  <si>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</si>
  <si>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</si>
  <si>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</si>
  <si>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</si>
  <si>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W081</t>
  </si>
  <si>
    <t>W068</t>
  </si>
  <si>
    <t>IAL</t>
    <phoneticPr fontId="11" type="noConversion"/>
  </si>
  <si>
    <t>W192</t>
  </si>
  <si>
    <t>1J6K</t>
    <phoneticPr fontId="11" type="noConversion"/>
  </si>
  <si>
    <t> 126W</t>
  </si>
  <si>
    <t>212W</t>
  </si>
  <si>
    <t>MOL CHARISMA </t>
  </si>
  <si>
    <t> 075W</t>
  </si>
  <si>
    <t>ONE COMPETENCE </t>
  </si>
  <si>
    <t>ONE</t>
    <phoneticPr fontId="11" type="noConversion"/>
  </si>
  <si>
    <t>115W</t>
  </si>
  <si>
    <t>4J4K</t>
    <phoneticPr fontId="11" type="noConversion"/>
  </si>
  <si>
    <t>NHAVA SHEVA</t>
    <phoneticPr fontId="11" type="noConversion"/>
  </si>
  <si>
    <t>069W</t>
  </si>
  <si>
    <t> 168W</t>
  </si>
  <si>
    <t>EVER URSULA </t>
  </si>
  <si>
    <t>COSCO/ONE</t>
    <phoneticPr fontId="11" type="noConversion"/>
  </si>
  <si>
    <t> 127W</t>
  </si>
  <si>
    <t>GREENWICH BRIDGE </t>
  </si>
  <si>
    <t>3J1K</t>
    <phoneticPr fontId="11" type="noConversion"/>
  </si>
  <si>
    <t>890W</t>
  </si>
  <si>
    <t xml:space="preserve">TABEA </t>
    <phoneticPr fontId="11" type="noConversion"/>
  </si>
  <si>
    <t xml:space="preserve"> 053W</t>
  </si>
  <si>
    <t>XIN CHI WAN</t>
    <phoneticPr fontId="11" type="noConversion"/>
  </si>
  <si>
    <t>2003W</t>
  </si>
  <si>
    <t xml:space="preserve">KMTC MUNDRA </t>
    <phoneticPr fontId="11" type="noConversion"/>
  </si>
  <si>
    <t>0FD0TW</t>
  </si>
  <si>
    <t xml:space="preserve">APL ENGLAND </t>
    <phoneticPr fontId="11" type="noConversion"/>
  </si>
  <si>
    <t>RCL</t>
    <phoneticPr fontId="11" type="noConversion"/>
  </si>
  <si>
    <t>080W</t>
  </si>
  <si>
    <t xml:space="preserve">ZANTE </t>
    <phoneticPr fontId="11" type="noConversion"/>
  </si>
  <si>
    <t>1J5K</t>
    <phoneticPr fontId="11" type="noConversion"/>
  </si>
  <si>
    <t>CHENNAI</t>
    <phoneticPr fontId="11" type="noConversion"/>
  </si>
  <si>
    <t>Chennai</t>
    <phoneticPr fontId="11" type="noConversion"/>
  </si>
  <si>
    <t>0GM29W1MA</t>
    <phoneticPr fontId="11" type="noConversion"/>
  </si>
  <si>
    <t>CMA CGM NEVADA   </t>
  </si>
  <si>
    <t>  032W</t>
  </si>
  <si>
    <t>OOCL EGYPT </t>
  </si>
  <si>
    <t>0037-093W</t>
  </si>
  <si>
    <t>EVER SUMMIT  </t>
  </si>
  <si>
    <t>  0MD0VW1MA</t>
  </si>
  <si>
    <t>CMA CGM AQUILA </t>
  </si>
  <si>
    <t> 0MD0TW1MA</t>
  </si>
  <si>
    <t>CMA CGM ANDROMEDA   </t>
  </si>
  <si>
    <t> 0GE03W1MA</t>
  </si>
  <si>
    <t>TO BE ADVISED </t>
  </si>
  <si>
    <t>  0MD0PW1MA</t>
  </si>
  <si>
    <t>CMA CGM CONGO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</si>
  <si>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</si>
  <si>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</si>
  <si>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  127S</t>
  </si>
  <si>
    <t>OOCL JAKARTA </t>
  </si>
  <si>
    <t> 203S</t>
  </si>
  <si>
    <t>OOCL AUSTRALIA  </t>
  </si>
  <si>
    <t>398S</t>
  </si>
  <si>
    <t>OOCL SAVANNAH </t>
  </si>
  <si>
    <t> 095S</t>
  </si>
  <si>
    <t>OOCL NEW ZEALAND</t>
  </si>
  <si>
    <t> 126S</t>
  </si>
  <si>
    <t>2J3K</t>
    <phoneticPr fontId="11" type="noConversion"/>
  </si>
  <si>
    <t>JAKARTA</t>
  </si>
  <si>
    <t>JAKARTA</t>
    <phoneticPr fontId="11" type="noConversion"/>
  </si>
  <si>
    <t xml:space="preserve"> </t>
    <phoneticPr fontId="11" type="noConversion"/>
  </si>
  <si>
    <t>W226</t>
  </si>
  <si>
    <t>W053</t>
  </si>
  <si>
    <t>WAN HAI 516</t>
  </si>
  <si>
    <t>W087</t>
  </si>
  <si>
    <t>WHL</t>
    <phoneticPr fontId="11" type="noConversion"/>
  </si>
  <si>
    <t>W113</t>
  </si>
  <si>
    <t>ATHENS BRIDGE</t>
  </si>
  <si>
    <t>CI3</t>
    <phoneticPr fontId="11" type="noConversion"/>
  </si>
  <si>
    <t>1J7K</t>
  </si>
  <si>
    <t>SINGAPORE</t>
    <phoneticPr fontId="11" type="noConversion"/>
  </si>
  <si>
    <t>N021</t>
  </si>
  <si>
    <t>ALS VESTA</t>
  </si>
  <si>
    <t>N007</t>
  </si>
  <si>
    <t>INTERASIA MOMENTUM</t>
  </si>
  <si>
    <t>N298</t>
  </si>
  <si>
    <t>WAN HAI 306</t>
  </si>
  <si>
    <t>N020</t>
  </si>
  <si>
    <t>N006</t>
  </si>
  <si>
    <t>CV1</t>
    <phoneticPr fontId="11" type="noConversion"/>
  </si>
  <si>
    <t>HOCHIMINH VICT</t>
  </si>
  <si>
    <t>HOCHIMINH VICT</t>
    <phoneticPr fontId="11" type="noConversion"/>
  </si>
  <si>
    <t>WHL(JST)</t>
  </si>
  <si>
    <t>S115</t>
  </si>
  <si>
    <t>HORAI BRIDGE</t>
  </si>
  <si>
    <t>S294</t>
  </si>
  <si>
    <t>WAN HAI 171</t>
  </si>
  <si>
    <t>S021</t>
  </si>
  <si>
    <t>ANDERSON DRAGON</t>
  </si>
  <si>
    <t>S040</t>
  </si>
  <si>
    <t>WHITE DRAGON</t>
  </si>
  <si>
    <t>S114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</si>
  <si>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</si>
  <si>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</si>
  <si>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</si>
  <si>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</si>
  <si>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</si>
  <si>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</si>
  <si>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</si>
  <si>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</si>
  <si>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</si>
  <si>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</si>
  <si>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</si>
  <si>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ONE</t>
    <phoneticPr fontId="11" type="noConversion"/>
  </si>
  <si>
    <t>MILANO BRIDGE</t>
  </si>
  <si>
    <t> 036W</t>
  </si>
  <si>
    <t>NEW YORK EXPRESS </t>
  </si>
  <si>
    <t>097W</t>
  </si>
  <si>
    <t>5J6K</t>
    <phoneticPr fontId="11" type="noConversion"/>
  </si>
  <si>
    <t>BARCELONA</t>
    <phoneticPr fontId="11" type="noConversion"/>
  </si>
  <si>
    <t>MSC ANNA</t>
  </si>
  <si>
    <t>MSC AMSTERDAM</t>
  </si>
  <si>
    <t>MSC MAYA</t>
  </si>
  <si>
    <t>MSC ZOE</t>
  </si>
  <si>
    <t>MSC VIVIANA</t>
  </si>
  <si>
    <t>4J4K</t>
    <phoneticPr fontId="11" type="noConversion"/>
  </si>
  <si>
    <t>Izmit Korfezi(YARIMCA)</t>
    <phoneticPr fontId="11" type="noConversion"/>
  </si>
  <si>
    <t>Izmit Korfezi</t>
    <phoneticPr fontId="11" type="noConversion"/>
  </si>
  <si>
    <t>048W</t>
  </si>
  <si>
    <t>MSC MIRJAM</t>
  </si>
  <si>
    <t>MSC TINA</t>
  </si>
  <si>
    <t>MSC INGY</t>
  </si>
  <si>
    <t>MSC REEF</t>
  </si>
  <si>
    <t xml:space="preserve">ISTANBUL(k) </t>
    <phoneticPr fontId="11" type="noConversion"/>
  </si>
  <si>
    <t>HMM</t>
    <phoneticPr fontId="11" type="noConversion"/>
  </si>
  <si>
    <r>
      <t>012W</t>
    </r>
    <r>
      <rPr>
        <sz val="8"/>
        <color rgb="FF44678C"/>
        <rFont val="Malgun Gothic"/>
        <family val="2"/>
        <charset val="129"/>
      </rPr>
      <t xml:space="preserve"> </t>
    </r>
  </si>
  <si>
    <t>MOL TRUTH</t>
  </si>
  <si>
    <r>
      <t>002W</t>
    </r>
    <r>
      <rPr>
        <sz val="8"/>
        <color rgb="FF44678C"/>
        <rFont val="Malgun Gothic"/>
        <family val="2"/>
        <charset val="129"/>
      </rPr>
      <t xml:space="preserve"> </t>
    </r>
  </si>
  <si>
    <t>HMM STOCKHOLM</t>
  </si>
  <si>
    <t>HMM SOUTHAMPTON</t>
  </si>
  <si>
    <t>HMM ALGECIRAS</t>
  </si>
  <si>
    <t>ONE HAWK</t>
  </si>
  <si>
    <r>
      <t>002W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</si>
  <si>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HMM HAMBURG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</si>
  <si>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</si>
  <si>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</si>
  <si>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</si>
  <si>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</si>
  <si>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</si>
  <si>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0466-021W</t>
    <phoneticPr fontId="11" type="noConversion"/>
  </si>
  <si>
    <t>038W</t>
    <phoneticPr fontId="11" type="noConversion"/>
  </si>
  <si>
    <t>016W</t>
    <phoneticPr fontId="11" type="noConversion"/>
  </si>
  <si>
    <t>COSCO SHIPPING ALPS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</si>
  <si>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</si>
  <si>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</si>
  <si>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</si>
  <si>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</si>
  <si>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</si>
  <si>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</si>
  <si>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</si>
  <si>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0BE7XW1MA</t>
  </si>
  <si>
    <t>0BE7TW1MA</t>
  </si>
  <si>
    <t>CMA CGM CORNEILLE</t>
  </si>
  <si>
    <t>4J5K</t>
    <phoneticPr fontId="11" type="noConversion"/>
  </si>
  <si>
    <t>CMA/COSCO</t>
    <phoneticPr fontId="11" type="noConversion"/>
  </si>
  <si>
    <t>0BX81W1MA</t>
  </si>
  <si>
    <t>CMA/COSCO</t>
  </si>
  <si>
    <t>0BX7XW1MA</t>
  </si>
  <si>
    <t>CMA CGM MISSOURI</t>
  </si>
  <si>
    <t>0BX7VW1MA</t>
  </si>
  <si>
    <t>CMA CGM TIGRIS</t>
  </si>
  <si>
    <t>CONSTANTSA</t>
    <phoneticPr fontId="11" type="noConversion"/>
  </si>
  <si>
    <t>0ME7VW1MA</t>
  </si>
  <si>
    <t>0ME7TW1MA</t>
  </si>
  <si>
    <t>0ME7RW1MA</t>
  </si>
  <si>
    <t>APL GWANGYANG</t>
  </si>
  <si>
    <t>EMC(FOS)</t>
    <phoneticPr fontId="11" type="noConversion"/>
  </si>
  <si>
    <t>0ME7PW1MA</t>
  </si>
  <si>
    <t> CMA CGM PEGASUS</t>
  </si>
  <si>
    <t xml:space="preserve"> ETA </t>
  </si>
  <si>
    <t xml:space="preserve"> ETD </t>
  </si>
  <si>
    <t>FOS</t>
    <phoneticPr fontId="11" type="noConversion"/>
  </si>
  <si>
    <t>0FM5TW1MA</t>
  </si>
  <si>
    <t>CMA CGM VASCO DE GAMA</t>
  </si>
  <si>
    <t>0FM5RW1MA</t>
  </si>
  <si>
    <t>APL SINGAPURA</t>
  </si>
  <si>
    <t>0FM5PW1MA</t>
  </si>
  <si>
    <t>EMC(FAL3)</t>
    <phoneticPr fontId="11" type="noConversion"/>
  </si>
  <si>
    <t>0FM5NW1MA</t>
  </si>
  <si>
    <t>APL CHANGI</t>
  </si>
  <si>
    <t>3J2K</t>
    <phoneticPr fontId="11" type="noConversion"/>
  </si>
  <si>
    <t>LE HAVRE</t>
  </si>
  <si>
    <t>LE HAVRE</t>
    <phoneticPr fontId="11" type="noConversion"/>
  </si>
  <si>
    <t>CSCL ATLANTIC OCEAN</t>
  </si>
  <si>
    <r>
      <t>014W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</si>
  <si>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AL JMELIYAH</t>
  </si>
  <si>
    <r>
      <t>025W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</si>
  <si>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ONE MACKINAC</t>
  </si>
  <si>
    <t>SEASPAN ZAMBEZI</t>
  </si>
  <si>
    <t>1J1K</t>
    <phoneticPr fontId="11" type="noConversion"/>
  </si>
  <si>
    <t>Southampton</t>
  </si>
  <si>
    <t>Southampton</t>
    <phoneticPr fontId="11" type="noConversion"/>
  </si>
  <si>
    <t xml:space="preserve"> HAMBURG  </t>
  </si>
  <si>
    <t>5J7K</t>
    <phoneticPr fontId="11" type="noConversion"/>
  </si>
  <si>
    <t>0FL7ZW1MA</t>
  </si>
  <si>
    <t>0FL7XW1MA</t>
  </si>
  <si>
    <t>0FL7VW1MA</t>
  </si>
  <si>
    <t>APL VANDA</t>
  </si>
  <si>
    <t>0FL7TW1MA</t>
  </si>
  <si>
    <t>CMA CGM MARCO POLO</t>
  </si>
  <si>
    <t xml:space="preserve">HAMBURG </t>
    <phoneticPr fontId="11" type="noConversion"/>
  </si>
  <si>
    <t>(CMA/COSCO/EMC/OOCL) / (HPL/YM/ONE) / (MSK/MSC/HBS/HMM)</t>
    <phoneticPr fontId="11" type="noConversion"/>
  </si>
  <si>
    <t>Nov</t>
    <phoneticPr fontId="11" type="noConversion"/>
  </si>
  <si>
    <t xml:space="preserve">          Sailing schedule-Shenzhen   </t>
  </si>
  <si>
    <t>S</t>
  </si>
  <si>
    <t>1745E</t>
  </si>
  <si>
    <t>REVERENCE</t>
    <phoneticPr fontId="11" type="noConversion"/>
  </si>
  <si>
    <t>1744E</t>
  </si>
  <si>
    <t>1743E</t>
  </si>
  <si>
    <t>1742E</t>
  </si>
  <si>
    <t>1741E</t>
  </si>
  <si>
    <t>1740E</t>
  </si>
  <si>
    <t>1739E</t>
  </si>
  <si>
    <t>1738E</t>
    <phoneticPr fontId="11" type="noConversion"/>
  </si>
  <si>
    <t>1737E</t>
    <phoneticPr fontId="11" type="noConversion"/>
  </si>
  <si>
    <t>DATE</t>
  </si>
  <si>
    <t>CLOSING</t>
  </si>
  <si>
    <t xml:space="preserve">INCHON </t>
    <phoneticPr fontId="11" type="noConversion"/>
  </si>
  <si>
    <t>2046E</t>
    <phoneticPr fontId="11" type="noConversion"/>
  </si>
  <si>
    <t>2045E</t>
    <phoneticPr fontId="11" type="noConversion"/>
  </si>
  <si>
    <t>BLANK SAILING</t>
    <phoneticPr fontId="11" type="noConversion"/>
  </si>
  <si>
    <t xml:space="preserve">KOREA  ROUTE </t>
  </si>
  <si>
    <t>BROOKLYN BRIDGE</t>
    <phoneticPr fontId="11" type="noConversion"/>
  </si>
  <si>
    <t>HOCHIMINH</t>
  </si>
  <si>
    <t>JEBEL ALI</t>
  </si>
  <si>
    <t xml:space="preserve">ONE </t>
  </si>
  <si>
    <t>DALLAS</t>
  </si>
  <si>
    <t>HOUSTON</t>
  </si>
  <si>
    <t>EVER LAUREL</t>
  </si>
  <si>
    <t>CMA CGM JACQUES</t>
  </si>
  <si>
    <t>EVER LENIENT</t>
  </si>
  <si>
    <t>COSCO/CMA</t>
  </si>
  <si>
    <t>ONE</t>
  </si>
  <si>
    <t>SM LINE</t>
  </si>
  <si>
    <t>LONG BEACH</t>
  </si>
  <si>
    <t>NEW YORK</t>
  </si>
  <si>
    <t>NORTH  AMERICAN ROUTE</t>
  </si>
  <si>
    <t>GENOVA</t>
  </si>
  <si>
    <t>GDANSK</t>
  </si>
  <si>
    <t>CONSTANTA</t>
  </si>
  <si>
    <t>TALLIN</t>
  </si>
  <si>
    <t>008W</t>
  </si>
  <si>
    <t>MOL TRIUMPH</t>
  </si>
  <si>
    <t>COSCO/OOCL</t>
  </si>
  <si>
    <t xml:space="preserve">COSCO </t>
  </si>
  <si>
    <t>OOCL/COSCO</t>
  </si>
  <si>
    <t xml:space="preserve">          Sailing schedule-Qingdao  </t>
  </si>
  <si>
    <t>S046</t>
  </si>
  <si>
    <t>SUNRISE DRAGON</t>
  </si>
  <si>
    <t>S299</t>
  </si>
  <si>
    <t>S067</t>
  </si>
  <si>
    <t>ATOUT</t>
  </si>
  <si>
    <t>S007</t>
  </si>
  <si>
    <t>INTERASIA MONENTUM</t>
  </si>
  <si>
    <t>S298</t>
  </si>
  <si>
    <t>HOCHIMIHN</t>
  </si>
  <si>
    <t xml:space="preserve">CNHKG </t>
  </si>
  <si>
    <t>HOCHIMINH (JCV)</t>
  </si>
  <si>
    <t>BANGKOK(JST)</t>
  </si>
  <si>
    <t>东南亚</t>
  </si>
  <si>
    <t>1074-002E</t>
  </si>
  <si>
    <t>EVER FORWARD</t>
  </si>
  <si>
    <t>1073-036E</t>
  </si>
  <si>
    <t>EVER LYRIC</t>
  </si>
  <si>
    <t>1072-019E</t>
  </si>
  <si>
    <t>TAMPA TRIUMPH</t>
  </si>
  <si>
    <t>1071-043E</t>
  </si>
  <si>
    <t>EVER LUCKY</t>
  </si>
  <si>
    <t>1070-001E</t>
  </si>
  <si>
    <t>EVER FORTUNE</t>
  </si>
  <si>
    <t>NEW YORK (OOCL-ECC1 7/2)</t>
  </si>
  <si>
    <t>049N</t>
  </si>
  <si>
    <t>MAERSK EDIRNE</t>
  </si>
  <si>
    <t>048N</t>
  </si>
  <si>
    <t>MAERSK ESMERALDAS</t>
  </si>
  <si>
    <t>QH047N</t>
  </si>
  <si>
    <t>MSC VENICE</t>
  </si>
  <si>
    <t>QH046N</t>
  </si>
  <si>
    <t>MSC ARIANE</t>
  </si>
  <si>
    <t>QH045N</t>
  </si>
  <si>
    <t>LOS ANGELES(MSC-SHOGUN-PEARL 5/7)</t>
  </si>
  <si>
    <t>MONTEVIDEO(SXI)</t>
  </si>
  <si>
    <t>0500-145E</t>
  </si>
  <si>
    <t>ITAL UNIVERSO</t>
  </si>
  <si>
    <t>0499-140E</t>
  </si>
  <si>
    <t>EVER URANUS</t>
  </si>
  <si>
    <t>0497-087E</t>
  </si>
  <si>
    <t>CNYTN</t>
  </si>
  <si>
    <t>VALPARAISO/San Antonio（COSCO-WSA-7/2 ）</t>
  </si>
  <si>
    <t>MANZANILLO （NW2-7/2)</t>
  </si>
  <si>
    <t>美洲</t>
  </si>
  <si>
    <t>FT048W</t>
  </si>
  <si>
    <t>FT047W</t>
  </si>
  <si>
    <t>FT046W</t>
  </si>
  <si>
    <t>FT045W</t>
  </si>
  <si>
    <t>FT044W</t>
  </si>
  <si>
    <t>Ambarli</t>
  </si>
  <si>
    <t>CNSKU</t>
  </si>
  <si>
    <t xml:space="preserve">ISTANBUL(TIGER-2/4 )  </t>
  </si>
  <si>
    <t>0467-021W</t>
  </si>
  <si>
    <t>0466-018W</t>
  </si>
  <si>
    <t>LA SPEZIA</t>
  </si>
  <si>
    <t>GENOVA(WM1-2/3)</t>
  </si>
  <si>
    <t>CSCL MAS</t>
  </si>
  <si>
    <t>YANTIAN</t>
  </si>
  <si>
    <t>UKFXT</t>
  </si>
  <si>
    <t>FELIXSTOWE (AEU7-6/1)</t>
  </si>
  <si>
    <t>0FL81W1MA</t>
  </si>
  <si>
    <t>APL RAFFLS</t>
  </si>
  <si>
    <t>CMA CGM JULES EVRNE</t>
  </si>
  <si>
    <t>CMA CGM KERGUELE</t>
  </si>
  <si>
    <t>HAMBURG  (AEU 2-1/3)</t>
  </si>
  <si>
    <t>欧地非</t>
  </si>
  <si>
    <t>127S</t>
  </si>
  <si>
    <t>203S</t>
  </si>
  <si>
    <t>OOCL AUSTRALIA</t>
  </si>
  <si>
    <t>OOCL SAVANNAH</t>
  </si>
  <si>
    <t>095S</t>
  </si>
  <si>
    <t>CHITTAGONG(OOCL-KTX3/COSCO-CPX)SIN/PKL中转</t>
  </si>
  <si>
    <t>YM EXCELLENCE</t>
  </si>
  <si>
    <t>YM ETERNITY</t>
  </si>
  <si>
    <t>OOCL BELGIUM</t>
  </si>
  <si>
    <t>BOMAR MILIONE</t>
  </si>
  <si>
    <t>CN SKU</t>
  </si>
  <si>
    <t>KARACHI-K港(CPX) // S港（CPX3）</t>
  </si>
  <si>
    <t>COSCO/ONE</t>
  </si>
  <si>
    <t>COLOMBO (OOCL-CIX3,COSCO-PMX)</t>
  </si>
  <si>
    <t>W114</t>
  </si>
  <si>
    <t>CHENNAI (CI3)</t>
  </si>
  <si>
    <t>W089</t>
  </si>
  <si>
    <t>W001</t>
  </si>
  <si>
    <t>BUDGET VESSEL-JOIN</t>
  </si>
  <si>
    <t>NHAVA SHEVA(CIX)</t>
  </si>
  <si>
    <t>0GE02W1MA</t>
  </si>
  <si>
    <t>0MD0VW1MA</t>
  </si>
  <si>
    <t>DS LOTUS</t>
  </si>
  <si>
    <t>0MD0TW1MA</t>
  </si>
  <si>
    <t>CMA CGM ANDROMEDA</t>
  </si>
  <si>
    <t>DUBAI(JEBEL ALI-COSCO-MEX4/OOCL-ME1/ONE-AG3)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</si>
  <si>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</si>
  <si>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</si>
  <si>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</si>
  <si>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</si>
  <si>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FA048A</t>
    <phoneticPr fontId="11" type="noConversion"/>
  </si>
  <si>
    <t>MSC KANOKO</t>
    <phoneticPr fontId="11" type="noConversion"/>
  </si>
  <si>
    <t>074W</t>
    <phoneticPr fontId="11" type="noConversion"/>
  </si>
  <si>
    <t>KOTA LANGSAR</t>
    <phoneticPr fontId="11" type="noConversion"/>
  </si>
  <si>
    <t>122W</t>
    <phoneticPr fontId="11" type="noConversion"/>
  </si>
  <si>
    <t>057W</t>
    <phoneticPr fontId="11" type="noConversion"/>
  </si>
  <si>
    <t>COSCO AQABA</t>
    <phoneticPr fontId="11" type="noConversion"/>
  </si>
  <si>
    <t>ONE(SX1)</t>
    <phoneticPr fontId="11" type="noConversion"/>
  </si>
  <si>
    <t>063W</t>
    <phoneticPr fontId="11" type="noConversion"/>
  </si>
  <si>
    <t>COSCO ASHDOD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</si>
  <si>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</si>
  <si>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</si>
  <si>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</si>
  <si>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</si>
  <si>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FA047A</t>
    <phoneticPr fontId="11" type="noConversion"/>
  </si>
  <si>
    <t>MSC PERLE</t>
    <phoneticPr fontId="11" type="noConversion"/>
  </si>
  <si>
    <t>FA046A</t>
    <phoneticPr fontId="11" type="noConversion"/>
  </si>
  <si>
    <t>MSC RENEE</t>
    <phoneticPr fontId="11" type="noConversion"/>
  </si>
  <si>
    <t>SEASPAN BEAUTY</t>
    <phoneticPr fontId="11" type="noConversion"/>
  </si>
  <si>
    <t>ONE(ALX 2)</t>
    <phoneticPr fontId="11" type="noConversion"/>
  </si>
  <si>
    <t>FA044A</t>
    <phoneticPr fontId="11" type="noConversion"/>
  </si>
  <si>
    <t>MSC CAPELLA</t>
    <phoneticPr fontId="11" type="noConversion"/>
  </si>
  <si>
    <t>MANZANILLO</t>
    <phoneticPr fontId="11" type="noConversion"/>
  </si>
  <si>
    <t>OPERATOR</t>
    <phoneticPr fontId="11" type="noConversion"/>
  </si>
  <si>
    <t>ONE(ALX2)</t>
    <phoneticPr fontId="11" type="noConversion"/>
  </si>
  <si>
    <t>SAN ANTONIO</t>
    <phoneticPr fontId="11" type="noConversion"/>
  </si>
  <si>
    <t>0158N</t>
    <phoneticPr fontId="11" type="noConversion"/>
  </si>
  <si>
    <t>HEUNG-A HAIPHONG</t>
    <phoneticPr fontId="11" type="noConversion"/>
  </si>
  <si>
    <t>0160N</t>
    <phoneticPr fontId="11" type="noConversion"/>
  </si>
  <si>
    <t>HEUNG-A JANICE</t>
    <phoneticPr fontId="11" type="noConversion"/>
  </si>
  <si>
    <t>0157N</t>
    <phoneticPr fontId="11" type="noConversion"/>
  </si>
  <si>
    <t>0159N</t>
    <phoneticPr fontId="11" type="noConversion"/>
  </si>
  <si>
    <t>HEUNG-A(SCS)</t>
    <phoneticPr fontId="11" type="noConversion"/>
  </si>
  <si>
    <t>2014N</t>
    <phoneticPr fontId="11" type="noConversion"/>
  </si>
  <si>
    <t>KMTC JAKARTA</t>
    <phoneticPr fontId="11" type="noConversion"/>
  </si>
  <si>
    <t>BUSAN</t>
    <phoneticPr fontId="11" type="noConversion"/>
  </si>
  <si>
    <t>SOUTH KOREA</t>
    <phoneticPr fontId="11" type="noConversion"/>
  </si>
  <si>
    <t>0BX83W1MA</t>
    <phoneticPr fontId="11" type="noConversion"/>
  </si>
  <si>
    <t>COSCO SHIPPING RHINE</t>
    <phoneticPr fontId="11" type="noConversion"/>
  </si>
  <si>
    <t>0BX81W1MA</t>
    <phoneticPr fontId="11" type="noConversion"/>
  </si>
  <si>
    <t>CMA CGM VOLGA</t>
    <phoneticPr fontId="11" type="noConversion"/>
  </si>
  <si>
    <t>0BX7ZW1MA</t>
    <phoneticPr fontId="11" type="noConversion"/>
  </si>
  <si>
    <t>COSCO SHIPPING SEINE</t>
    <phoneticPr fontId="11" type="noConversion"/>
  </si>
  <si>
    <t>0BX7XW1MA</t>
    <phoneticPr fontId="11" type="noConversion"/>
  </si>
  <si>
    <t>CMA CGM MISSOURI</t>
    <phoneticPr fontId="11" type="noConversion"/>
  </si>
  <si>
    <t>CMA(MEX1)</t>
    <phoneticPr fontId="11" type="noConversion"/>
  </si>
  <si>
    <t>0BX7VW1MA</t>
    <phoneticPr fontId="11" type="noConversion"/>
  </si>
  <si>
    <t>CMA CGM TIGRIS</t>
    <phoneticPr fontId="11" type="noConversion"/>
  </si>
  <si>
    <t>GOA</t>
    <phoneticPr fontId="11" type="noConversion"/>
  </si>
  <si>
    <t xml:space="preserve">GENOVA </t>
    <phoneticPr fontId="11" type="noConversion"/>
  </si>
  <si>
    <t>007W</t>
    <phoneticPr fontId="11" type="noConversion"/>
  </si>
  <si>
    <t>COSCO SHIPPING STAR</t>
    <phoneticPr fontId="11" type="noConversion"/>
  </si>
  <si>
    <t>015W</t>
    <phoneticPr fontId="11" type="noConversion"/>
  </si>
  <si>
    <t>OOCL JAPAN</t>
    <phoneticPr fontId="11" type="noConversion"/>
  </si>
  <si>
    <t>OOCL(AEU1)</t>
    <phoneticPr fontId="11" type="noConversion"/>
  </si>
  <si>
    <t>014W</t>
    <phoneticPr fontId="11" type="noConversion"/>
  </si>
  <si>
    <t>OOCL SCANDINAVIA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</si>
  <si>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</si>
  <si>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</si>
  <si>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</si>
  <si>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</si>
  <si>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0800E</t>
    <phoneticPr fontId="11" type="noConversion"/>
  </si>
  <si>
    <t>NYK ISBAEL</t>
    <phoneticPr fontId="11" type="noConversion"/>
  </si>
  <si>
    <t>0799E</t>
    <phoneticPr fontId="11" type="noConversion"/>
  </si>
  <si>
    <t>0798E</t>
    <phoneticPr fontId="11" type="noConversion"/>
  </si>
  <si>
    <t>0797E</t>
    <phoneticPr fontId="11" type="noConversion"/>
  </si>
  <si>
    <t>ETA NY</t>
  </si>
  <si>
    <t>ETA LA</t>
  </si>
  <si>
    <t>CNTSN</t>
  </si>
  <si>
    <t>CHICAGO/LOS ANGELES /NY</t>
  </si>
  <si>
    <t>NORTH AMERICAN ROUTE</t>
    <phoneticPr fontId="11" type="noConversion"/>
  </si>
  <si>
    <r>
      <t>H</t>
    </r>
    <r>
      <rPr>
        <sz val="12"/>
        <rFont val="Arial Unicode MS"/>
        <family val="2"/>
        <charset val="134"/>
      </rPr>
      <t>SD</t>
    </r>
  </si>
  <si>
    <t>S055</t>
  </si>
  <si>
    <t>WAN HAI 612 (WHH)                  群春</t>
  </si>
  <si>
    <t>174S</t>
  </si>
  <si>
    <t>COSCO SHANGHAI  (CSG)        中远上海</t>
  </si>
  <si>
    <t>124S</t>
  </si>
  <si>
    <t>OOCL AMERICA (OAE)        东方美国</t>
  </si>
  <si>
    <t>236S</t>
  </si>
  <si>
    <t>COSCO HAMBURG  (CHM)                 中远汉堡</t>
  </si>
  <si>
    <t>S054</t>
  </si>
  <si>
    <t>BEI JIANG</t>
    <phoneticPr fontId="11" type="noConversion"/>
  </si>
  <si>
    <t>EASLINE DALIAN</t>
    <phoneticPr fontId="11" type="noConversion"/>
  </si>
  <si>
    <t>497S</t>
  </si>
  <si>
    <t>QING YUN HE  (QYH)                青云河</t>
  </si>
  <si>
    <t>285S</t>
  </si>
  <si>
    <t>TENG YUN HE (TYH)               腾云河</t>
  </si>
  <si>
    <t>496S</t>
  </si>
  <si>
    <t>284S</t>
  </si>
  <si>
    <t>495S</t>
  </si>
  <si>
    <r>
      <t>B</t>
    </r>
    <r>
      <rPr>
        <b/>
        <sz val="12"/>
        <rFont val="Arial Unicode MS"/>
        <family val="2"/>
        <charset val="134"/>
      </rPr>
      <t>ANGKOK</t>
    </r>
  </si>
  <si>
    <t>COSCO COLOMO</t>
  </si>
  <si>
    <t>060S</t>
  </si>
  <si>
    <t>XIN TIAN JIN</t>
  </si>
  <si>
    <r>
      <t>J</t>
    </r>
    <r>
      <rPr>
        <b/>
        <sz val="12"/>
        <rFont val="Arial Unicode MS"/>
        <family val="2"/>
        <charset val="134"/>
      </rPr>
      <t>AKARTA</t>
    </r>
  </si>
  <si>
    <t>895S</t>
  </si>
  <si>
    <t>XUTRA BHUM</t>
  </si>
  <si>
    <t>037S</t>
  </si>
  <si>
    <t>LIOBA</t>
  </si>
  <si>
    <t>055S</t>
  </si>
  <si>
    <t>LYDIA</t>
  </si>
  <si>
    <t>894S</t>
  </si>
  <si>
    <t>036S</t>
  </si>
  <si>
    <t>HOCHIMING</t>
  </si>
  <si>
    <t>2023S</t>
  </si>
  <si>
    <t>0036S</t>
  </si>
  <si>
    <t>NORTH BRIDGE 长锦诺桥</t>
  </si>
  <si>
    <t>2010S</t>
  </si>
  <si>
    <t>KMTC NHAVA SHEVA 高丽那瓦什瓦</t>
  </si>
  <si>
    <t>108S</t>
  </si>
  <si>
    <t>HYUNDAI SUPREME</t>
  </si>
  <si>
    <t>SINGAPRE</t>
  </si>
  <si>
    <t>143W</t>
  </si>
  <si>
    <t>EVER UNICORN</t>
  </si>
  <si>
    <t>893W</t>
  </si>
  <si>
    <t>BLANDINE</t>
  </si>
  <si>
    <t>149W</t>
  </si>
  <si>
    <t>895W</t>
  </si>
  <si>
    <t>CSL SANTA MARIA</t>
  </si>
  <si>
    <t>218W</t>
  </si>
  <si>
    <t xml:space="preserve">MOL GARLAND  </t>
  </si>
  <si>
    <t>待定</t>
  </si>
  <si>
    <t xml:space="preserve">VESSEL </t>
  </si>
  <si>
    <t>0FL83W1MA</t>
    <phoneticPr fontId="11" type="noConversion"/>
  </si>
  <si>
    <t xml:space="preserve">CMA CGM ZHENG HE </t>
    <phoneticPr fontId="11" type="noConversion"/>
  </si>
  <si>
    <t>0FL81W1MA</t>
    <phoneticPr fontId="11" type="noConversion"/>
  </si>
  <si>
    <t>APL RAFFLES</t>
    <phoneticPr fontId="11" type="noConversion"/>
  </si>
  <si>
    <t xml:space="preserve"> 0FL7ZW1MA</t>
    <phoneticPr fontId="11" type="noConversion"/>
  </si>
  <si>
    <t>CMA CGM JULES VERNE</t>
    <phoneticPr fontId="11" type="noConversion"/>
  </si>
  <si>
    <t>CMA</t>
    <phoneticPr fontId="11" type="noConversion"/>
  </si>
  <si>
    <t xml:space="preserve"> 0FL7XW1MA</t>
    <phoneticPr fontId="11" type="noConversion"/>
  </si>
  <si>
    <t>CMA CGM ANTOINE DE SAINT EXUPERY</t>
    <phoneticPr fontId="11" type="noConversion"/>
  </si>
  <si>
    <t>011W</t>
    <phoneticPr fontId="11" type="noConversion"/>
  </si>
  <si>
    <t xml:space="preserve">COSCO SHIPPING NEBULA  </t>
    <phoneticPr fontId="11" type="noConversion"/>
  </si>
  <si>
    <t xml:space="preserve">COSCO SHIPPING SAGITTARIUS </t>
    <phoneticPr fontId="11" type="noConversion"/>
  </si>
  <si>
    <t>013W</t>
    <phoneticPr fontId="11" type="noConversion"/>
  </si>
  <si>
    <t xml:space="preserve">COSCO SHIPPING LIBRA  </t>
    <phoneticPr fontId="11" type="noConversion"/>
  </si>
  <si>
    <t>012W</t>
    <phoneticPr fontId="11" type="noConversion"/>
  </si>
  <si>
    <t xml:space="preserve">COSCO SHIPPING CAPRICORN </t>
    <phoneticPr fontId="11" type="noConversion"/>
  </si>
  <si>
    <t>OOCL</t>
    <phoneticPr fontId="11" type="noConversion"/>
  </si>
  <si>
    <t xml:space="preserve">COSCO SHIPPING LEO </t>
    <phoneticPr fontId="11" type="noConversion"/>
  </si>
  <si>
    <t xml:space="preserve">EUROPEAN ROUTE  </t>
  </si>
  <si>
    <t xml:space="preserve">        SAILING SCHEDULE-TIANJIN</t>
  </si>
  <si>
    <t>FORTUNE TRADER</t>
    <phoneticPr fontId="11" type="noConversion"/>
  </si>
  <si>
    <t>2045E</t>
    <phoneticPr fontId="11" type="noConversion"/>
  </si>
  <si>
    <t>2044E</t>
    <phoneticPr fontId="11" type="noConversion"/>
  </si>
  <si>
    <t>2043E</t>
    <phoneticPr fontId="11" type="noConversion"/>
  </si>
  <si>
    <t>SINOKOR</t>
    <phoneticPr fontId="11" type="noConversion"/>
  </si>
  <si>
    <t>BLANK SAILING</t>
    <phoneticPr fontId="11" type="noConversion"/>
  </si>
  <si>
    <t>PANCON SUCCESS</t>
    <phoneticPr fontId="11" type="noConversion"/>
  </si>
  <si>
    <t>PANCON</t>
    <phoneticPr fontId="11" type="noConversion"/>
  </si>
  <si>
    <t xml:space="preserve">BUSAN  </t>
    <phoneticPr fontId="11" type="noConversion"/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</si>
  <si>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</si>
  <si>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</si>
  <si>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</si>
  <si>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</si>
  <si>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</si>
  <si>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</si>
  <si>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TO BE ADVISED</t>
    <phoneticPr fontId="11" type="noConversion"/>
  </si>
  <si>
    <t>047S</t>
    <phoneticPr fontId="11" type="noConversion"/>
  </si>
  <si>
    <t>MAERSK SEMAKAU</t>
    <phoneticPr fontId="11" type="noConversion"/>
  </si>
  <si>
    <t>046S</t>
    <phoneticPr fontId="11" type="noConversion"/>
  </si>
  <si>
    <t>MOL PRESENCE</t>
    <phoneticPr fontId="11" type="noConversion"/>
  </si>
  <si>
    <t>045S</t>
    <phoneticPr fontId="11" type="noConversion"/>
  </si>
  <si>
    <t>RDO CONCERT</t>
    <phoneticPr fontId="11" type="noConversion"/>
  </si>
  <si>
    <t>044S</t>
    <phoneticPr fontId="11" type="noConversion"/>
  </si>
  <si>
    <t>TASMAN</t>
    <phoneticPr fontId="11" type="noConversion"/>
  </si>
  <si>
    <t>BRISBANE</t>
    <phoneticPr fontId="11" type="noConversion"/>
  </si>
  <si>
    <t>CMA</t>
    <phoneticPr fontId="11" type="noConversion"/>
  </si>
  <si>
    <t>SYDNEY</t>
    <phoneticPr fontId="11" type="noConversion"/>
  </si>
  <si>
    <t>0GM29W</t>
    <phoneticPr fontId="11" type="noConversion"/>
  </si>
  <si>
    <t>CMA CGM NEVADA</t>
    <phoneticPr fontId="11" type="noConversion"/>
  </si>
  <si>
    <t>032W</t>
    <phoneticPr fontId="11" type="noConversion"/>
  </si>
  <si>
    <t>OOCL EGYPT</t>
    <phoneticPr fontId="11" type="noConversion"/>
  </si>
  <si>
    <t>CHITTAGONG</t>
    <phoneticPr fontId="11" type="noConversion"/>
  </si>
  <si>
    <t>0FF1PW</t>
    <phoneticPr fontId="11" type="noConversion"/>
  </si>
  <si>
    <t>CONTI COURAGE</t>
    <phoneticPr fontId="11" type="noConversion"/>
  </si>
  <si>
    <t>0FF1LW</t>
    <phoneticPr fontId="11" type="noConversion"/>
  </si>
  <si>
    <t>BALTIC BRIDGE</t>
    <phoneticPr fontId="11" type="noConversion"/>
  </si>
  <si>
    <t>0FF1JW</t>
    <phoneticPr fontId="11" type="noConversion"/>
  </si>
  <si>
    <t>CMA CGM ORFEO</t>
    <phoneticPr fontId="11" type="noConversion"/>
  </si>
  <si>
    <t>COLOMBO</t>
    <phoneticPr fontId="11" type="noConversion"/>
  </si>
  <si>
    <t>KARACHI</t>
    <phoneticPr fontId="11" type="noConversion"/>
  </si>
  <si>
    <t>20008W</t>
    <phoneticPr fontId="11" type="noConversion"/>
  </si>
  <si>
    <t>SUEZ CANAL</t>
    <phoneticPr fontId="11" type="noConversion"/>
  </si>
  <si>
    <t>892W</t>
    <phoneticPr fontId="11" type="noConversion"/>
  </si>
  <si>
    <t>TABEA</t>
    <phoneticPr fontId="11" type="noConversion"/>
  </si>
  <si>
    <t>055W</t>
    <phoneticPr fontId="11" type="noConversion"/>
  </si>
  <si>
    <t>XIN CHI WAN</t>
    <phoneticPr fontId="11" type="noConversion"/>
  </si>
  <si>
    <t>2002W</t>
    <phoneticPr fontId="11" type="noConversion"/>
  </si>
  <si>
    <t>KMTC COLOMBO</t>
    <phoneticPr fontId="11" type="noConversion"/>
  </si>
  <si>
    <t>TSL</t>
    <phoneticPr fontId="11" type="noConversion"/>
  </si>
  <si>
    <t>0FD1HW1MA</t>
    <phoneticPr fontId="11" type="noConversion"/>
  </si>
  <si>
    <t>APL ENGLAND</t>
    <phoneticPr fontId="11" type="noConversion"/>
  </si>
  <si>
    <t>VOYAGE</t>
    <phoneticPr fontId="11" type="noConversion"/>
  </si>
  <si>
    <t>19008W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</si>
  <si>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</si>
  <si>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</si>
  <si>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</si>
  <si>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</si>
  <si>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</si>
  <si>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RCL</t>
    <phoneticPr fontId="11" type="noConversion"/>
  </si>
  <si>
    <t>PENDING</t>
    <phoneticPr fontId="11" type="noConversion"/>
  </si>
  <si>
    <t>W081</t>
    <phoneticPr fontId="11" type="noConversion"/>
  </si>
  <si>
    <t>WAN HAI 512</t>
    <phoneticPr fontId="11" type="noConversion"/>
  </si>
  <si>
    <t>W068</t>
    <phoneticPr fontId="11" type="noConversion"/>
  </si>
  <si>
    <t>WAN HAI 515</t>
    <phoneticPr fontId="11" type="noConversion"/>
  </si>
  <si>
    <t>WANHAI</t>
    <phoneticPr fontId="11" type="noConversion"/>
  </si>
  <si>
    <t>WAN HAI 513</t>
    <phoneticPr fontId="11" type="noConversion"/>
  </si>
  <si>
    <t>NHAVA SHEVA</t>
    <phoneticPr fontId="11" type="noConversion"/>
  </si>
  <si>
    <t>0KRGLS</t>
    <phoneticPr fontId="11" type="noConversion"/>
  </si>
  <si>
    <t>JACK LONDON</t>
    <phoneticPr fontId="11" type="noConversion"/>
  </si>
  <si>
    <t>0KRGHS</t>
    <phoneticPr fontId="11" type="noConversion"/>
  </si>
  <si>
    <t>ALS JUVENTUS</t>
    <phoneticPr fontId="11" type="noConversion"/>
  </si>
  <si>
    <t>0KRGDS</t>
    <phoneticPr fontId="11" type="noConversion"/>
  </si>
  <si>
    <t>MORGANA</t>
    <phoneticPr fontId="11" type="noConversion"/>
  </si>
  <si>
    <t>0KRG9S</t>
    <phoneticPr fontId="11" type="noConversion"/>
  </si>
  <si>
    <t>NAVIOS DELIGHT</t>
    <phoneticPr fontId="11" type="noConversion"/>
  </si>
  <si>
    <t>0KRG5S</t>
    <phoneticPr fontId="11" type="noConversion"/>
  </si>
  <si>
    <t>NAVIOS DEDICATION</t>
    <phoneticPr fontId="11" type="noConversion"/>
  </si>
  <si>
    <t>MANILA</t>
    <phoneticPr fontId="11" type="noConversion"/>
  </si>
  <si>
    <t>0IH4XS</t>
    <phoneticPr fontId="11" type="noConversion"/>
  </si>
  <si>
    <t>NAVIOS JASMINE</t>
    <phoneticPr fontId="11" type="noConversion"/>
  </si>
  <si>
    <t>0IH4VS</t>
    <phoneticPr fontId="11" type="noConversion"/>
  </si>
  <si>
    <t>ANL WANGARATTA</t>
    <phoneticPr fontId="11" type="noConversion"/>
  </si>
  <si>
    <t>20007S</t>
    <phoneticPr fontId="11" type="noConversion"/>
  </si>
  <si>
    <t>HARRIER HUNTER</t>
    <phoneticPr fontId="11" type="noConversion"/>
  </si>
  <si>
    <t>PORT KELANG</t>
    <phoneticPr fontId="11" type="noConversion"/>
  </si>
  <si>
    <t>0KRGFW</t>
    <phoneticPr fontId="11" type="noConversion"/>
  </si>
  <si>
    <t>0KRGBW</t>
    <phoneticPr fontId="11" type="noConversion"/>
  </si>
  <si>
    <t>0KRG7W</t>
    <phoneticPr fontId="11" type="noConversion"/>
  </si>
  <si>
    <t>0KRG3W</t>
    <phoneticPr fontId="11" type="noConversion"/>
  </si>
  <si>
    <t>DERBY D</t>
    <phoneticPr fontId="11" type="noConversion"/>
  </si>
  <si>
    <t>0KRFZW</t>
    <phoneticPr fontId="11" type="noConversion"/>
  </si>
  <si>
    <t>JONATHAN SWIFT</t>
    <phoneticPr fontId="11" type="noConversion"/>
  </si>
  <si>
    <t>JAKARTA</t>
    <phoneticPr fontId="11" type="noConversion"/>
  </si>
  <si>
    <t>425S</t>
    <phoneticPr fontId="11" type="noConversion"/>
  </si>
  <si>
    <t>XIN NAN SHA</t>
    <phoneticPr fontId="11" type="noConversion"/>
  </si>
  <si>
    <t>244S</t>
    <phoneticPr fontId="11" type="noConversion"/>
  </si>
  <si>
    <t>XIN FANG CHENG</t>
    <phoneticPr fontId="11" type="noConversion"/>
  </si>
  <si>
    <t>COSCO</t>
    <phoneticPr fontId="11" type="noConversion"/>
  </si>
  <si>
    <t>2023W</t>
    <phoneticPr fontId="11" type="noConversion"/>
  </si>
  <si>
    <t>VICTORY VOYAGER</t>
    <phoneticPr fontId="11" type="noConversion"/>
  </si>
  <si>
    <t>2022W</t>
    <phoneticPr fontId="11" type="noConversion"/>
  </si>
  <si>
    <t>PADIAN 2</t>
    <phoneticPr fontId="11" type="noConversion"/>
  </si>
  <si>
    <t>2021W</t>
    <phoneticPr fontId="11" type="noConversion"/>
  </si>
  <si>
    <t>HAIPHONG</t>
    <phoneticPr fontId="11" type="noConversion"/>
  </si>
  <si>
    <t>073S</t>
    <phoneticPr fontId="11" type="noConversion"/>
  </si>
  <si>
    <t>CSCL SAO PAULO</t>
    <phoneticPr fontId="11" type="noConversion"/>
  </si>
  <si>
    <t>060S</t>
    <phoneticPr fontId="11" type="noConversion"/>
  </si>
  <si>
    <t>CSCL CALLAO</t>
    <phoneticPr fontId="11" type="noConversion"/>
  </si>
  <si>
    <t>061S</t>
    <phoneticPr fontId="11" type="noConversion"/>
  </si>
  <si>
    <t>CSCL MANZANILLO</t>
    <phoneticPr fontId="11" type="noConversion"/>
  </si>
  <si>
    <t>1063S</t>
    <phoneticPr fontId="11" type="noConversion"/>
  </si>
  <si>
    <t>CSCL PANAMA</t>
    <phoneticPr fontId="11" type="noConversion"/>
  </si>
  <si>
    <t>COSCO</t>
    <phoneticPr fontId="11" type="noConversion"/>
  </si>
  <si>
    <t>059S</t>
    <phoneticPr fontId="11" type="noConversion"/>
  </si>
  <si>
    <t>CSCL SANTIAGO</t>
    <phoneticPr fontId="11" type="noConversion"/>
  </si>
  <si>
    <t>VESSEL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</si>
  <si>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</si>
  <si>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</si>
  <si>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</si>
  <si>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</si>
  <si>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</si>
  <si>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</si>
  <si>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</si>
  <si>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LYDIA</t>
    <phoneticPr fontId="11" type="noConversion"/>
  </si>
  <si>
    <t>145S</t>
    <phoneticPr fontId="11" type="noConversion"/>
  </si>
  <si>
    <t>RACHA BHUM</t>
    <phoneticPr fontId="11" type="noConversion"/>
  </si>
  <si>
    <t>VESSEL</t>
    <phoneticPr fontId="11" type="noConversion"/>
  </si>
  <si>
    <t>HOCHIMINH</t>
    <phoneticPr fontId="11" type="noConversion"/>
  </si>
  <si>
    <t>OOCL</t>
    <phoneticPr fontId="11" type="noConversion"/>
  </si>
  <si>
    <t>020W</t>
    <phoneticPr fontId="11" type="noConversion"/>
  </si>
  <si>
    <t>AIN SNAN</t>
    <phoneticPr fontId="11" type="noConversion"/>
  </si>
  <si>
    <t>039W</t>
    <phoneticPr fontId="11" type="noConversion"/>
  </si>
  <si>
    <t>HAMBURG EXPRESS</t>
    <phoneticPr fontId="11" type="noConversion"/>
  </si>
  <si>
    <t>014W</t>
    <phoneticPr fontId="11" type="noConversion"/>
  </si>
  <si>
    <t>AL RIFFA</t>
    <phoneticPr fontId="11" type="noConversion"/>
  </si>
  <si>
    <t>041W</t>
    <phoneticPr fontId="11" type="noConversion"/>
  </si>
  <si>
    <t>MALIK AL ASHTAR</t>
    <phoneticPr fontId="11" type="noConversion"/>
  </si>
  <si>
    <t>011W</t>
    <phoneticPr fontId="11" type="noConversion"/>
  </si>
  <si>
    <t>YM WELLBEING</t>
    <phoneticPr fontId="11" type="noConversion"/>
  </si>
  <si>
    <t>DUBAI/JEBEL ALI</t>
    <phoneticPr fontId="11" type="noConversion"/>
  </si>
  <si>
    <t>057S</t>
    <phoneticPr fontId="11" type="noConversion"/>
  </si>
  <si>
    <t>XIN NING BO</t>
    <phoneticPr fontId="11" type="noConversion"/>
  </si>
  <si>
    <t>106S</t>
    <phoneticPr fontId="11" type="noConversion"/>
  </si>
  <si>
    <t>OOCL CALIFORNIA</t>
    <phoneticPr fontId="11" type="noConversion"/>
  </si>
  <si>
    <t>081S</t>
    <phoneticPr fontId="11" type="noConversion"/>
  </si>
  <si>
    <t>XIN XIA MEN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</si>
  <si>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</si>
  <si>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056S</t>
    <phoneticPr fontId="11" type="noConversion"/>
  </si>
  <si>
    <t>XIN NING BO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</si>
  <si>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</si>
  <si>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</si>
  <si>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</si>
  <si>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</si>
  <si>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</si>
  <si>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</si>
  <si>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</si>
  <si>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040W</t>
    <phoneticPr fontId="11" type="noConversion"/>
  </si>
  <si>
    <t>CSCL INDIAN OCEAN</t>
    <phoneticPr fontId="11" type="noConversion"/>
  </si>
  <si>
    <t>010W</t>
    <phoneticPr fontId="11" type="noConversion"/>
  </si>
  <si>
    <t>COSCO SHIPPING PLANET</t>
    <phoneticPr fontId="11" type="noConversion"/>
  </si>
  <si>
    <t>042W</t>
    <phoneticPr fontId="11" type="noConversion"/>
  </si>
  <si>
    <t>CSCL GLOBE</t>
    <phoneticPr fontId="11" type="noConversion"/>
  </si>
  <si>
    <t>CSCL PACIFIC OCEAN</t>
    <phoneticPr fontId="11" type="noConversion"/>
  </si>
  <si>
    <t>COSCO SHIPPING SOLAR</t>
    <phoneticPr fontId="11" type="noConversion"/>
  </si>
  <si>
    <t xml:space="preserve">SINGAPORE  </t>
    <phoneticPr fontId="11" type="noConversion"/>
  </si>
  <si>
    <t>2022S</t>
    <phoneticPr fontId="11" type="noConversion"/>
  </si>
  <si>
    <t>SITC HANSHIN</t>
    <phoneticPr fontId="11" type="noConversion"/>
  </si>
  <si>
    <t>SITC SHANDONG</t>
    <phoneticPr fontId="11" type="noConversion"/>
  </si>
  <si>
    <t>2032S</t>
    <phoneticPr fontId="11" type="noConversion"/>
  </si>
  <si>
    <t>SITC JAKARTA</t>
    <phoneticPr fontId="11" type="noConversion"/>
  </si>
  <si>
    <t>SITC FUJIAN</t>
    <phoneticPr fontId="11" type="noConversion"/>
  </si>
  <si>
    <t>895S</t>
    <phoneticPr fontId="11" type="noConversion"/>
  </si>
  <si>
    <t>XUTRA BHUM</t>
    <phoneticPr fontId="11" type="noConversion"/>
  </si>
  <si>
    <t>037S</t>
    <phoneticPr fontId="11" type="noConversion"/>
  </si>
  <si>
    <t>055S</t>
    <phoneticPr fontId="11" type="noConversion"/>
  </si>
  <si>
    <t>894S</t>
    <phoneticPr fontId="11" type="noConversion"/>
  </si>
  <si>
    <t>036S</t>
    <phoneticPr fontId="11" type="noConversion"/>
  </si>
  <si>
    <t>2025W</t>
    <phoneticPr fontId="11" type="noConversion"/>
  </si>
  <si>
    <t xml:space="preserve"> </t>
    <phoneticPr fontId="11" type="noConversion"/>
  </si>
  <si>
    <t>2024W</t>
    <phoneticPr fontId="11" type="noConversion"/>
  </si>
  <si>
    <t>ASL</t>
    <phoneticPr fontId="11" type="noConversion"/>
  </si>
  <si>
    <t>HONGKONG</t>
    <phoneticPr fontId="11" type="noConversion"/>
  </si>
  <si>
    <t>048S</t>
    <phoneticPr fontId="11" type="noConversion"/>
  </si>
  <si>
    <t xml:space="preserve">SINO BRIDGE </t>
    <phoneticPr fontId="11" type="noConversion"/>
  </si>
  <si>
    <t xml:space="preserve">MAERSK SALINA </t>
    <phoneticPr fontId="11" type="noConversion"/>
  </si>
  <si>
    <t xml:space="preserve">SOVEREIGN MAERSK </t>
    <phoneticPr fontId="11" type="noConversion"/>
  </si>
  <si>
    <t xml:space="preserve">E.R. BERLIN </t>
    <phoneticPr fontId="11" type="noConversion"/>
  </si>
  <si>
    <t xml:space="preserve">MAERSK STEPNICA </t>
    <phoneticPr fontId="11" type="noConversion"/>
  </si>
  <si>
    <t>COLON</t>
    <phoneticPr fontId="11" type="noConversion"/>
  </si>
  <si>
    <t>2048E</t>
    <phoneticPr fontId="11" type="noConversion"/>
  </si>
  <si>
    <t>VALIANT</t>
    <phoneticPr fontId="11" type="noConversion"/>
  </si>
  <si>
    <t>2047E</t>
    <phoneticPr fontId="11" type="noConversion"/>
  </si>
  <si>
    <t>MOL PRESTIGE</t>
    <phoneticPr fontId="11" type="noConversion"/>
  </si>
  <si>
    <t>2046E</t>
    <phoneticPr fontId="11" type="noConversion"/>
  </si>
  <si>
    <t>HYUNDAI LONG BEACH</t>
    <phoneticPr fontId="11" type="noConversion"/>
  </si>
  <si>
    <t>CROATIA</t>
    <phoneticPr fontId="11" type="noConversion"/>
  </si>
  <si>
    <t>ONE</t>
    <phoneticPr fontId="11" type="noConversion"/>
  </si>
  <si>
    <t>SEASPAN BELLWETHER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</si>
  <si>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</si>
  <si>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</si>
  <si>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</si>
  <si>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</si>
  <si>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</si>
  <si>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</si>
  <si>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017E</t>
    <phoneticPr fontId="11" type="noConversion"/>
  </si>
  <si>
    <t>LLOYD DON PASCUALE</t>
    <phoneticPr fontId="11" type="noConversion"/>
  </si>
  <si>
    <t>075E</t>
    <phoneticPr fontId="11" type="noConversion"/>
  </si>
  <si>
    <t>XIN FEI ZHOU</t>
    <phoneticPr fontId="11" type="noConversion"/>
  </si>
  <si>
    <t>048E</t>
    <phoneticPr fontId="11" type="noConversion"/>
  </si>
  <si>
    <t>XIN OU ZHOU</t>
    <phoneticPr fontId="11" type="noConversion"/>
  </si>
  <si>
    <t>062E</t>
    <phoneticPr fontId="11" type="noConversion"/>
  </si>
  <si>
    <t>COSCO PRINCE RUPERT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</si>
  <si>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</si>
  <si>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</si>
  <si>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</si>
  <si>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</si>
  <si>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</si>
  <si>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</si>
  <si>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</si>
  <si>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017E</t>
    <phoneticPr fontId="11" type="noConversion"/>
  </si>
  <si>
    <t>LLOYD DON PASCUALE</t>
    <phoneticPr fontId="11" type="noConversion"/>
  </si>
  <si>
    <t>TBN</t>
    <phoneticPr fontId="11" type="noConversion"/>
  </si>
  <si>
    <t>TO BE ADVISED</t>
    <phoneticPr fontId="11" type="noConversion"/>
  </si>
  <si>
    <t>075E</t>
    <phoneticPr fontId="11" type="noConversion"/>
  </si>
  <si>
    <t>XIN FEI ZHOU</t>
    <phoneticPr fontId="11" type="noConversion"/>
  </si>
  <si>
    <t>048E</t>
    <phoneticPr fontId="11" type="noConversion"/>
  </si>
  <si>
    <t>XIN OU ZHOU</t>
    <phoneticPr fontId="11" type="noConversion"/>
  </si>
  <si>
    <t>062E</t>
    <phoneticPr fontId="11" type="noConversion"/>
  </si>
  <si>
    <t>COSCO PRINCE RUPERT</t>
    <phoneticPr fontId="11" type="noConversion"/>
  </si>
  <si>
    <t>CALLAO</t>
    <phoneticPr fontId="11" type="noConversion"/>
  </si>
  <si>
    <t>2048E</t>
    <phoneticPr fontId="11" type="noConversion"/>
  </si>
  <si>
    <t>VALIANT</t>
    <phoneticPr fontId="11" type="noConversion"/>
  </si>
  <si>
    <t>2047E</t>
    <phoneticPr fontId="11" type="noConversion"/>
  </si>
  <si>
    <t>MOL PRESTIGE</t>
    <phoneticPr fontId="11" type="noConversion"/>
  </si>
  <si>
    <t>2046E</t>
    <phoneticPr fontId="11" type="noConversion"/>
  </si>
  <si>
    <t xml:space="preserve">HYUNDAI LONG BEACH </t>
    <phoneticPr fontId="11" type="noConversion"/>
  </si>
  <si>
    <t>2045E</t>
    <phoneticPr fontId="11" type="noConversion"/>
  </si>
  <si>
    <t>CROATIA</t>
    <phoneticPr fontId="11" type="noConversion"/>
  </si>
  <si>
    <t>ONE</t>
    <phoneticPr fontId="11" type="noConversion"/>
  </si>
  <si>
    <t>2044E</t>
    <phoneticPr fontId="11" type="noConversion"/>
  </si>
  <si>
    <t xml:space="preserve">SEASPAN BELLWETHER 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</si>
  <si>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</si>
  <si>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</si>
  <si>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</si>
  <si>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</si>
  <si>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</si>
  <si>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</si>
  <si>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</si>
  <si>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</si>
  <si>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046S</t>
    <phoneticPr fontId="11" type="noConversion"/>
  </si>
  <si>
    <t>MSC AMBRA</t>
    <phoneticPr fontId="11" type="noConversion"/>
  </si>
  <si>
    <t>HAM-SUD</t>
    <phoneticPr fontId="11" type="noConversion"/>
  </si>
  <si>
    <t>045S</t>
    <phoneticPr fontId="11" type="noConversion"/>
  </si>
  <si>
    <t>MSC DITTE</t>
    <phoneticPr fontId="11" type="noConversion"/>
  </si>
  <si>
    <t>BUENOS AIRES</t>
    <phoneticPr fontId="11" type="noConversion"/>
  </si>
  <si>
    <t>0011W</t>
    <phoneticPr fontId="11" type="noConversion"/>
  </si>
  <si>
    <t>KOTA PUSAKA</t>
    <phoneticPr fontId="11" type="noConversion"/>
  </si>
  <si>
    <t xml:space="preserve"> 0BD8CW1MA</t>
    <phoneticPr fontId="11" type="noConversion"/>
  </si>
  <si>
    <t>APL OREGON</t>
    <phoneticPr fontId="11" type="noConversion"/>
  </si>
  <si>
    <t>139W</t>
    <phoneticPr fontId="11" type="noConversion"/>
  </si>
  <si>
    <t>ITAL UNICA</t>
    <phoneticPr fontId="11" type="noConversion"/>
  </si>
  <si>
    <t>0041W</t>
    <phoneticPr fontId="11" type="noConversion"/>
  </si>
  <si>
    <t>KOTA LEKAS</t>
    <phoneticPr fontId="11" type="noConversion"/>
  </si>
  <si>
    <t xml:space="preserve">SANTOS    </t>
    <phoneticPr fontId="11" type="noConversion"/>
  </si>
  <si>
    <t>079S</t>
    <phoneticPr fontId="11" type="noConversion"/>
  </si>
  <si>
    <t>XIN LIAN YUN GANG</t>
    <phoneticPr fontId="11" type="noConversion"/>
  </si>
  <si>
    <t>061S</t>
    <phoneticPr fontId="11" type="noConversion"/>
  </si>
  <si>
    <t>XIN TIAN JIN</t>
    <phoneticPr fontId="11" type="noConversion"/>
  </si>
  <si>
    <t>078S</t>
    <phoneticPr fontId="11" type="noConversion"/>
  </si>
  <si>
    <t>060S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</si>
  <si>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</si>
  <si>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</si>
  <si>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</si>
  <si>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</si>
  <si>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</si>
  <si>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</si>
  <si>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</si>
  <si>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</si>
  <si>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</si>
  <si>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</si>
  <si>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</si>
  <si>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</si>
  <si>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</si>
  <si>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</si>
  <si>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</si>
  <si>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</si>
  <si>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</si>
  <si>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</si>
  <si>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</si>
  <si>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</si>
  <si>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</si>
  <si>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</si>
  <si>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</si>
  <si>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</si>
  <si>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</si>
  <si>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</si>
  <si>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</si>
  <si>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</si>
  <si>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</si>
  <si>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</si>
  <si>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</si>
  <si>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</si>
  <si>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</si>
  <si>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</si>
  <si>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</si>
  <si>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</si>
  <si>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</si>
  <si>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</si>
  <si>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</si>
  <si>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</si>
  <si>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</si>
  <si>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</si>
  <si>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</si>
  <si>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</si>
  <si>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</si>
  <si>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</si>
  <si>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</si>
  <si>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</si>
  <si>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</si>
  <si>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</si>
  <si>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</si>
  <si>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</si>
  <si>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</si>
  <si>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</si>
  <si>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</si>
  <si>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</si>
  <si>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037E</t>
    <phoneticPr fontId="11" type="noConversion"/>
  </si>
  <si>
    <t>0VC37E</t>
    <phoneticPr fontId="11" type="noConversion"/>
  </si>
  <si>
    <t>038E</t>
    <phoneticPr fontId="11" type="noConversion"/>
  </si>
  <si>
    <t>PENDIND</t>
    <phoneticPr fontId="11" type="noConversion"/>
  </si>
  <si>
    <t>EVER LIVEN</t>
    <phoneticPr fontId="11" type="noConversion"/>
  </si>
  <si>
    <t>HOUSTON</t>
    <phoneticPr fontId="11" type="noConversion"/>
  </si>
  <si>
    <t>032E</t>
    <phoneticPr fontId="11" type="noConversion"/>
  </si>
  <si>
    <t>CSCL WINTER</t>
    <phoneticPr fontId="11" type="noConversion"/>
  </si>
  <si>
    <t>034E</t>
    <phoneticPr fontId="11" type="noConversion"/>
  </si>
  <si>
    <t>074E</t>
    <phoneticPr fontId="11" type="noConversion"/>
  </si>
  <si>
    <t>COSCO ASIA</t>
    <phoneticPr fontId="11" type="noConversion"/>
  </si>
  <si>
    <t>046E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</si>
  <si>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</si>
  <si>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</si>
  <si>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</si>
  <si>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</si>
  <si>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</si>
  <si>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</si>
  <si>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</si>
  <si>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</si>
  <si>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</si>
  <si>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</si>
  <si>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0ME81W</t>
    <phoneticPr fontId="11" type="noConversion"/>
  </si>
  <si>
    <t>CMA CGM COLUMBA</t>
    <phoneticPr fontId="11" type="noConversion"/>
  </si>
  <si>
    <t>0ME7ZW</t>
    <phoneticPr fontId="11" type="noConversion"/>
  </si>
  <si>
    <t>CMA CGM LYRA</t>
    <phoneticPr fontId="11" type="noConversion"/>
  </si>
  <si>
    <t>029W</t>
    <phoneticPr fontId="11" type="noConversion"/>
  </si>
  <si>
    <t>OOCL MALAYSIA</t>
    <phoneticPr fontId="11" type="noConversion"/>
  </si>
  <si>
    <t>0ME7VW</t>
    <phoneticPr fontId="11" type="noConversion"/>
  </si>
  <si>
    <t>CMA CGM VELA</t>
    <phoneticPr fontId="11" type="noConversion"/>
  </si>
  <si>
    <t>0ME7TW</t>
    <phoneticPr fontId="11" type="noConversion"/>
  </si>
  <si>
    <t>CMA CGM CASSIOPEIA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</si>
  <si>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</si>
  <si>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</si>
  <si>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</si>
  <si>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</si>
  <si>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</si>
  <si>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</si>
  <si>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</si>
  <si>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</si>
  <si>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</si>
  <si>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</si>
  <si>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CSCL SOUTH CHINA SEA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</si>
  <si>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</si>
  <si>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</si>
  <si>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</si>
  <si>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</si>
  <si>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2004E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</si>
  <si>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</si>
  <si>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</si>
  <si>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</si>
  <si>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</si>
  <si>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</si>
  <si>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063E</t>
    <phoneticPr fontId="11" type="noConversion"/>
  </si>
  <si>
    <t>SOFIA EXPRESS</t>
    <phoneticPr fontId="11" type="noConversion"/>
  </si>
  <si>
    <t>128E</t>
    <phoneticPr fontId="11" type="noConversion"/>
  </si>
  <si>
    <t>HYUNDAI TOKYO</t>
    <phoneticPr fontId="11" type="noConversion"/>
  </si>
  <si>
    <t>091E</t>
    <phoneticPr fontId="11" type="noConversion"/>
  </si>
  <si>
    <t>HYUNDAI BRAVE</t>
    <phoneticPr fontId="11" type="noConversion"/>
  </si>
  <si>
    <t>FRANKFURT EXPRESS</t>
    <phoneticPr fontId="11" type="noConversion"/>
  </si>
  <si>
    <t>070E</t>
    <phoneticPr fontId="11" type="noConversion"/>
  </si>
  <si>
    <t>TSINGTAO EXPRESS</t>
    <phoneticPr fontId="11" type="noConversion"/>
  </si>
  <si>
    <t>TORONTO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</si>
  <si>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</si>
  <si>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</si>
  <si>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</si>
  <si>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</si>
  <si>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</si>
  <si>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063E</t>
    <phoneticPr fontId="11" type="noConversion"/>
  </si>
  <si>
    <t>SOFIA EXPRESS</t>
    <phoneticPr fontId="11" type="noConversion"/>
  </si>
  <si>
    <t>128E</t>
    <phoneticPr fontId="11" type="noConversion"/>
  </si>
  <si>
    <t>HYUNDAI TOKYO</t>
    <phoneticPr fontId="11" type="noConversion"/>
  </si>
  <si>
    <t>091E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</si>
  <si>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</si>
  <si>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</si>
  <si>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</si>
  <si>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</si>
  <si>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</si>
  <si>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019E</t>
    <phoneticPr fontId="11" type="noConversion"/>
  </si>
  <si>
    <t>CSCL WINTER</t>
    <phoneticPr fontId="11" type="noConversion"/>
  </si>
  <si>
    <t>MONTREAL</t>
    <phoneticPr fontId="11" type="noConversion"/>
  </si>
  <si>
    <t>HYUNDAI BRAVE</t>
    <phoneticPr fontId="11" type="noConversion"/>
  </si>
  <si>
    <t>067E</t>
    <phoneticPr fontId="11" type="noConversion"/>
  </si>
  <si>
    <t>FRANKFURT EXPRESS</t>
    <phoneticPr fontId="11" type="noConversion"/>
  </si>
  <si>
    <t>070E</t>
    <phoneticPr fontId="11" type="noConversion"/>
  </si>
  <si>
    <t>TSINGTAO EXPRESS</t>
    <phoneticPr fontId="11" type="noConversion"/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</si>
  <si>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</si>
  <si>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</si>
  <si>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</si>
  <si>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</si>
  <si>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</si>
  <si>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</si>
  <si>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</si>
  <si>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</si>
  <si>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</si>
  <si>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</si>
  <si>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</si>
  <si>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</si>
  <si>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</si>
  <si>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</si>
  <si>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</si>
  <si>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094E</t>
    <phoneticPr fontId="11" type="noConversion"/>
  </si>
  <si>
    <t>HANOVER EXPRESS</t>
    <phoneticPr fontId="11" type="noConversion"/>
  </si>
  <si>
    <t>059E</t>
    <phoneticPr fontId="11" type="noConversion"/>
  </si>
  <si>
    <t>SEASPAN ADONIS</t>
    <phoneticPr fontId="11" type="noConversion"/>
  </si>
  <si>
    <t>079E</t>
    <phoneticPr fontId="11" type="noConversion"/>
  </si>
  <si>
    <t>OSAKA EXPRESS</t>
    <phoneticPr fontId="11" type="noConversion"/>
  </si>
  <si>
    <t>086E</t>
    <phoneticPr fontId="11" type="noConversion"/>
  </si>
  <si>
    <t xml:space="preserve">KUALA LUMPUR EXPRESS 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</si>
  <si>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</si>
  <si>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</si>
  <si>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</si>
  <si>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</si>
  <si>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</si>
  <si>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</si>
  <si>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CSCL EAST CHINA SEA</t>
    <phoneticPr fontId="11" type="noConversion"/>
  </si>
  <si>
    <t>0DB8PE</t>
    <phoneticPr fontId="11" type="noConversion"/>
  </si>
  <si>
    <t>PRESIDENT WILSON</t>
    <phoneticPr fontId="11" type="noConversion"/>
  </si>
  <si>
    <t>0DB8NE</t>
    <phoneticPr fontId="11" type="noConversion"/>
  </si>
  <si>
    <t>PRESIDENT TRUMAN</t>
    <phoneticPr fontId="11" type="noConversion"/>
  </si>
  <si>
    <t>0DB8LE</t>
    <phoneticPr fontId="11" type="noConversion"/>
  </si>
  <si>
    <t>PRESIDENT KENNEDY</t>
    <phoneticPr fontId="11" type="noConversion"/>
  </si>
  <si>
    <t>0DB8JE</t>
    <phoneticPr fontId="11" type="noConversion"/>
  </si>
  <si>
    <t>PRESIDENT CLEVELAND</t>
    <phoneticPr fontId="11" type="noConversion"/>
  </si>
  <si>
    <t>0DB8HE</t>
    <phoneticPr fontId="11" type="noConversion"/>
  </si>
  <si>
    <t>PRESIDENT FD ROOSEVELT</t>
    <phoneticPr fontId="11" type="noConversion"/>
  </si>
  <si>
    <t>0937E</t>
    <phoneticPr fontId="11" type="noConversion"/>
  </si>
  <si>
    <t>EVER LINKING</t>
    <phoneticPr fontId="11" type="noConversion"/>
  </si>
  <si>
    <t>0936E</t>
    <phoneticPr fontId="11" type="noConversion"/>
  </si>
  <si>
    <t>0935E</t>
    <phoneticPr fontId="11" type="noConversion"/>
  </si>
  <si>
    <t>EVER LAMBENT</t>
    <phoneticPr fontId="11" type="noConversion"/>
  </si>
  <si>
    <t>0934E</t>
    <phoneticPr fontId="11" type="noConversion"/>
  </si>
  <si>
    <t>0933E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</si>
  <si>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</si>
  <si>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</si>
  <si>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</si>
  <si>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</si>
  <si>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</si>
  <si>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</si>
  <si>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</si>
  <si>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</si>
  <si>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</si>
  <si>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</si>
  <si>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</si>
  <si>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</si>
  <si>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</si>
  <si>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</si>
  <si>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</si>
  <si>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</si>
  <si>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</si>
  <si>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</si>
  <si>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</si>
  <si>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</si>
  <si>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</si>
  <si>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</si>
  <si>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</si>
  <si>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0982E</t>
    <phoneticPr fontId="11" type="noConversion"/>
  </si>
  <si>
    <t>EVER LADEN</t>
    <phoneticPr fontId="11" type="noConversion"/>
  </si>
  <si>
    <t>0981E</t>
    <phoneticPr fontId="11" type="noConversion"/>
  </si>
  <si>
    <t>EVER LEGION</t>
    <phoneticPr fontId="11" type="noConversion"/>
  </si>
  <si>
    <t>0980E</t>
    <phoneticPr fontId="11" type="noConversion"/>
  </si>
  <si>
    <t>EVER LIVING</t>
    <phoneticPr fontId="11" type="noConversion"/>
  </si>
  <si>
    <t>0979E</t>
    <phoneticPr fontId="11" type="noConversion"/>
  </si>
  <si>
    <t>EVER LIVELY</t>
    <phoneticPr fontId="11" type="noConversion"/>
  </si>
  <si>
    <t>0VC7NE</t>
    <phoneticPr fontId="11" type="noConversion"/>
  </si>
  <si>
    <t>APL BOSTON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</si>
  <si>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</si>
  <si>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</si>
  <si>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</si>
  <si>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</si>
  <si>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0MB7HE</t>
    <phoneticPr fontId="11" type="noConversion"/>
  </si>
  <si>
    <t>CMA CGM MAGELLAN</t>
    <phoneticPr fontId="11" type="noConversion"/>
  </si>
  <si>
    <t>008E</t>
    <phoneticPr fontId="11" type="noConversion"/>
  </si>
  <si>
    <t>COSCO SHIPPING LOTUS</t>
    <phoneticPr fontId="11" type="noConversion"/>
  </si>
  <si>
    <t>0MB7DE</t>
    <phoneticPr fontId="11" type="noConversion"/>
  </si>
  <si>
    <t>CMA CGM G. WASHINGTON</t>
    <phoneticPr fontId="11" type="noConversion"/>
  </si>
  <si>
    <t>0MB7BE</t>
    <phoneticPr fontId="11" type="noConversion"/>
  </si>
  <si>
    <t>CMA CGM T. ROOSEVELT</t>
    <phoneticPr fontId="11" type="noConversion"/>
  </si>
  <si>
    <t>0MB79E</t>
    <phoneticPr fontId="11" type="noConversion"/>
  </si>
  <si>
    <t>CMA CGM J. MADISON</t>
    <phoneticPr fontId="11" type="noConversion"/>
  </si>
  <si>
    <t>YM WARRANTY</t>
    <phoneticPr fontId="11" type="noConversion"/>
  </si>
  <si>
    <t>027E</t>
    <phoneticPr fontId="11" type="noConversion"/>
  </si>
  <si>
    <t>HYUNDAI AMBITION</t>
    <phoneticPr fontId="11" type="noConversion"/>
  </si>
  <si>
    <t>HYUNDAI HONOUR</t>
    <phoneticPr fontId="11" type="noConversion"/>
  </si>
  <si>
    <t>HYUNDAI SMART</t>
    <phoneticPr fontId="11" type="noConversion"/>
  </si>
  <si>
    <t>NEW YORK</t>
    <phoneticPr fontId="11" type="noConversion"/>
  </si>
  <si>
    <t>016W</t>
    <phoneticPr fontId="11" type="noConversion"/>
  </si>
  <si>
    <t>JEBEL ALI</t>
    <phoneticPr fontId="11" type="noConversion"/>
  </si>
  <si>
    <t>013W</t>
    <phoneticPr fontId="11" type="noConversion"/>
  </si>
  <si>
    <t>MILANO BRIDGE</t>
    <phoneticPr fontId="11" type="noConversion"/>
  </si>
  <si>
    <t>036W</t>
    <phoneticPr fontId="11" type="noConversion"/>
  </si>
  <si>
    <t>SHANGHAI EXPRESS</t>
    <phoneticPr fontId="11" type="noConversion"/>
  </si>
  <si>
    <t>NEW YORK EXPRESS</t>
    <phoneticPr fontId="11" type="noConversion"/>
  </si>
  <si>
    <t>BARCELONA</t>
    <phoneticPr fontId="11" type="noConversion"/>
  </si>
  <si>
    <t>FJ049W</t>
    <phoneticPr fontId="11" type="noConversion"/>
  </si>
  <si>
    <t>MSC ELOANE</t>
    <phoneticPr fontId="11" type="noConversion"/>
  </si>
  <si>
    <t>FJ048W</t>
    <phoneticPr fontId="11" type="noConversion"/>
  </si>
  <si>
    <t>MSC DIANA</t>
    <phoneticPr fontId="11" type="noConversion"/>
  </si>
  <si>
    <t>FJ047W</t>
    <phoneticPr fontId="11" type="noConversion"/>
  </si>
  <si>
    <t>MSC MINA</t>
    <phoneticPr fontId="11" type="noConversion"/>
  </si>
  <si>
    <t>FJ046W</t>
    <phoneticPr fontId="11" type="noConversion"/>
  </si>
  <si>
    <t>MSC AMBRA</t>
    <phoneticPr fontId="11" type="noConversion"/>
  </si>
  <si>
    <t>MSC</t>
    <phoneticPr fontId="11" type="noConversion"/>
  </si>
  <si>
    <t>FJ045W</t>
    <phoneticPr fontId="11" type="noConversion"/>
  </si>
  <si>
    <t>MSC DITTE</t>
    <phoneticPr fontId="11" type="noConversion"/>
  </si>
  <si>
    <t xml:space="preserve">MOGENS MAERSK 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</si>
  <si>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</si>
  <si>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</si>
  <si>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</si>
  <si>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</si>
  <si>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</si>
  <si>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</si>
  <si>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</si>
  <si>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</si>
  <si>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</si>
  <si>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</si>
  <si>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</si>
  <si>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</si>
  <si>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</si>
  <si>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028W</t>
    <phoneticPr fontId="11" type="noConversion"/>
  </si>
  <si>
    <t>ONE MILLAU</t>
    <phoneticPr fontId="11" type="noConversion"/>
  </si>
  <si>
    <t>015W</t>
    <phoneticPr fontId="11" type="noConversion"/>
  </si>
  <si>
    <t>AL MURABBA</t>
    <phoneticPr fontId="11" type="noConversion"/>
  </si>
  <si>
    <t>LINAH</t>
    <phoneticPr fontId="11" type="noConversion"/>
  </si>
  <si>
    <t>GENOVA</t>
    <phoneticPr fontId="11" type="noConversion"/>
  </si>
  <si>
    <t>049W</t>
    <phoneticPr fontId="11" type="noConversion"/>
  </si>
  <si>
    <t>MAGLEBY MAERSK</t>
    <phoneticPr fontId="11" type="noConversion"/>
  </si>
  <si>
    <t>048W</t>
    <phoneticPr fontId="11" type="noConversion"/>
  </si>
  <si>
    <t xml:space="preserve">MARY MAERSK </t>
    <phoneticPr fontId="11" type="noConversion"/>
  </si>
  <si>
    <t>047W</t>
    <phoneticPr fontId="11" type="noConversion"/>
  </si>
  <si>
    <t xml:space="preserve">MARIT MAERSK </t>
    <phoneticPr fontId="11" type="noConversion"/>
  </si>
  <si>
    <t>046W</t>
    <phoneticPr fontId="11" type="noConversion"/>
  </si>
  <si>
    <t xml:space="preserve">MANCHESTER MAERSK </t>
    <phoneticPr fontId="11" type="noConversion"/>
  </si>
  <si>
    <t>MSK</t>
    <phoneticPr fontId="11" type="noConversion"/>
  </si>
  <si>
    <t>045W</t>
    <phoneticPr fontId="11" type="noConversion"/>
  </si>
  <si>
    <t xml:space="preserve">MATHILDE MAERSK </t>
    <phoneticPr fontId="11" type="noConversion"/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</si>
  <si>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</si>
  <si>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</si>
  <si>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</si>
  <si>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</si>
  <si>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</si>
  <si>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</si>
  <si>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</si>
  <si>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</si>
  <si>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SAGITTARIUS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</si>
  <si>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</si>
  <si>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</si>
  <si>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</si>
  <si>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</si>
  <si>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</si>
  <si>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</si>
  <si>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</si>
  <si>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</si>
  <si>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</si>
  <si>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0ME81W1MA</t>
    <phoneticPr fontId="11" type="noConversion"/>
  </si>
  <si>
    <t>0ME7ZW1MA</t>
    <phoneticPr fontId="11" type="noConversion"/>
  </si>
  <si>
    <t>CMA CGM LYRA</t>
    <phoneticPr fontId="11" type="noConversion"/>
  </si>
  <si>
    <t>0ME7XW1MA</t>
    <phoneticPr fontId="11" type="noConversion"/>
  </si>
  <si>
    <t>OOCL MALAYSIA</t>
    <phoneticPr fontId="11" type="noConversion"/>
  </si>
  <si>
    <t>0ME7VW1MA</t>
    <phoneticPr fontId="11" type="noConversion"/>
  </si>
  <si>
    <t>0ME7TW1MA</t>
    <phoneticPr fontId="11" type="noConversion"/>
  </si>
  <si>
    <t>CONSTANTA</t>
    <phoneticPr fontId="11" type="noConversion"/>
  </si>
  <si>
    <t>0ME7ZW</t>
    <phoneticPr fontId="11" type="noConversion"/>
  </si>
  <si>
    <t>029W</t>
    <phoneticPr fontId="11" type="noConversion"/>
  </si>
  <si>
    <t>0ME7VW</t>
    <phoneticPr fontId="11" type="noConversion"/>
  </si>
  <si>
    <t>KOPER</t>
    <phoneticPr fontId="11" type="noConversion"/>
  </si>
  <si>
    <t>0LA7XW1MA</t>
    <phoneticPr fontId="11" type="noConversion"/>
  </si>
  <si>
    <t>EVER GENIUS</t>
    <phoneticPr fontId="11" type="noConversion"/>
  </si>
  <si>
    <t>0LA7VW1MA</t>
    <phoneticPr fontId="11" type="noConversion"/>
  </si>
  <si>
    <t>EVER GREET</t>
    <phoneticPr fontId="11" type="noConversion"/>
  </si>
  <si>
    <t>0LA7TW1MA</t>
    <phoneticPr fontId="11" type="noConversion"/>
  </si>
  <si>
    <t>EVER GIVEN</t>
    <phoneticPr fontId="11" type="noConversion"/>
  </si>
  <si>
    <t>0LA7RW1MA</t>
    <phoneticPr fontId="11" type="noConversion"/>
  </si>
  <si>
    <t>EVER GLORY</t>
    <phoneticPr fontId="11" type="noConversion"/>
  </si>
  <si>
    <t>0LA7PW1MA</t>
    <phoneticPr fontId="11" type="noConversion"/>
  </si>
  <si>
    <t>EVER GOVERN</t>
    <phoneticPr fontId="11" type="noConversion"/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</si>
  <si>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</si>
  <si>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</si>
  <si>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</si>
  <si>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</si>
  <si>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</si>
  <si>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</si>
  <si>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</si>
  <si>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</si>
  <si>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1117W</t>
    <phoneticPr fontId="11" type="noConversion"/>
  </si>
  <si>
    <t>1116W</t>
    <phoneticPr fontId="11" type="noConversion"/>
  </si>
  <si>
    <t>1115W</t>
    <phoneticPr fontId="11" type="noConversion"/>
  </si>
  <si>
    <t>1114W</t>
    <phoneticPr fontId="11" type="noConversion"/>
  </si>
  <si>
    <t>1113W</t>
    <phoneticPr fontId="11" type="noConversion"/>
  </si>
  <si>
    <t xml:space="preserve">CAROLINA TRADER </t>
    <phoneticPr fontId="11" type="noConversion"/>
  </si>
  <si>
    <t xml:space="preserve">MAERSK SIHANOUKVIL </t>
    <phoneticPr fontId="11" type="noConversion"/>
  </si>
  <si>
    <t xml:space="preserve">MAERSK QINZHOU </t>
    <phoneticPr fontId="11" type="noConversion"/>
  </si>
  <si>
    <t xml:space="preserve">MCC YANGON </t>
    <phoneticPr fontId="11" type="noConversion"/>
  </si>
  <si>
    <t xml:space="preserve">MAERSK BINTULU 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</si>
  <si>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</si>
  <si>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</si>
  <si>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</si>
  <si>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</si>
  <si>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</si>
  <si>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</si>
  <si>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</si>
  <si>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</si>
  <si>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</si>
  <si>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</si>
  <si>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</si>
  <si>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</si>
  <si>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</si>
  <si>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GOTHENBURG</t>
    <phoneticPr fontId="11" type="noConversion"/>
  </si>
</sst>
</file>

<file path=xl/styles.xml><?xml version="1.0" encoding="utf-8"?>
<styleSheet xmlns="http://schemas.openxmlformats.org/spreadsheetml/2006/main">
  <numFmts count="48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[$-409]mmmmm;@"/>
    <numFmt numFmtId="200" formatCode="ddd\ dd\/mmm"/>
    <numFmt numFmtId="201" formatCode="dd\/mm"/>
    <numFmt numFmtId="202" formatCode="0_);[Red]\(0\)"/>
    <numFmt numFmtId="203" formatCode="000\S"/>
    <numFmt numFmtId="204" formatCode="mmm/yyyy"/>
    <numFmt numFmtId="205" formatCode="#,##0;\-#,##0;\-"/>
    <numFmt numFmtId="206" formatCode="\$#,##0\ ;\(\$#,##0\)"/>
    <numFmt numFmtId="207" formatCode="#,##0.000_);[Red]\(#,##0.000\)"/>
    <numFmt numFmtId="208" formatCode="0.000%"/>
    <numFmt numFmtId="209" formatCode="&quot;$&quot;#,##0_);[Red]\(&quot;$&quot;#,##0\)"/>
    <numFmt numFmtId="210" formatCode="&quot;$&quot;#,##0.00_);[Red]\(&quot;$&quot;#,##0.00\)"/>
    <numFmt numFmtId="211" formatCode="0.00_)"/>
    <numFmt numFmtId="212" formatCode="aaaa"/>
    <numFmt numFmtId="213" formatCode="dd"/>
    <numFmt numFmtId="214" formatCode="_-&quot;\&quot;* #,##0.00_-;\-&quot;\&quot;* #,##0.00_-;_-&quot;\&quot;* &quot;-&quot;??_-;_-@_-"/>
    <numFmt numFmtId="215" formatCode="yyyy/m/d;@"/>
    <numFmt numFmtId="216" formatCode="d/m/yyyy"/>
    <numFmt numFmtId="217" formatCode="mm/dd"/>
    <numFmt numFmtId="218" formatCode="&quot;¥&quot;#,##0.00_);[Red]\(&quot;¥&quot;#,##0.00\)"/>
    <numFmt numFmtId="219" formatCode="_-&quot;$&quot;* #,##0_-;\-&quot;$&quot;* #,##0_-;_-&quot;$&quot;* &quot;-&quot;_-;_-@_-"/>
    <numFmt numFmtId="220" formatCode="&quot;\&quot;#,##0;[Red]&quot;\&quot;&quot;\&quot;\-#,##0"/>
    <numFmt numFmtId="221" formatCode="&quot;\&quot;#,##0.00;[Red]&quot;\&quot;&quot;\&quot;&quot;\&quot;&quot;\&quot;&quot;\&quot;&quot;\&quot;\-#,##0.00"/>
  </numFmts>
  <fonts count="19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9"/>
      <color rgb="FF495060"/>
      <name val="Tahoma"/>
      <family val="2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064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2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7" fillId="0" borderId="0">
      <alignment vertical="center"/>
    </xf>
    <xf numFmtId="188" fontId="62" fillId="0" borderId="0" applyNumberFormat="0" applyFill="0" applyBorder="0" applyAlignment="0" applyProtection="0">
      <alignment vertical="center"/>
    </xf>
    <xf numFmtId="188" fontId="9" fillId="0" borderId="0">
      <alignment vertical="center"/>
    </xf>
    <xf numFmtId="188" fontId="51" fillId="0" borderId="0">
      <alignment vertical="center"/>
    </xf>
    <xf numFmtId="188" fontId="13" fillId="0" borderId="0"/>
    <xf numFmtId="188" fontId="51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8" fillId="21" borderId="0" applyNumberFormat="0" applyBorder="0" applyAlignment="0" applyProtection="0">
      <alignment vertical="center"/>
    </xf>
    <xf numFmtId="176" fontId="78" fillId="21" borderId="0" applyNumberFormat="0" applyBorder="0" applyAlignment="0" applyProtection="0">
      <alignment vertical="center"/>
    </xf>
    <xf numFmtId="176" fontId="78" fillId="5" borderId="0" applyNumberFormat="0" applyBorder="0" applyAlignment="0" applyProtection="0">
      <alignment vertical="center"/>
    </xf>
    <xf numFmtId="176" fontId="78" fillId="5" borderId="0" applyNumberFormat="0" applyBorder="0" applyAlignment="0" applyProtection="0">
      <alignment vertical="center"/>
    </xf>
    <xf numFmtId="176" fontId="78" fillId="12" borderId="0" applyNumberFormat="0" applyBorder="0" applyAlignment="0" applyProtection="0">
      <alignment vertical="center"/>
    </xf>
    <xf numFmtId="176" fontId="78" fillId="12" borderId="0" applyNumberFormat="0" applyBorder="0" applyAlignment="0" applyProtection="0">
      <alignment vertical="center"/>
    </xf>
    <xf numFmtId="176" fontId="78" fillId="22" borderId="0" applyNumberFormat="0" applyBorder="0" applyAlignment="0" applyProtection="0">
      <alignment vertical="center"/>
    </xf>
    <xf numFmtId="176" fontId="78" fillId="22" borderId="0" applyNumberFormat="0" applyBorder="0" applyAlignment="0" applyProtection="0">
      <alignment vertical="center"/>
    </xf>
    <xf numFmtId="176" fontId="78" fillId="23" borderId="0" applyNumberFormat="0" applyBorder="0" applyAlignment="0" applyProtection="0">
      <alignment vertical="center"/>
    </xf>
    <xf numFmtId="176" fontId="78" fillId="23" borderId="0" applyNumberFormat="0" applyBorder="0" applyAlignment="0" applyProtection="0">
      <alignment vertical="center"/>
    </xf>
    <xf numFmtId="176" fontId="78" fillId="24" borderId="0" applyNumberFormat="0" applyBorder="0" applyAlignment="0" applyProtection="0">
      <alignment vertical="center"/>
    </xf>
    <xf numFmtId="176" fontId="78" fillId="24" borderId="0" applyNumberFormat="0" applyBorder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1" fillId="27" borderId="37" applyNumberFormat="0" applyFont="0" applyAlignment="0" applyProtection="0">
      <alignment vertical="center"/>
    </xf>
    <xf numFmtId="176" fontId="81" fillId="27" borderId="37" applyNumberFormat="0" applyFont="0" applyAlignment="0" applyProtection="0">
      <alignment vertical="center"/>
    </xf>
    <xf numFmtId="176" fontId="81" fillId="27" borderId="37" applyNumberFormat="0" applyFon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1" fillId="27" borderId="37" applyNumberFormat="0" applyFont="0" applyAlignment="0" applyProtection="0">
      <alignment vertical="center"/>
    </xf>
    <xf numFmtId="176" fontId="81" fillId="27" borderId="37" applyNumberFormat="0" applyFont="0" applyAlignment="0" applyProtection="0">
      <alignment vertical="center"/>
    </xf>
    <xf numFmtId="176" fontId="81" fillId="27" borderId="37" applyNumberFormat="0" applyFont="0" applyAlignment="0" applyProtection="0">
      <alignment vertical="center"/>
    </xf>
    <xf numFmtId="176" fontId="81" fillId="27" borderId="37" applyNumberFormat="0" applyFont="0" applyAlignment="0" applyProtection="0">
      <alignment vertical="center"/>
    </xf>
    <xf numFmtId="176" fontId="81" fillId="27" borderId="37" applyNumberFormat="0" applyFont="0" applyAlignment="0" applyProtection="0">
      <alignment vertical="center"/>
    </xf>
    <xf numFmtId="176" fontId="84" fillId="0" borderId="40" applyNumberFormat="0" applyFill="0" applyAlignment="0" applyProtection="0">
      <alignment vertical="center"/>
    </xf>
    <xf numFmtId="176" fontId="85" fillId="0" borderId="41" applyNumberFormat="0" applyFill="0" applyAlignment="0" applyProtection="0">
      <alignment vertical="center"/>
    </xf>
    <xf numFmtId="176" fontId="86" fillId="0" borderId="42" applyNumberFormat="0" applyFill="0" applyAlignment="0" applyProtection="0">
      <alignment vertical="center"/>
    </xf>
    <xf numFmtId="176" fontId="86" fillId="0" borderId="42" applyNumberFormat="0" applyFill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8" fillId="4" borderId="0" applyNumberFormat="0" applyBorder="0" applyAlignment="0" applyProtection="0">
      <alignment vertical="center"/>
    </xf>
    <xf numFmtId="176" fontId="88" fillId="4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9" fillId="6" borderId="0" applyNumberFormat="0" applyBorder="0" applyAlignment="0" applyProtection="0">
      <alignment vertical="center"/>
    </xf>
    <xf numFmtId="176" fontId="89" fillId="6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83" fillId="0" borderId="39" applyNumberFormat="0" applyFill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1" fillId="0" borderId="39" applyNumberFormat="0" applyFill="0" applyAlignment="0" applyProtection="0">
      <alignment vertical="center"/>
    </xf>
    <xf numFmtId="176" fontId="91" fillId="0" borderId="39" applyNumberFormat="0" applyFill="0" applyAlignment="0" applyProtection="0">
      <alignment vertical="center"/>
    </xf>
    <xf numFmtId="176" fontId="91" fillId="0" borderId="39" applyNumberFormat="0" applyFill="0" applyAlignment="0" applyProtection="0">
      <alignment vertical="center"/>
    </xf>
    <xf numFmtId="176" fontId="92" fillId="10" borderId="36" applyNumberFormat="0" applyAlignment="0" applyProtection="0">
      <alignment vertical="center"/>
    </xf>
    <xf numFmtId="176" fontId="92" fillId="10" borderId="36" applyNumberFormat="0" applyAlignment="0" applyProtection="0">
      <alignment vertical="center"/>
    </xf>
    <xf numFmtId="176" fontId="92" fillId="10" borderId="36" applyNumberFormat="0" applyAlignment="0" applyProtection="0">
      <alignment vertical="center"/>
    </xf>
    <xf numFmtId="176" fontId="92" fillId="10" borderId="36" applyNumberFormat="0" applyAlignment="0" applyProtection="0">
      <alignment vertical="center"/>
    </xf>
    <xf numFmtId="176" fontId="92" fillId="10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79" fillId="25" borderId="36" applyNumberFormat="0" applyAlignment="0" applyProtection="0">
      <alignment vertical="center"/>
    </xf>
    <xf numFmtId="176" fontId="93" fillId="30" borderId="43" applyNumberFormat="0" applyAlignment="0" applyProtection="0">
      <alignment vertical="center"/>
    </xf>
    <xf numFmtId="176" fontId="93" fillId="30" borderId="43" applyNumberFormat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44" applyNumberFormat="0" applyFill="0" applyAlignment="0" applyProtection="0">
      <alignment vertical="center"/>
    </xf>
    <xf numFmtId="176" fontId="97" fillId="0" borderId="44" applyNumberFormat="0" applyFill="0" applyAlignment="0" applyProtection="0">
      <alignment vertical="center"/>
    </xf>
    <xf numFmtId="176" fontId="78" fillId="31" borderId="0" applyNumberFormat="0" applyBorder="0" applyAlignment="0" applyProtection="0">
      <alignment vertical="center"/>
    </xf>
    <xf numFmtId="176" fontId="78" fillId="31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22" borderId="0" applyNumberFormat="0" applyBorder="0" applyAlignment="0" applyProtection="0">
      <alignment vertical="center"/>
    </xf>
    <xf numFmtId="176" fontId="78" fillId="22" borderId="0" applyNumberFormat="0" applyBorder="0" applyAlignment="0" applyProtection="0">
      <alignment vertical="center"/>
    </xf>
    <xf numFmtId="176" fontId="78" fillId="23" borderId="0" applyNumberFormat="0" applyBorder="0" applyAlignment="0" applyProtection="0">
      <alignment vertical="center"/>
    </xf>
    <xf numFmtId="176" fontId="78" fillId="23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9" fillId="10" borderId="38" applyNumberFormat="0" applyAlignment="0" applyProtection="0">
      <alignment vertical="center"/>
    </xf>
    <xf numFmtId="176" fontId="99" fillId="10" borderId="38" applyNumberFormat="0" applyAlignment="0" applyProtection="0">
      <alignment vertical="center"/>
    </xf>
    <xf numFmtId="176" fontId="99" fillId="10" borderId="38" applyNumberFormat="0" applyAlignment="0" applyProtection="0">
      <alignment vertical="center"/>
    </xf>
    <xf numFmtId="176" fontId="99" fillId="10" borderId="38" applyNumberFormat="0" applyAlignment="0" applyProtection="0">
      <alignment vertical="center"/>
    </xf>
    <xf numFmtId="176" fontId="99" fillId="10" borderId="38" applyNumberFormat="0" applyAlignment="0" applyProtection="0">
      <alignment vertical="center"/>
    </xf>
    <xf numFmtId="176" fontId="100" fillId="3" borderId="36" applyNumberFormat="0" applyAlignment="0" applyProtection="0">
      <alignment vertical="center"/>
    </xf>
    <xf numFmtId="176" fontId="100" fillId="3" borderId="36" applyNumberFormat="0" applyAlignment="0" applyProtection="0">
      <alignment vertical="center"/>
    </xf>
    <xf numFmtId="176" fontId="100" fillId="3" borderId="36" applyNumberFormat="0" applyAlignment="0" applyProtection="0">
      <alignment vertical="center"/>
    </xf>
    <xf numFmtId="176" fontId="100" fillId="3" borderId="36" applyNumberFormat="0" applyAlignment="0" applyProtection="0">
      <alignment vertical="center"/>
    </xf>
    <xf numFmtId="176" fontId="100" fillId="3" borderId="36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2" fillId="25" borderId="38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80" fillId="26" borderId="36" applyNumberFormat="0" applyAlignment="0" applyProtection="0">
      <alignment vertical="center"/>
    </xf>
    <xf numFmtId="176" fontId="101" fillId="0" borderId="0" applyNumberFormat="0" applyFill="0" applyBorder="0" applyAlignment="0" applyProtection="0">
      <alignment vertical="center"/>
    </xf>
    <xf numFmtId="176" fontId="13" fillId="7" borderId="37" applyNumberFormat="0" applyFont="0" applyAlignment="0" applyProtection="0">
      <alignment vertical="center"/>
    </xf>
    <xf numFmtId="176" fontId="13" fillId="7" borderId="3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1" fillId="0" borderId="0"/>
    <xf numFmtId="0" fontId="13" fillId="0" borderId="0"/>
    <xf numFmtId="0" fontId="8" fillId="0" borderId="0"/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205" fontId="123" fillId="0" borderId="0" applyFill="0" applyBorder="0" applyAlignment="0"/>
    <xf numFmtId="205" fontId="123" fillId="0" borderId="0" applyFill="0" applyBorder="0" applyAlignment="0"/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0" fontId="92" fillId="25" borderId="79" applyNumberFormat="0" applyAlignment="0" applyProtection="0">
      <alignment vertical="center"/>
    </xf>
    <xf numFmtId="183" fontId="92" fillId="25" borderId="79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0" fontId="93" fillId="72" borderId="43" applyNumberFormat="0" applyAlignment="0" applyProtection="0">
      <alignment vertical="center"/>
    </xf>
    <xf numFmtId="183" fontId="93" fillId="72" borderId="43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4" fillId="0" borderId="0" applyFont="0" applyFill="0" applyBorder="0" applyAlignment="0" applyProtection="0"/>
    <xf numFmtId="3" fontId="124" fillId="0" borderId="0" applyFont="0" applyFill="0" applyBorder="0" applyAlignment="0" applyProtection="0"/>
    <xf numFmtId="206" fontId="124" fillId="0" borderId="0" applyFont="0" applyFill="0" applyBorder="0" applyAlignment="0" applyProtection="0"/>
    <xf numFmtId="206" fontId="124" fillId="0" borderId="0" applyFont="0" applyFill="0" applyBorder="0" applyAlignment="0" applyProtection="0"/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207" fontId="124" fillId="0" borderId="0">
      <protection locked="0"/>
    </xf>
    <xf numFmtId="207" fontId="124" fillId="0" borderId="0">
      <protection locked="0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38" fontId="125" fillId="10" borderId="0" applyNumberFormat="0" applyBorder="0" applyAlignment="0" applyProtection="0"/>
    <xf numFmtId="38" fontId="125" fillId="10" borderId="0" applyNumberFormat="0" applyBorder="0" applyAlignment="0" applyProtection="0"/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183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0" fontId="84" fillId="0" borderId="40" applyNumberFormat="0" applyFill="0" applyAlignment="0" applyProtection="0">
      <alignment vertical="center"/>
    </xf>
    <xf numFmtId="183" fontId="84" fillId="0" borderId="40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183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183" fontId="85" fillId="0" borderId="41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183" fontId="86" fillId="0" borderId="42" applyNumberFormat="0" applyFill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208" fontId="124" fillId="0" borderId="0">
      <protection locked="0"/>
    </xf>
    <xf numFmtId="208" fontId="124" fillId="0" borderId="0">
      <protection locked="0"/>
    </xf>
    <xf numFmtId="208" fontId="124" fillId="0" borderId="0">
      <protection locked="0"/>
    </xf>
    <xf numFmtId="208" fontId="124" fillId="0" borderId="0">
      <protection locked="0"/>
    </xf>
    <xf numFmtId="208" fontId="124" fillId="0" borderId="0">
      <protection locked="0"/>
    </xf>
    <xf numFmtId="208" fontId="124" fillId="0" borderId="0"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0" fontId="125" fillId="7" borderId="48" applyNumberFormat="0" applyBorder="0" applyAlignment="0" applyProtection="0"/>
    <xf numFmtId="10" fontId="125" fillId="7" borderId="48" applyNumberFormat="0" applyBorder="0" applyAlignment="0" applyProtection="0"/>
    <xf numFmtId="0" fontId="131" fillId="26" borderId="79" applyNumberFormat="0" applyAlignment="0" applyProtection="0"/>
    <xf numFmtId="0" fontId="131" fillId="26" borderId="79" applyNumberFormat="0" applyAlignment="0" applyProtection="0"/>
    <xf numFmtId="0" fontId="131" fillId="26" borderId="79" applyNumberFormat="0" applyAlignment="0" applyProtection="0"/>
    <xf numFmtId="0" fontId="131" fillId="26" borderId="79" applyNumberFormat="0" applyAlignment="0" applyProtection="0"/>
    <xf numFmtId="0" fontId="131" fillId="26" borderId="79" applyNumberFormat="0" applyAlignment="0" applyProtection="0"/>
    <xf numFmtId="0" fontId="131" fillId="26" borderId="79" applyNumberFormat="0" applyAlignment="0" applyProtection="0"/>
    <xf numFmtId="0" fontId="131" fillId="26" borderId="79" applyNumberFormat="0" applyAlignment="0" applyProtection="0"/>
    <xf numFmtId="0" fontId="131" fillId="26" borderId="79" applyNumberFormat="0" applyAlignment="0" applyProtection="0"/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0" fontId="100" fillId="26" borderId="79" applyNumberFormat="0" applyAlignment="0" applyProtection="0">
      <alignment vertical="center"/>
    </xf>
    <xf numFmtId="183" fontId="100" fillId="26" borderId="79" applyNumberFormat="0" applyAlignment="0" applyProtection="0">
      <alignment vertical="center"/>
    </xf>
    <xf numFmtId="0" fontId="131" fillId="26" borderId="79" applyNumberFormat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0" fontId="97" fillId="0" borderId="44" applyNumberFormat="0" applyFill="0" applyAlignment="0" applyProtection="0">
      <alignment vertical="center"/>
    </xf>
    <xf numFmtId="183" fontId="97" fillId="0" borderId="44" applyNumberFormat="0" applyFill="0" applyAlignment="0" applyProtection="0">
      <alignment vertical="center"/>
    </xf>
    <xf numFmtId="209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211" fontId="135" fillId="0" borderId="0"/>
    <xf numFmtId="211" fontId="135" fillId="0" borderId="0"/>
    <xf numFmtId="183" fontId="136" fillId="0" borderId="0"/>
    <xf numFmtId="183" fontId="136" fillId="0" borderId="0"/>
    <xf numFmtId="0" fontId="136" fillId="0" borderId="0"/>
    <xf numFmtId="183" fontId="136" fillId="0" borderId="0"/>
    <xf numFmtId="0" fontId="136" fillId="0" borderId="0"/>
    <xf numFmtId="183" fontId="136" fillId="0" borderId="0"/>
    <xf numFmtId="183" fontId="136" fillId="0" borderId="0"/>
    <xf numFmtId="0" fontId="136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7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38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0" fontId="7" fillId="27" borderId="80" applyNumberFormat="0" applyFont="0" applyAlignment="0" applyProtection="0">
      <alignment vertical="center"/>
    </xf>
    <xf numFmtId="183" fontId="7" fillId="27" borderId="80" applyNumberFormat="0" applyFon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0" fontId="99" fillId="25" borderId="81" applyNumberFormat="0" applyAlignment="0" applyProtection="0">
      <alignment vertical="center"/>
    </xf>
    <xf numFmtId="183" fontId="99" fillId="25" borderId="81" applyNumberFormat="0" applyAlignment="0" applyProtection="0">
      <alignment vertical="center"/>
    </xf>
    <xf numFmtId="10" fontId="124" fillId="0" borderId="0" applyFont="0" applyFill="0" applyBorder="0" applyAlignment="0" applyProtection="0"/>
    <xf numFmtId="10" fontId="124" fillId="0" borderId="0" applyFont="0" applyFill="0" applyBorder="0" applyAlignment="0" applyProtection="0"/>
    <xf numFmtId="0" fontId="139" fillId="16" borderId="0">
      <alignment horizontal="center" vertical="center"/>
    </xf>
    <xf numFmtId="0" fontId="140" fillId="16" borderId="0">
      <alignment horizontal="left" vertical="center"/>
    </xf>
    <xf numFmtId="0" fontId="23" fillId="0" borderId="0"/>
    <xf numFmtId="0" fontId="141" fillId="74" borderId="82">
      <alignment horizont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208" fontId="124" fillId="0" borderId="84">
      <protection locked="0"/>
    </xf>
    <xf numFmtId="208" fontId="124" fillId="0" borderId="84">
      <protection locked="0"/>
    </xf>
    <xf numFmtId="183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0" fontId="91" fillId="0" borderId="83" applyNumberFormat="0" applyFill="0" applyAlignment="0" applyProtection="0">
      <alignment vertical="center"/>
    </xf>
    <xf numFmtId="183" fontId="91" fillId="0" borderId="83" applyNumberFormat="0" applyFill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142" fillId="0" borderId="0" applyNumberFormat="0" applyProtection="0">
      <alignment horizontal="left"/>
    </xf>
    <xf numFmtId="0" fontId="143" fillId="0" borderId="0" applyNumberFormat="0" applyProtection="0">
      <alignment horizontal="right"/>
    </xf>
    <xf numFmtId="0" fontId="144" fillId="0" borderId="85" applyNumberFormat="0" applyFill="0" applyAlignment="0" applyProtection="0">
      <alignment vertical="center"/>
    </xf>
    <xf numFmtId="212" fontId="47" fillId="0" borderId="86" applyFill="0" applyProtection="0">
      <alignment horizontal="center" vertical="center"/>
    </xf>
    <xf numFmtId="0" fontId="144" fillId="0" borderId="0" applyNumberFormat="0" applyFill="0" applyBorder="0" applyAlignment="0" applyProtection="0">
      <alignment vertical="center"/>
    </xf>
    <xf numFmtId="213" fontId="143" fillId="0" borderId="87" applyFill="0" applyProtection="0">
      <alignment horizontal="right" vertical="center" indent="1"/>
    </xf>
    <xf numFmtId="0" fontId="145" fillId="0" borderId="0" applyNumberFormat="0" applyFill="0" applyBorder="0" applyAlignment="0" applyProtection="0">
      <alignment vertical="center"/>
    </xf>
    <xf numFmtId="0" fontId="146" fillId="0" borderId="0" applyProtection="0">
      <alignment horizontal="left"/>
    </xf>
    <xf numFmtId="0" fontId="147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48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62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183" fontId="62" fillId="0" borderId="0" applyNumberFormat="0" applyFill="0" applyBorder="0" applyAlignment="0" applyProtection="0">
      <alignment vertical="top"/>
      <protection locked="0"/>
    </xf>
    <xf numFmtId="0" fontId="151" fillId="76" borderId="0" applyNumberFormat="0" applyBorder="0" applyAlignment="0" applyProtection="0">
      <alignment vertical="center"/>
    </xf>
    <xf numFmtId="0" fontId="152" fillId="40" borderId="0" applyNumberFormat="0" applyBorder="0" applyAlignment="0" applyProtection="0">
      <alignment vertical="center"/>
    </xf>
    <xf numFmtId="0" fontId="152" fillId="40" borderId="0" applyNumberFormat="0" applyBorder="0" applyAlignment="0" applyProtection="0">
      <alignment vertical="center"/>
    </xf>
    <xf numFmtId="0" fontId="152" fillId="40" borderId="0" applyNumberFormat="0" applyBorder="0" applyAlignment="0" applyProtection="0">
      <alignment vertical="center"/>
    </xf>
    <xf numFmtId="214" fontId="125" fillId="0" borderId="0" applyFont="0" applyFill="0" applyBorder="0" applyAlignment="0" applyProtection="0"/>
    <xf numFmtId="214" fontId="125" fillId="0" borderId="0" applyFont="0" applyFill="0" applyBorder="0" applyAlignment="0" applyProtection="0"/>
    <xf numFmtId="214" fontId="125" fillId="0" borderId="0" applyFont="0" applyFill="0" applyBorder="0" applyAlignment="0" applyProtection="0"/>
    <xf numFmtId="214" fontId="125" fillId="0" borderId="0" applyFont="0" applyFill="0" applyBorder="0" applyAlignment="0" applyProtection="0"/>
    <xf numFmtId="0" fontId="153" fillId="77" borderId="79" applyNumberFormat="0" applyAlignment="0" applyProtection="0">
      <alignment vertical="center"/>
    </xf>
    <xf numFmtId="0" fontId="154" fillId="78" borderId="88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89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9" fillId="0" borderId="90">
      <alignment vertical="top" wrapText="1"/>
    </xf>
    <xf numFmtId="0" fontId="159" fillId="0" borderId="90">
      <alignment vertical="top" wrapText="1"/>
    </xf>
    <xf numFmtId="0" fontId="159" fillId="0" borderId="90">
      <alignment vertical="top" wrapText="1"/>
    </xf>
    <xf numFmtId="0" fontId="159" fillId="0" borderId="90">
      <alignment vertical="top" wrapText="1"/>
    </xf>
    <xf numFmtId="0" fontId="160" fillId="79" borderId="0" applyNumberFormat="0" applyBorder="0" applyAlignment="0" applyProtection="0">
      <alignment vertical="center"/>
    </xf>
    <xf numFmtId="0" fontId="161" fillId="0" borderId="0" applyFill="0" applyBorder="0" applyProtection="0">
      <alignment horizontal="right" vertical="top"/>
    </xf>
    <xf numFmtId="0" fontId="161" fillId="0" borderId="0" applyNumberFormat="0" applyFill="0" applyBorder="0" applyProtection="0">
      <alignment vertical="top"/>
    </xf>
    <xf numFmtId="0" fontId="162" fillId="77" borderId="81" applyNumberFormat="0" applyAlignment="0" applyProtection="0">
      <alignment vertical="center"/>
    </xf>
    <xf numFmtId="0" fontId="163" fillId="73" borderId="79" applyNumberFormat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5" fillId="80" borderId="0" applyNumberFormat="0" applyBorder="0" applyAlignment="0" applyProtection="0">
      <alignment vertical="center"/>
    </xf>
    <xf numFmtId="0" fontId="165" fillId="80" borderId="0" applyNumberFormat="0" applyBorder="0" applyAlignment="0" applyProtection="0">
      <alignment vertical="center"/>
    </xf>
    <xf numFmtId="0" fontId="165" fillId="81" borderId="0" applyNumberFormat="0" applyBorder="0" applyAlignment="0" applyProtection="0">
      <alignment vertical="center"/>
    </xf>
    <xf numFmtId="0" fontId="165" fillId="81" borderId="0" applyNumberFormat="0" applyBorder="0" applyAlignment="0" applyProtection="0">
      <alignment vertical="center"/>
    </xf>
    <xf numFmtId="0" fontId="165" fillId="82" borderId="0" applyNumberFormat="0" applyBorder="0" applyAlignment="0" applyProtection="0">
      <alignment vertical="center"/>
    </xf>
    <xf numFmtId="0" fontId="165" fillId="82" borderId="0" applyNumberFormat="0" applyBorder="0" applyAlignment="0" applyProtection="0">
      <alignment vertical="center"/>
    </xf>
    <xf numFmtId="0" fontId="165" fillId="83" borderId="0" applyNumberFormat="0" applyBorder="0" applyAlignment="0" applyProtection="0">
      <alignment vertical="center"/>
    </xf>
    <xf numFmtId="0" fontId="165" fillId="83" borderId="0" applyNumberFormat="0" applyBorder="0" applyAlignment="0" applyProtection="0">
      <alignment vertical="center"/>
    </xf>
    <xf numFmtId="0" fontId="165" fillId="84" borderId="0" applyNumberFormat="0" applyBorder="0" applyAlignment="0" applyProtection="0">
      <alignment vertical="center"/>
    </xf>
    <xf numFmtId="0" fontId="165" fillId="84" borderId="0" applyNumberFormat="0" applyBorder="0" applyAlignment="0" applyProtection="0">
      <alignment vertical="center"/>
    </xf>
    <xf numFmtId="0" fontId="165" fillId="85" borderId="0" applyNumberFormat="0" applyBorder="0" applyAlignment="0" applyProtection="0">
      <alignment vertical="center"/>
    </xf>
    <xf numFmtId="0" fontId="165" fillId="85" borderId="0" applyNumberFormat="0" applyBorder="0" applyAlignment="0" applyProtection="0">
      <alignment vertical="center"/>
    </xf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183" fontId="166" fillId="0" borderId="0"/>
    <xf numFmtId="0" fontId="166" fillId="0" borderId="0"/>
    <xf numFmtId="183" fontId="166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7" fillId="0" borderId="0">
      <alignment vertical="center"/>
    </xf>
    <xf numFmtId="177" fontId="37" fillId="0" borderId="0">
      <alignment vertical="center"/>
    </xf>
    <xf numFmtId="176" fontId="51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242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8" fontId="43" fillId="16" borderId="7" xfId="12933" applyNumberFormat="1" applyFont="1" applyFill="1" applyBorder="1" applyAlignment="1">
      <alignment horizontal="center"/>
    </xf>
    <xf numFmtId="0" fontId="43" fillId="0" borderId="7" xfId="12933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3" xfId="13029" applyNumberFormat="1" applyFont="1" applyFill="1" applyBorder="1" applyAlignment="1">
      <alignment horizontal="center" vertical="center" wrapText="1"/>
    </xf>
    <xf numFmtId="183" fontId="43" fillId="16" borderId="7" xfId="0" applyNumberFormat="1" applyFont="1" applyFill="1" applyBorder="1" applyAlignment="1">
      <alignment horizontal="center"/>
    </xf>
    <xf numFmtId="198" fontId="43" fillId="0" borderId="23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8" fillId="20" borderId="29" xfId="0" applyFont="1" applyFill="1" applyBorder="1" applyAlignment="1">
      <alignment horizontal="center" vertical="center" wrapText="1"/>
    </xf>
    <xf numFmtId="0" fontId="48" fillId="19" borderId="29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3" xfId="0" applyNumberFormat="1" applyFont="1" applyFill="1" applyBorder="1" applyAlignment="1">
      <alignment horizontal="center" vertical="center"/>
    </xf>
    <xf numFmtId="183" fontId="43" fillId="0" borderId="7" xfId="12933" applyNumberFormat="1" applyFont="1" applyFill="1" applyBorder="1" applyAlignment="1">
      <alignment horizontal="center"/>
    </xf>
    <xf numFmtId="177" fontId="49" fillId="17" borderId="30" xfId="6884" applyNumberFormat="1" applyFont="1" applyFill="1" applyBorder="1" applyAlignment="1">
      <alignment horizontal="center" vertical="center" wrapText="1"/>
    </xf>
    <xf numFmtId="190" fontId="43" fillId="16" borderId="7" xfId="1231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6447" applyFont="1" applyFill="1" applyBorder="1" applyAlignment="1">
      <alignment horizontal="center" vertical="center" shrinkToFi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0" fontId="43" fillId="17" borderId="8" xfId="13019" applyFont="1" applyFill="1" applyBorder="1" applyAlignment="1">
      <alignment horizontal="center"/>
    </xf>
    <xf numFmtId="191" fontId="43" fillId="17" borderId="30" xfId="12933" applyNumberFormat="1" applyFont="1" applyFill="1" applyBorder="1" applyAlignment="1">
      <alignment horizontal="center" vertical="center"/>
    </xf>
    <xf numFmtId="198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85" fontId="43" fillId="17" borderId="30" xfId="6447" applyNumberFormat="1" applyFont="1" applyFill="1" applyBorder="1" applyAlignment="1">
      <alignment horizontal="center" vertical="center"/>
    </xf>
    <xf numFmtId="0" fontId="43" fillId="0" borderId="30" xfId="0" applyFont="1" applyBorder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9" fillId="17" borderId="7" xfId="8798" applyNumberFormat="1" applyFont="1" applyFill="1" applyBorder="1" applyAlignment="1">
      <alignment horizontal="left"/>
    </xf>
    <xf numFmtId="191" fontId="43" fillId="16" borderId="7" xfId="12933" applyNumberFormat="1" applyFont="1" applyFill="1" applyBorder="1" applyAlignment="1">
      <alignment horizontal="center" vertical="center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7" fontId="48" fillId="0" borderId="21" xfId="0" applyNumberFormat="1" applyFont="1" applyFill="1" applyBorder="1" applyAlignment="1">
      <alignment horizontal="center" vertical="center" wrapText="1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183" fontId="50" fillId="0" borderId="0" xfId="13033" applyNumberFormat="1" applyFont="1">
      <alignment vertical="center"/>
    </xf>
    <xf numFmtId="49" fontId="50" fillId="0" borderId="0" xfId="13033" applyNumberFormat="1" applyFont="1">
      <alignment vertical="center"/>
    </xf>
    <xf numFmtId="182" fontId="50" fillId="0" borderId="30" xfId="13034" applyNumberFormat="1" applyFont="1" applyFill="1" applyBorder="1" applyAlignment="1">
      <alignment horizontal="left"/>
    </xf>
    <xf numFmtId="49" fontId="50" fillId="0" borderId="30" xfId="13035" applyNumberFormat="1" applyFont="1" applyFill="1" applyBorder="1" applyAlignment="1">
      <alignment horizontal="left"/>
    </xf>
    <xf numFmtId="183" fontId="50" fillId="0" borderId="30" xfId="13034" applyNumberFormat="1" applyFont="1" applyFill="1" applyBorder="1" applyAlignment="1">
      <alignment horizontal="left" vertical="center"/>
    </xf>
    <xf numFmtId="183" fontId="50" fillId="0" borderId="0" xfId="13033" applyNumberFormat="1" applyFont="1" applyFill="1">
      <alignment vertical="center"/>
    </xf>
    <xf numFmtId="49" fontId="50" fillId="0" borderId="0" xfId="13033" applyNumberFormat="1" applyFont="1" applyFill="1">
      <alignment vertical="center"/>
    </xf>
    <xf numFmtId="183" fontId="5" fillId="0" borderId="0" xfId="13033" applyNumberFormat="1" applyFont="1">
      <alignment vertical="center"/>
    </xf>
    <xf numFmtId="182" fontId="50" fillId="0" borderId="0" xfId="13034" applyNumberFormat="1" applyFont="1" applyFill="1" applyBorder="1" applyAlignment="1">
      <alignment horizontal="left"/>
    </xf>
    <xf numFmtId="183" fontId="50" fillId="0" borderId="0" xfId="13034" applyNumberFormat="1" applyFont="1" applyFill="1" applyBorder="1" applyAlignment="1">
      <alignment horizontal="left" wrapText="1"/>
    </xf>
    <xf numFmtId="49" fontId="50" fillId="0" borderId="0" xfId="13035" applyNumberFormat="1" applyFont="1" applyFill="1" applyBorder="1" applyAlignment="1">
      <alignment horizontal="left"/>
    </xf>
    <xf numFmtId="183" fontId="52" fillId="0" borderId="0" xfId="13033" applyNumberFormat="1" applyFont="1">
      <alignment vertical="center"/>
    </xf>
    <xf numFmtId="183" fontId="5" fillId="0" borderId="0" xfId="13033" applyNumberFormat="1" applyFont="1" applyFill="1">
      <alignment vertical="center"/>
    </xf>
    <xf numFmtId="49" fontId="50" fillId="0" borderId="28" xfId="13035" applyNumberFormat="1" applyFont="1" applyFill="1" applyBorder="1" applyAlignment="1">
      <alignment horizontal="left"/>
    </xf>
    <xf numFmtId="49" fontId="50" fillId="0" borderId="28" xfId="13036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vertical="center"/>
    </xf>
    <xf numFmtId="49" fontId="5" fillId="15" borderId="0" xfId="13037" applyNumberFormat="1" applyFont="1" applyFill="1" applyBorder="1" applyAlignment="1">
      <alignment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190" fontId="5" fillId="0" borderId="0" xfId="13033" applyNumberFormat="1" applyFont="1" applyFill="1" applyBorder="1" applyAlignment="1">
      <alignment horizontal="center"/>
    </xf>
    <xf numFmtId="191" fontId="53" fillId="16" borderId="33" xfId="13033" applyNumberFormat="1" applyFont="1" applyFill="1" applyBorder="1" applyAlignment="1">
      <alignment horizontal="center"/>
    </xf>
    <xf numFmtId="49" fontId="50" fillId="0" borderId="33" xfId="13035" applyNumberFormat="1" applyFont="1" applyFill="1" applyBorder="1" applyAlignment="1">
      <alignment horizontal="left"/>
    </xf>
    <xf numFmtId="49" fontId="50" fillId="0" borderId="0" xfId="13034" applyNumberFormat="1" applyFont="1" applyFill="1" applyBorder="1" applyAlignment="1">
      <alignment horizontal="left" vertical="center"/>
    </xf>
    <xf numFmtId="182" fontId="50" fillId="0" borderId="15" xfId="13034" applyNumberFormat="1" applyFont="1" applyFill="1" applyBorder="1" applyAlignment="1">
      <alignment horizontal="left"/>
    </xf>
    <xf numFmtId="49" fontId="50" fillId="0" borderId="0" xfId="13035" applyNumberFormat="1" applyFont="1" applyFill="1" applyBorder="1" applyAlignment="1">
      <alignment horizontal="left" wrapText="1"/>
    </xf>
    <xf numFmtId="183" fontId="50" fillId="0" borderId="0" xfId="13033" applyNumberFormat="1" applyFont="1" applyFill="1" applyBorder="1">
      <alignment vertical="center"/>
    </xf>
    <xf numFmtId="183" fontId="50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Alignment="1">
      <alignment vertical="center" wrapText="1"/>
    </xf>
    <xf numFmtId="183" fontId="50" fillId="0" borderId="0" xfId="13034" applyNumberFormat="1" applyFont="1" applyFill="1" applyBorder="1" applyAlignment="1">
      <alignment horizontal="left" vertical="center"/>
    </xf>
    <xf numFmtId="14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Border="1" applyAlignment="1">
      <alignment horizontal="center" vertical="center" wrapText="1"/>
    </xf>
    <xf numFmtId="49" fontId="50" fillId="0" borderId="0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0" xfId="13035" applyNumberFormat="1" applyFont="1" applyFill="1" applyBorder="1" applyAlignment="1">
      <alignment horizontal="left" wrapText="1"/>
    </xf>
    <xf numFmtId="185" fontId="8" fillId="0" borderId="0" xfId="13033" applyNumberFormat="1" applyFont="1" applyFill="1" applyBorder="1" applyAlignment="1">
      <alignment horizontal="left" vertical="center"/>
    </xf>
    <xf numFmtId="183" fontId="50" fillId="0" borderId="0" xfId="13033" applyNumberFormat="1" applyFont="1" applyFill="1" applyAlignment="1"/>
    <xf numFmtId="183" fontId="50" fillId="0" borderId="0" xfId="13033" applyNumberFormat="1" applyFont="1" applyFill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/>
    </xf>
    <xf numFmtId="49" fontId="5" fillId="0" borderId="0" xfId="13037" applyNumberFormat="1" applyFont="1" applyFill="1" applyBorder="1" applyAlignment="1">
      <alignment horizontal="left" vertical="center" shrinkToFit="1"/>
    </xf>
    <xf numFmtId="183" fontId="50" fillId="15" borderId="0" xfId="13033" applyNumberFormat="1" applyFont="1" applyFill="1" applyBorder="1" applyAlignment="1">
      <alignment horizontal="left" vertical="center"/>
    </xf>
    <xf numFmtId="183" fontId="50" fillId="0" borderId="30" xfId="13035" applyNumberFormat="1" applyFont="1" applyFill="1" applyBorder="1" applyAlignment="1">
      <alignment horizontal="left"/>
    </xf>
    <xf numFmtId="49" fontId="50" fillId="0" borderId="28" xfId="13036" applyNumberFormat="1" applyFont="1" applyBorder="1" applyAlignment="1">
      <alignment horizontal="left" vertical="center"/>
    </xf>
    <xf numFmtId="183" fontId="50" fillId="0" borderId="0" xfId="13035" applyNumberFormat="1" applyFont="1" applyFill="1" applyBorder="1" applyAlignment="1">
      <alignment horizontal="left"/>
    </xf>
    <xf numFmtId="49" fontId="50" fillId="0" borderId="30" xfId="13034" applyNumberFormat="1" applyFont="1" applyFill="1" applyBorder="1" applyAlignment="1">
      <alignment horizontal="left" vertical="center"/>
    </xf>
    <xf numFmtId="183" fontId="50" fillId="0" borderId="0" xfId="13033" applyNumberFormat="1" applyFont="1" applyAlignment="1"/>
    <xf numFmtId="183" fontId="50" fillId="0" borderId="0" xfId="13033" applyNumberFormat="1" applyFont="1" applyFill="1" applyBorder="1" applyAlignment="1">
      <alignment vertical="center"/>
    </xf>
    <xf numFmtId="183" fontId="50" fillId="0" borderId="0" xfId="13034" applyNumberFormat="1" applyFont="1" applyFill="1" applyBorder="1" applyAlignment="1">
      <alignment horizontal="center" wrapText="1"/>
    </xf>
    <xf numFmtId="49" fontId="50" fillId="0" borderId="0" xfId="13034" applyNumberFormat="1" applyFont="1" applyFill="1" applyBorder="1" applyAlignment="1">
      <alignment horizontal="left"/>
    </xf>
    <xf numFmtId="49" fontId="50" fillId="0" borderId="0" xfId="13038" applyNumberFormat="1" applyFont="1" applyFill="1" applyBorder="1" applyAlignment="1">
      <alignment horizontal="left" vertical="center"/>
    </xf>
    <xf numFmtId="0" fontId="54" fillId="0" borderId="0" xfId="13033" applyNumberFormat="1" applyFont="1" applyFill="1" applyBorder="1" applyAlignment="1">
      <alignment horizontal="center"/>
    </xf>
    <xf numFmtId="183" fontId="50" fillId="0" borderId="30" xfId="13037" applyNumberFormat="1" applyFont="1" applyFill="1" applyBorder="1" applyAlignment="1">
      <alignment horizontal="left" vertical="center" shrinkToFit="1"/>
    </xf>
    <xf numFmtId="183" fontId="50" fillId="0" borderId="30" xfId="13039" applyNumberFormat="1" applyFont="1" applyFill="1" applyBorder="1" applyAlignment="1" applyProtection="1">
      <alignment horizontal="left"/>
    </xf>
    <xf numFmtId="183" fontId="5" fillId="0" borderId="0" xfId="13037" applyNumberFormat="1" applyFont="1" applyFill="1" applyBorder="1" applyAlignment="1">
      <alignment horizontal="left" vertical="center"/>
    </xf>
    <xf numFmtId="49" fontId="5" fillId="0" borderId="0" xfId="13036" applyNumberFormat="1" applyFont="1" applyFill="1" applyBorder="1" applyAlignment="1">
      <alignment horizontal="left" vertical="center" wrapText="1"/>
    </xf>
    <xf numFmtId="49" fontId="50" fillId="0" borderId="28" xfId="13034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49" fontId="5" fillId="15" borderId="0" xfId="13037" applyNumberFormat="1" applyFont="1" applyFill="1" applyBorder="1" applyAlignment="1">
      <alignment horizontal="left" vertical="center"/>
    </xf>
    <xf numFmtId="16" fontId="50" fillId="0" borderId="0" xfId="13033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 wrapText="1"/>
    </xf>
    <xf numFmtId="183" fontId="50" fillId="0" borderId="0" xfId="13033" applyNumberFormat="1" applyFont="1" applyBorder="1" applyAlignment="1">
      <alignment horizontal="left" vertical="center"/>
    </xf>
    <xf numFmtId="0" fontId="55" fillId="17" borderId="0" xfId="13033" applyNumberFormat="1" applyFont="1" applyFill="1" applyBorder="1" applyAlignment="1">
      <alignment horizontal="center" vertical="center"/>
    </xf>
    <xf numFmtId="49" fontId="50" fillId="0" borderId="0" xfId="13040" applyNumberFormat="1" applyFont="1" applyFill="1" applyBorder="1" applyAlignment="1">
      <alignment horizontal="left"/>
    </xf>
    <xf numFmtId="0" fontId="56" fillId="0" borderId="0" xfId="13033" applyNumberFormat="1" applyFont="1" applyBorder="1" applyAlignment="1">
      <alignment horizontal="center" vertical="center"/>
    </xf>
    <xf numFmtId="183" fontId="50" fillId="0" borderId="30" xfId="13034" applyNumberFormat="1" applyFont="1" applyBorder="1" applyAlignment="1">
      <alignment horizontal="left" vertical="center"/>
    </xf>
    <xf numFmtId="49" fontId="50" fillId="0" borderId="0" xfId="13036" applyNumberFormat="1" applyFont="1" applyBorder="1" applyAlignment="1">
      <alignment horizontal="left" vertical="center"/>
    </xf>
    <xf numFmtId="192" fontId="59" fillId="0" borderId="0" xfId="13033" applyNumberFormat="1" applyFont="1" applyBorder="1" applyAlignment="1">
      <alignment horizontal="right"/>
    </xf>
    <xf numFmtId="183" fontId="5" fillId="0" borderId="0" xfId="13037" applyNumberFormat="1" applyFont="1" applyFill="1" applyBorder="1" applyAlignment="1">
      <alignment vertical="center" shrinkToFit="1"/>
    </xf>
    <xf numFmtId="49" fontId="60" fillId="0" borderId="0" xfId="13036" applyNumberFormat="1" applyFont="1" applyFill="1" applyBorder="1" applyAlignment="1">
      <alignment horizontal="center" vertical="center"/>
    </xf>
    <xf numFmtId="183" fontId="60" fillId="0" borderId="0" xfId="13033" applyNumberFormat="1" applyFont="1" applyFill="1" applyBorder="1" applyAlignment="1">
      <alignment horizontal="center" vertical="center"/>
    </xf>
    <xf numFmtId="183" fontId="52" fillId="0" borderId="0" xfId="13033" applyNumberFormat="1" applyFont="1" applyAlignment="1"/>
    <xf numFmtId="0" fontId="61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Border="1">
      <alignment vertical="center"/>
    </xf>
    <xf numFmtId="183" fontId="63" fillId="0" borderId="0" xfId="13041" applyNumberFormat="1" applyFont="1" applyAlignment="1" applyProtection="1">
      <alignment horizontal="justify" vertical="center"/>
    </xf>
    <xf numFmtId="49" fontId="50" fillId="0" borderId="0" xfId="13040" applyNumberFormat="1" applyFont="1" applyFill="1" applyBorder="1" applyAlignment="1">
      <alignment horizontal="left" wrapText="1"/>
    </xf>
    <xf numFmtId="176" fontId="64" fillId="0" borderId="0" xfId="13033" applyNumberFormat="1" applyFont="1" applyFill="1" applyBorder="1" applyAlignment="1">
      <alignment horizontal="center" vertical="center"/>
    </xf>
    <xf numFmtId="49" fontId="53" fillId="0" borderId="0" xfId="13036" applyNumberFormat="1" applyFont="1" applyBorder="1" applyAlignment="1">
      <alignment horizontal="center" vertical="center"/>
    </xf>
    <xf numFmtId="183" fontId="53" fillId="0" borderId="0" xfId="13033" applyNumberFormat="1" applyFont="1" applyBorder="1" applyAlignment="1">
      <alignment horizontal="center" vertical="center"/>
    </xf>
    <xf numFmtId="0" fontId="23" fillId="0" borderId="0" xfId="13036" applyNumberFormat="1" applyFont="1" applyFill="1" applyBorder="1" applyAlignment="1">
      <alignment horizontal="left"/>
    </xf>
    <xf numFmtId="0" fontId="23" fillId="0" borderId="0" xfId="13036" applyNumberFormat="1" applyFont="1" applyFill="1" applyBorder="1"/>
    <xf numFmtId="183" fontId="23" fillId="0" borderId="0" xfId="13036" applyNumberFormat="1" applyFont="1" applyAlignment="1">
      <alignment horizontal="left"/>
    </xf>
    <xf numFmtId="183" fontId="23" fillId="0" borderId="0" xfId="13036" applyNumberFormat="1" applyFont="1"/>
    <xf numFmtId="176" fontId="65" fillId="0" borderId="0" xfId="13033" applyNumberFormat="1" applyFont="1" applyFill="1" applyBorder="1" applyAlignment="1">
      <alignment horizontal="center" vertical="center"/>
    </xf>
    <xf numFmtId="0" fontId="65" fillId="0" borderId="0" xfId="13033" applyNumberFormat="1" applyFont="1" applyFill="1" applyBorder="1" applyAlignment="1">
      <alignment horizontal="center" vertical="center" wrapText="1"/>
    </xf>
    <xf numFmtId="0" fontId="65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Fill="1" applyBorder="1" applyAlignment="1">
      <alignment horizontal="center"/>
    </xf>
    <xf numFmtId="183" fontId="66" fillId="0" borderId="0" xfId="13033" applyNumberFormat="1" applyFont="1">
      <alignment vertical="center"/>
    </xf>
    <xf numFmtId="16" fontId="38" fillId="0" borderId="0" xfId="13033" applyNumberFormat="1" applyFont="1" applyFill="1" applyBorder="1" applyAlignment="1">
      <alignment horizontal="center"/>
    </xf>
    <xf numFmtId="183" fontId="50" fillId="0" borderId="0" xfId="13033" applyNumberFormat="1" applyFont="1" applyBorder="1" applyAlignment="1">
      <alignment horizontal="center" vertical="center"/>
    </xf>
    <xf numFmtId="49" fontId="50" fillId="0" borderId="0" xfId="13033" applyNumberFormat="1" applyFont="1" applyBorder="1">
      <alignment vertical="center"/>
    </xf>
    <xf numFmtId="183" fontId="5" fillId="0" borderId="0" xfId="13033" applyNumberFormat="1" applyFont="1" applyAlignment="1"/>
    <xf numFmtId="49" fontId="50" fillId="0" borderId="0" xfId="13042" applyNumberFormat="1" applyFont="1" applyFill="1" applyBorder="1" applyAlignment="1">
      <alignment horizontal="left"/>
    </xf>
    <xf numFmtId="16" fontId="38" fillId="0" borderId="0" xfId="13033" applyNumberFormat="1" applyFont="1" applyBorder="1" applyAlignment="1">
      <alignment horizontal="center"/>
    </xf>
    <xf numFmtId="16" fontId="38" fillId="0" borderId="0" xfId="13033" applyNumberFormat="1" applyFont="1" applyBorder="1" applyAlignment="1">
      <alignment horizontal="center" wrapText="1"/>
    </xf>
    <xf numFmtId="183" fontId="50" fillId="0" borderId="0" xfId="13034" applyNumberFormat="1" applyFont="1" applyAlignment="1">
      <alignment horizontal="left" vertical="center"/>
    </xf>
    <xf numFmtId="183" fontId="5" fillId="0" borderId="0" xfId="13036" applyNumberFormat="1" applyFont="1" applyBorder="1" applyAlignment="1">
      <alignment horizontal="center" vertical="center"/>
    </xf>
    <xf numFmtId="183" fontId="5" fillId="0" borderId="0" xfId="13033" applyNumberFormat="1" applyFont="1" applyAlignment="1">
      <alignment vertical="center"/>
    </xf>
    <xf numFmtId="199" fontId="68" fillId="0" borderId="0" xfId="13033" applyNumberFormat="1" applyFont="1" applyAlignment="1">
      <alignment horizontal="center" vertical="center"/>
    </xf>
    <xf numFmtId="183" fontId="67" fillId="0" borderId="0" xfId="13036" applyNumberFormat="1" applyFont="1" applyBorder="1" applyAlignment="1">
      <alignment horizontal="center" vertical="center"/>
    </xf>
    <xf numFmtId="49" fontId="67" fillId="0" borderId="0" xfId="13036" applyNumberFormat="1" applyFont="1" applyBorder="1" applyAlignment="1">
      <alignment horizontal="center" vertical="center"/>
    </xf>
    <xf numFmtId="176" fontId="8" fillId="0" borderId="0" xfId="13047" applyNumberFormat="1" applyFont="1" applyFill="1" applyAlignment="1"/>
    <xf numFmtId="49" fontId="8" fillId="0" borderId="0" xfId="13047" applyNumberFormat="1" applyFont="1" applyFill="1" applyAlignment="1"/>
    <xf numFmtId="200" fontId="8" fillId="17" borderId="30" xfId="13047" applyNumberFormat="1" applyFont="1" applyFill="1" applyBorder="1" applyAlignment="1">
      <alignment horizontal="center"/>
    </xf>
    <xf numFmtId="176" fontId="8" fillId="17" borderId="30" xfId="13048" applyNumberFormat="1" applyFont="1" applyFill="1" applyBorder="1" applyAlignment="1">
      <alignment horizontal="center" vertical="center"/>
    </xf>
    <xf numFmtId="176" fontId="8" fillId="17" borderId="0" xfId="13047" applyNumberFormat="1" applyFont="1" applyFill="1" applyAlignment="1"/>
    <xf numFmtId="176" fontId="36" fillId="0" borderId="0" xfId="13047" applyNumberFormat="1" applyFont="1" applyFill="1" applyAlignment="1"/>
    <xf numFmtId="49" fontId="8" fillId="17" borderId="30" xfId="13047" applyNumberFormat="1" applyFont="1" applyFill="1" applyBorder="1" applyAlignment="1">
      <alignment horizontal="center"/>
    </xf>
    <xf numFmtId="176" fontId="70" fillId="0" borderId="0" xfId="13049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/>
    <xf numFmtId="176" fontId="8" fillId="0" borderId="0" xfId="13049" applyNumberFormat="1" applyFont="1" applyFill="1" applyBorder="1" applyAlignment="1">
      <alignment horizontal="left" vertical="center"/>
    </xf>
    <xf numFmtId="176" fontId="48" fillId="0" borderId="0" xfId="13047" applyNumberFormat="1" applyFont="1" applyFill="1" applyAlignment="1"/>
    <xf numFmtId="200" fontId="48" fillId="17" borderId="30" xfId="13047" applyNumberFormat="1" applyFont="1" applyFill="1" applyBorder="1" applyAlignment="1">
      <alignment horizontal="center" vertical="center"/>
    </xf>
    <xf numFmtId="176" fontId="48" fillId="0" borderId="0" xfId="13049" applyNumberFormat="1" applyFont="1" applyFill="1" applyBorder="1" applyAlignment="1">
      <alignment horizontal="left" vertical="center" shrinkToFit="1"/>
    </xf>
    <xf numFmtId="176" fontId="48" fillId="17" borderId="30" xfId="13048" applyNumberFormat="1" applyFont="1" applyFill="1" applyBorder="1" applyAlignment="1">
      <alignment horizontal="center" vertical="center"/>
    </xf>
    <xf numFmtId="200" fontId="48" fillId="0" borderId="0" xfId="13047" applyNumberFormat="1" applyFont="1" applyFill="1" applyBorder="1" applyAlignment="1">
      <alignment horizontal="center"/>
    </xf>
    <xf numFmtId="200" fontId="48" fillId="0" borderId="30" xfId="13047" applyNumberFormat="1" applyFont="1" applyFill="1" applyBorder="1" applyAlignment="1">
      <alignment horizontal="center"/>
    </xf>
    <xf numFmtId="176" fontId="48" fillId="0" borderId="30" xfId="13048" applyNumberFormat="1" applyFont="1" applyFill="1" applyBorder="1" applyAlignment="1">
      <alignment horizontal="center" vertical="center"/>
    </xf>
    <xf numFmtId="176" fontId="48" fillId="0" borderId="0" xfId="13048" applyNumberFormat="1" applyFont="1" applyFill="1" applyBorder="1" applyAlignment="1">
      <alignment horizontal="center" vertical="center" wrapText="1"/>
    </xf>
    <xf numFmtId="200" fontId="12" fillId="17" borderId="30" xfId="13048" applyNumberFormat="1" applyFont="1" applyFill="1" applyBorder="1" applyAlignment="1">
      <alignment horizontal="center" vertical="center"/>
    </xf>
    <xf numFmtId="176" fontId="12" fillId="0" borderId="0" xfId="13049" applyNumberFormat="1" applyFont="1" applyFill="1" applyBorder="1" applyAlignment="1">
      <alignment horizontal="left" vertical="center" shrinkToFit="1"/>
    </xf>
    <xf numFmtId="176" fontId="36" fillId="0" borderId="0" xfId="13049" applyNumberFormat="1" applyFont="1" applyFill="1" applyBorder="1" applyAlignment="1">
      <alignment horizontal="left" vertical="center" shrinkToFit="1"/>
    </xf>
    <xf numFmtId="200" fontId="8" fillId="17" borderId="30" xfId="13048" applyNumberFormat="1" applyFont="1" applyFill="1" applyBorder="1" applyAlignment="1">
      <alignment horizontal="center" vertical="center"/>
    </xf>
    <xf numFmtId="200" fontId="8" fillId="0" borderId="0" xfId="13047" applyNumberFormat="1" applyFont="1" applyFill="1" applyBorder="1" applyAlignment="1">
      <alignment horizontal="center"/>
    </xf>
    <xf numFmtId="176" fontId="8" fillId="0" borderId="0" xfId="13047" applyNumberFormat="1" applyFont="1" applyFill="1" applyBorder="1" applyAlignment="1">
      <alignment horizontal="center"/>
    </xf>
    <xf numFmtId="201" fontId="8" fillId="0" borderId="0" xfId="13050" applyNumberFormat="1" applyFont="1" applyFill="1" applyBorder="1" applyAlignment="1">
      <alignment horizontal="center" vertical="center"/>
    </xf>
    <xf numFmtId="200" fontId="8" fillId="0" borderId="30" xfId="13048" applyNumberFormat="1" applyFont="1" applyFill="1" applyBorder="1" applyAlignment="1">
      <alignment horizontal="center" vertical="center"/>
    </xf>
    <xf numFmtId="176" fontId="8" fillId="0" borderId="30" xfId="13048" applyNumberFormat="1" applyFont="1" applyFill="1" applyBorder="1" applyAlignment="1">
      <alignment horizontal="center" vertical="center"/>
    </xf>
    <xf numFmtId="176" fontId="8" fillId="0" borderId="30" xfId="13047" applyNumberFormat="1" applyFont="1" applyFill="1" applyBorder="1" applyAlignment="1">
      <alignment horizontal="center" vertical="center"/>
    </xf>
    <xf numFmtId="200" fontId="8" fillId="0" borderId="0" xfId="13048" applyNumberFormat="1" applyFont="1" applyFill="1" applyBorder="1" applyAlignment="1">
      <alignment horizontal="center"/>
    </xf>
    <xf numFmtId="200" fontId="8" fillId="0" borderId="0" xfId="13049" applyNumberFormat="1" applyFont="1" applyFill="1" applyBorder="1" applyAlignment="1">
      <alignment horizontal="center" vertical="center" shrinkToFit="1"/>
    </xf>
    <xf numFmtId="49" fontId="8" fillId="0" borderId="0" xfId="13049" applyNumberFormat="1" applyFont="1" applyFill="1" applyBorder="1" applyAlignment="1">
      <alignment horizontal="center" vertical="center" shrinkToFit="1"/>
    </xf>
    <xf numFmtId="184" fontId="8" fillId="0" borderId="0" xfId="13049" applyNumberFormat="1" applyFont="1" applyFill="1" applyBorder="1" applyAlignment="1">
      <alignment horizontal="center" vertical="center" shrinkToFit="1"/>
    </xf>
    <xf numFmtId="200" fontId="48" fillId="17" borderId="30" xfId="13048" applyNumberFormat="1" applyFont="1" applyFill="1" applyBorder="1" applyAlignment="1">
      <alignment horizontal="center" vertical="center"/>
    </xf>
    <xf numFmtId="176" fontId="48" fillId="17" borderId="0" xfId="13047" applyNumberFormat="1" applyFont="1" applyFill="1" applyAlignment="1"/>
    <xf numFmtId="176" fontId="70" fillId="17" borderId="0" xfId="13049" applyNumberFormat="1" applyFont="1" applyFill="1" applyBorder="1" applyAlignment="1">
      <alignment horizontal="left" vertical="center" shrinkToFit="1"/>
    </xf>
    <xf numFmtId="200" fontId="8" fillId="17" borderId="30" xfId="13048" applyNumberFormat="1" applyFont="1" applyFill="1" applyBorder="1" applyAlignment="1">
      <alignment horizontal="center" wrapText="1"/>
    </xf>
    <xf numFmtId="58" fontId="8" fillId="0" borderId="0" xfId="13049" applyNumberFormat="1" applyFont="1" applyFill="1" applyBorder="1" applyAlignment="1">
      <alignment horizontal="left" vertical="center" shrinkToFit="1"/>
    </xf>
    <xf numFmtId="182" fontId="8" fillId="17" borderId="30" xfId="13048" applyNumberFormat="1" applyFont="1" applyFill="1" applyBorder="1" applyAlignment="1">
      <alignment horizontal="center"/>
    </xf>
    <xf numFmtId="200" fontId="8" fillId="0" borderId="0" xfId="13048" applyNumberFormat="1" applyFont="1" applyFill="1" applyBorder="1" applyAlignment="1">
      <alignment horizontal="center" wrapText="1"/>
    </xf>
    <xf numFmtId="182" fontId="8" fillId="0" borderId="0" xfId="13048" applyNumberFormat="1" applyFont="1" applyFill="1" applyBorder="1" applyAlignment="1">
      <alignment horizontal="center"/>
    </xf>
    <xf numFmtId="182" fontId="8" fillId="0" borderId="0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 vertical="center"/>
    </xf>
    <xf numFmtId="182" fontId="8" fillId="0" borderId="30" xfId="13048" applyNumberFormat="1" applyFont="1" applyFill="1" applyBorder="1" applyAlignment="1">
      <alignment horizontal="center" vertical="center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48" applyNumberFormat="1" applyFont="1" applyFill="1" applyBorder="1" applyAlignment="1">
      <alignment horizontal="center" vertical="center" wrapText="1"/>
    </xf>
    <xf numFmtId="200" fontId="8" fillId="0" borderId="30" xfId="13047" applyNumberFormat="1" applyFont="1" applyFill="1" applyBorder="1" applyAlignment="1">
      <alignment horizontal="center"/>
    </xf>
    <xf numFmtId="200" fontId="8" fillId="0" borderId="33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/>
    </xf>
    <xf numFmtId="176" fontId="7" fillId="0" borderId="0" xfId="13052" applyNumberFormat="1" applyBorder="1" applyAlignment="1">
      <alignment horizontal="center" vertical="center" wrapText="1"/>
    </xf>
    <xf numFmtId="176" fontId="12" fillId="0" borderId="0" xfId="13047" applyNumberFormat="1" applyFont="1" applyFill="1" applyBorder="1" applyAlignment="1">
      <alignment horizontal="center" vertical="center"/>
    </xf>
    <xf numFmtId="200" fontId="8" fillId="17" borderId="0" xfId="13048" applyNumberFormat="1" applyFont="1" applyFill="1" applyBorder="1" applyAlignment="1">
      <alignment horizontal="center" vertical="center"/>
    </xf>
    <xf numFmtId="176" fontId="8" fillId="17" borderId="0" xfId="13047" applyNumberFormat="1" applyFont="1" applyFill="1" applyBorder="1" applyAlignment="1">
      <alignment horizontal="center" vertical="center"/>
    </xf>
    <xf numFmtId="176" fontId="62" fillId="20" borderId="34" xfId="13053" applyNumberFormat="1" applyFill="1" applyBorder="1" applyAlignment="1">
      <alignment vertical="center" wrapText="1"/>
    </xf>
    <xf numFmtId="200" fontId="8" fillId="17" borderId="23" xfId="13048" applyNumberFormat="1" applyFont="1" applyFill="1" applyBorder="1" applyAlignment="1">
      <alignment horizontal="center" vertical="center"/>
    </xf>
    <xf numFmtId="176" fontId="74" fillId="0" borderId="0" xfId="13052" applyNumberFormat="1" applyFont="1">
      <alignment vertical="center"/>
    </xf>
    <xf numFmtId="176" fontId="62" fillId="0" borderId="0" xfId="13053" applyNumberFormat="1">
      <alignment vertical="center"/>
    </xf>
    <xf numFmtId="176" fontId="8" fillId="17" borderId="23" xfId="13048" applyNumberFormat="1" applyFont="1" applyFill="1" applyBorder="1" applyAlignment="1">
      <alignment horizontal="center" vertical="center"/>
    </xf>
    <xf numFmtId="200" fontId="8" fillId="0" borderId="0" xfId="13047" applyNumberFormat="1" applyFont="1" applyFill="1" applyBorder="1" applyAlignment="1">
      <alignment horizontal="center" vertical="center"/>
    </xf>
    <xf numFmtId="200" fontId="8" fillId="0" borderId="0" xfId="13048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 vertical="center"/>
    </xf>
    <xf numFmtId="200" fontId="8" fillId="0" borderId="23" xfId="13048" applyNumberFormat="1" applyFont="1" applyFill="1" applyBorder="1" applyAlignment="1">
      <alignment horizontal="center" vertical="center"/>
    </xf>
    <xf numFmtId="176" fontId="8" fillId="0" borderId="23" xfId="13048" applyNumberFormat="1" applyFont="1" applyFill="1" applyBorder="1" applyAlignment="1">
      <alignment horizontal="center" vertical="center"/>
    </xf>
    <xf numFmtId="176" fontId="8" fillId="17" borderId="23" xfId="13047" applyNumberFormat="1" applyFont="1" applyFill="1" applyBorder="1" applyAlignment="1">
      <alignment horizontal="center" vertical="center"/>
    </xf>
    <xf numFmtId="58" fontId="8" fillId="17" borderId="0" xfId="13049" applyNumberFormat="1" applyFont="1" applyFill="1" applyBorder="1" applyAlignment="1">
      <alignment horizontal="left" vertical="center" shrinkToFit="1"/>
    </xf>
    <xf numFmtId="176" fontId="8" fillId="17" borderId="24" xfId="13047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Border="1" applyAlignment="1">
      <alignment horizontal="left" vertical="center" shrinkToFit="1"/>
    </xf>
    <xf numFmtId="200" fontId="8" fillId="17" borderId="0" xfId="13048" applyNumberFormat="1" applyFont="1" applyFill="1" applyBorder="1" applyAlignment="1">
      <alignment horizontal="center"/>
    </xf>
    <xf numFmtId="176" fontId="8" fillId="17" borderId="0" xfId="13047" applyNumberFormat="1" applyFont="1" applyFill="1" applyBorder="1" applyAlignment="1"/>
    <xf numFmtId="176" fontId="8" fillId="17" borderId="11" xfId="13054" applyNumberFormat="1" applyFont="1" applyFill="1" applyBorder="1" applyAlignment="1">
      <alignment horizontal="center" vertical="center"/>
    </xf>
    <xf numFmtId="176" fontId="75" fillId="17" borderId="11" xfId="13047" applyNumberFormat="1" applyFont="1" applyFill="1" applyBorder="1" applyAlignment="1">
      <alignment horizontal="center"/>
    </xf>
    <xf numFmtId="200" fontId="8" fillId="17" borderId="23" xfId="13048" applyNumberFormat="1" applyFont="1" applyFill="1" applyBorder="1" applyAlignment="1">
      <alignment horizontal="center" wrapText="1"/>
    </xf>
    <xf numFmtId="200" fontId="8" fillId="0" borderId="23" xfId="13048" applyNumberFormat="1" applyFont="1" applyFill="1" applyBorder="1" applyAlignment="1">
      <alignment horizontal="center" wrapText="1"/>
    </xf>
    <xf numFmtId="200" fontId="8" fillId="0" borderId="23" xfId="13048" applyNumberFormat="1" applyFont="1" applyFill="1" applyBorder="1" applyAlignment="1">
      <alignment horizontal="center"/>
    </xf>
    <xf numFmtId="176" fontId="7" fillId="0" borderId="0" xfId="13052" applyNumberFormat="1">
      <alignment vertical="center"/>
    </xf>
    <xf numFmtId="176" fontId="8" fillId="0" borderId="35" xfId="13049" applyNumberFormat="1" applyFont="1" applyFill="1" applyBorder="1" applyAlignment="1">
      <alignment vertical="center" shrinkToFit="1"/>
    </xf>
    <xf numFmtId="200" fontId="8" fillId="0" borderId="23" xfId="13048" applyNumberFormat="1" applyFont="1" applyFill="1" applyBorder="1" applyAlignment="1">
      <alignment horizontal="center" vertical="center" wrapText="1"/>
    </xf>
    <xf numFmtId="176" fontId="76" fillId="0" borderId="0" xfId="13049" applyNumberFormat="1" applyFont="1" applyFill="1" applyBorder="1" applyAlignment="1">
      <alignment horizontal="left" vertical="center" shrinkToFit="1"/>
    </xf>
    <xf numFmtId="176" fontId="77" fillId="0" borderId="0" xfId="13047" applyNumberFormat="1" applyFont="1" applyFill="1" applyBorder="1" applyAlignment="1">
      <alignment horizontal="center" vertical="center"/>
    </xf>
    <xf numFmtId="200" fontId="8" fillId="0" borderId="0" xfId="13048" applyNumberFormat="1" applyFont="1" applyFill="1" applyBorder="1" applyAlignment="1">
      <alignment horizontal="center" vertical="center" wrapText="1"/>
    </xf>
    <xf numFmtId="200" fontId="8" fillId="0" borderId="28" xfId="13048" applyNumberFormat="1" applyFont="1" applyFill="1" applyBorder="1" applyAlignment="1">
      <alignment horizontal="center" vertical="center"/>
    </xf>
    <xf numFmtId="176" fontId="69" fillId="0" borderId="0" xfId="13047" applyNumberFormat="1" applyFont="1" applyFill="1" applyAlignment="1">
      <alignment horizontal="left" vertical="center" wrapText="1" shrinkToFit="1"/>
    </xf>
    <xf numFmtId="176" fontId="69" fillId="0" borderId="23" xfId="13047" applyNumberFormat="1" applyFont="1" applyFill="1" applyBorder="1" applyAlignment="1">
      <alignment horizontal="center" wrapText="1"/>
    </xf>
    <xf numFmtId="176" fontId="76" fillId="0" borderId="0" xfId="13048" applyNumberFormat="1" applyFont="1" applyFill="1" applyAlignment="1"/>
    <xf numFmtId="176" fontId="36" fillId="0" borderId="0" xfId="13048" applyNumberFormat="1" applyFont="1" applyFill="1" applyAlignment="1"/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/>
    <xf numFmtId="176" fontId="8" fillId="0" borderId="0" xfId="13047" applyNumberFormat="1" applyFont="1" applyFill="1" applyBorder="1" applyAlignment="1">
      <alignment vertical="center"/>
    </xf>
    <xf numFmtId="176" fontId="8" fillId="0" borderId="0" xfId="13049" applyNumberFormat="1" applyFont="1" applyFill="1" applyBorder="1" applyAlignment="1">
      <alignment horizontal="center" vertical="center" shrinkToFit="1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vertical="center"/>
    </xf>
    <xf numFmtId="176" fontId="42" fillId="0" borderId="0" xfId="13056" applyNumberFormat="1" applyFont="1" applyAlignment="1">
      <alignment horizontal="center" vertical="center"/>
    </xf>
    <xf numFmtId="200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horizontal="center" vertical="center"/>
    </xf>
    <xf numFmtId="176" fontId="40" fillId="0" borderId="0" xfId="13056" applyNumberFormat="1" applyFont="1" applyAlignment="1">
      <alignment horizontal="left" vertical="center"/>
    </xf>
    <xf numFmtId="182" fontId="102" fillId="0" borderId="45" xfId="13275" applyNumberFormat="1" applyFont="1" applyBorder="1" applyAlignment="1">
      <alignment horizontal="center" vertical="center" wrapText="1"/>
    </xf>
    <xf numFmtId="11" fontId="102" fillId="0" borderId="46" xfId="13275" applyNumberFormat="1" applyFont="1" applyBorder="1" applyAlignment="1">
      <alignment horizontal="center" vertical="center" wrapText="1"/>
    </xf>
    <xf numFmtId="0" fontId="102" fillId="0" borderId="47" xfId="13275" applyFont="1" applyFill="1" applyBorder="1" applyAlignment="1">
      <alignment horizontal="center" vertical="center" wrapText="1"/>
    </xf>
    <xf numFmtId="182" fontId="102" fillId="0" borderId="47" xfId="13275" applyNumberFormat="1" applyFont="1" applyBorder="1" applyAlignment="1">
      <alignment horizontal="center" wrapText="1"/>
    </xf>
    <xf numFmtId="0" fontId="102" fillId="0" borderId="47" xfId="13276" applyFont="1" applyBorder="1" applyAlignment="1">
      <alignment horizontal="center" vertical="center" wrapText="1"/>
    </xf>
    <xf numFmtId="0" fontId="102" fillId="0" borderId="49" xfId="13276" applyFont="1" applyBorder="1" applyAlignment="1">
      <alignment horizontal="center" vertical="center" wrapText="1"/>
    </xf>
    <xf numFmtId="0" fontId="102" fillId="0" borderId="48" xfId="13276" applyFont="1" applyBorder="1" applyAlignment="1">
      <alignment horizontal="center" vertical="center" wrapText="1"/>
    </xf>
    <xf numFmtId="0" fontId="102" fillId="0" borderId="0" xfId="13275" applyFont="1" applyFill="1" applyBorder="1" applyAlignment="1">
      <alignment horizontal="center" vertical="center" wrapText="1"/>
    </xf>
    <xf numFmtId="182" fontId="102" fillId="0" borderId="48" xfId="13275" applyNumberFormat="1" applyFont="1" applyBorder="1" applyAlignment="1">
      <alignment horizontal="center" wrapText="1"/>
    </xf>
    <xf numFmtId="182" fontId="102" fillId="0" borderId="49" xfId="13275" applyNumberFormat="1" applyFont="1" applyBorder="1" applyAlignment="1">
      <alignment horizontal="center" vertical="center" wrapText="1"/>
    </xf>
    <xf numFmtId="0" fontId="102" fillId="0" borderId="54" xfId="13275" applyFont="1" applyBorder="1" applyAlignment="1">
      <alignment horizontal="center" vertical="center" wrapText="1"/>
    </xf>
    <xf numFmtId="0" fontId="102" fillId="0" borderId="48" xfId="13275" applyFont="1" applyFill="1" applyBorder="1" applyAlignment="1">
      <alignment horizontal="center" vertical="center" wrapText="1"/>
    </xf>
    <xf numFmtId="182" fontId="102" fillId="0" borderId="55" xfId="13275" applyNumberFormat="1" applyFont="1" applyBorder="1" applyAlignment="1">
      <alignment horizontal="center" wrapText="1"/>
    </xf>
    <xf numFmtId="182" fontId="102" fillId="0" borderId="48" xfId="13275" applyNumberFormat="1" applyFont="1" applyBorder="1" applyAlignment="1">
      <alignment horizontal="center"/>
    </xf>
    <xf numFmtId="0" fontId="102" fillId="0" borderId="46" xfId="13275" applyFont="1" applyBorder="1" applyAlignment="1">
      <alignment horizontal="center" vertical="center" wrapText="1"/>
    </xf>
    <xf numFmtId="182" fontId="102" fillId="0" borderId="57" xfId="13275" applyNumberFormat="1" applyFont="1" applyBorder="1" applyAlignment="1">
      <alignment horizontal="center"/>
    </xf>
    <xf numFmtId="182" fontId="102" fillId="0" borderId="45" xfId="13275" applyNumberFormat="1" applyFont="1" applyBorder="1" applyAlignment="1">
      <alignment horizontal="center"/>
    </xf>
    <xf numFmtId="0" fontId="102" fillId="0" borderId="48" xfId="13278" applyFont="1" applyFill="1" applyBorder="1" applyAlignment="1">
      <alignment horizontal="center"/>
    </xf>
    <xf numFmtId="0" fontId="102" fillId="0" borderId="48" xfId="13278" applyFont="1" applyFill="1" applyBorder="1" applyAlignment="1">
      <alignment horizontal="center" vertical="center"/>
    </xf>
    <xf numFmtId="0" fontId="102" fillId="0" borderId="48" xfId="13278" applyFont="1" applyFill="1" applyBorder="1" applyAlignment="1">
      <alignment horizontal="center" wrapText="1"/>
    </xf>
    <xf numFmtId="0" fontId="102" fillId="0" borderId="8" xfId="13280" applyFont="1" applyFill="1" applyBorder="1" applyAlignment="1">
      <alignment horizontal="center" vertical="center" wrapText="1"/>
    </xf>
    <xf numFmtId="0" fontId="102" fillId="0" borderId="48" xfId="13280" applyFont="1" applyFill="1" applyBorder="1" applyAlignment="1">
      <alignment horizontal="center" vertical="center" wrapText="1"/>
    </xf>
    <xf numFmtId="0" fontId="102" fillId="0" borderId="67" xfId="13278" applyFont="1" applyFill="1" applyBorder="1" applyAlignment="1">
      <alignment horizontal="center"/>
    </xf>
    <xf numFmtId="182" fontId="102" fillId="0" borderId="48" xfId="13278" applyNumberFormat="1" applyFont="1" applyFill="1" applyBorder="1" applyAlignment="1">
      <alignment horizontal="center" wrapText="1"/>
    </xf>
    <xf numFmtId="0" fontId="102" fillId="0" borderId="0" xfId="12933" applyFont="1" applyBorder="1" applyAlignment="1">
      <alignment horizontal="center" vertical="center"/>
    </xf>
    <xf numFmtId="0" fontId="102" fillId="0" borderId="48" xfId="12933" applyFont="1" applyFill="1" applyBorder="1" applyAlignment="1">
      <alignment horizontal="center" vertical="center"/>
    </xf>
    <xf numFmtId="0" fontId="102" fillId="0" borderId="48" xfId="12933" applyFont="1" applyBorder="1" applyAlignment="1">
      <alignment horizontal="center" vertical="center"/>
    </xf>
    <xf numFmtId="0" fontId="102" fillId="0" borderId="0" xfId="13279" applyFont="1" applyFill="1" applyBorder="1" applyAlignment="1">
      <alignment horizontal="center" vertical="center" shrinkToFit="1"/>
    </xf>
    <xf numFmtId="49" fontId="102" fillId="0" borderId="0" xfId="13279" applyNumberFormat="1" applyFont="1" applyFill="1" applyBorder="1" applyAlignment="1">
      <alignment horizontal="center" vertical="center" shrinkToFit="1"/>
    </xf>
    <xf numFmtId="0" fontId="102" fillId="0" borderId="0" xfId="13279" applyNumberFormat="1" applyFont="1" applyFill="1" applyBorder="1" applyAlignment="1">
      <alignment horizontal="center" vertical="center" shrinkToFit="1"/>
    </xf>
    <xf numFmtId="0" fontId="59" fillId="0" borderId="0" xfId="13279" applyFont="1" applyFill="1" applyBorder="1" applyAlignment="1">
      <alignment horizontal="left" vertical="center" shrinkToFit="1"/>
    </xf>
    <xf numFmtId="0" fontId="102" fillId="0" borderId="9" xfId="13278" applyFont="1" applyFill="1" applyBorder="1" applyAlignment="1">
      <alignment horizontal="center" vertical="center" wrapText="1"/>
    </xf>
    <xf numFmtId="182" fontId="102" fillId="0" borderId="48" xfId="12933" applyNumberFormat="1" applyFont="1" applyBorder="1" applyAlignment="1">
      <alignment horizontal="center"/>
    </xf>
    <xf numFmtId="182" fontId="102" fillId="0" borderId="48" xfId="12933" applyNumberFormat="1" applyFont="1" applyFill="1" applyBorder="1" applyAlignment="1">
      <alignment horizontal="center" vertical="center" wrapText="1"/>
    </xf>
    <xf numFmtId="182" fontId="102" fillId="0" borderId="48" xfId="13280" applyNumberFormat="1" applyFont="1" applyFill="1" applyBorder="1" applyAlignment="1">
      <alignment horizontal="center"/>
    </xf>
    <xf numFmtId="0" fontId="102" fillId="0" borderId="68" xfId="12933" applyFont="1" applyFill="1" applyBorder="1" applyAlignment="1">
      <alignment horizontal="center" vertical="center"/>
    </xf>
    <xf numFmtId="0" fontId="102" fillId="0" borderId="58" xfId="12933" applyFont="1" applyBorder="1" applyAlignment="1">
      <alignment horizontal="center" vertical="center"/>
    </xf>
    <xf numFmtId="184" fontId="102" fillId="0" borderId="0" xfId="13279" applyNumberFormat="1" applyFont="1" applyFill="1" applyBorder="1" applyAlignment="1">
      <alignment horizontal="center" vertical="center" shrinkToFit="1"/>
    </xf>
    <xf numFmtId="0" fontId="102" fillId="0" borderId="8" xfId="12933" applyFont="1" applyBorder="1" applyAlignment="1">
      <alignment horizontal="center" vertical="center"/>
    </xf>
    <xf numFmtId="182" fontId="102" fillId="0" borderId="0" xfId="12933" applyNumberFormat="1" applyFont="1" applyFill="1" applyBorder="1" applyAlignment="1">
      <alignment horizontal="center"/>
    </xf>
    <xf numFmtId="0" fontId="102" fillId="0" borderId="48" xfId="13278" applyFont="1" applyFill="1" applyBorder="1" applyAlignment="1">
      <alignment horizontal="center" vertical="center" wrapText="1"/>
    </xf>
    <xf numFmtId="0" fontId="102" fillId="0" borderId="58" xfId="12933" applyFont="1" applyFill="1" applyBorder="1" applyAlignment="1">
      <alignment horizontal="center" vertical="center"/>
    </xf>
    <xf numFmtId="182" fontId="102" fillId="0" borderId="9" xfId="12933" applyNumberFormat="1" applyFont="1" applyFill="1" applyBorder="1" applyAlignment="1">
      <alignment horizontal="center"/>
    </xf>
    <xf numFmtId="182" fontId="102" fillId="0" borderId="48" xfId="13280" applyNumberFormat="1" applyFont="1" applyFill="1" applyBorder="1" applyAlignment="1">
      <alignment horizontal="center" vertical="center" wrapText="1"/>
    </xf>
    <xf numFmtId="0" fontId="107" fillId="0" borderId="0" xfId="13279" applyFont="1" applyFill="1" applyBorder="1" applyAlignment="1">
      <alignment horizontal="center" vertical="center" shrinkToFit="1"/>
    </xf>
    <xf numFmtId="49" fontId="107" fillId="0" borderId="0" xfId="13279" applyNumberFormat="1" applyFont="1" applyFill="1" applyBorder="1" applyAlignment="1">
      <alignment horizontal="center" vertical="center" shrinkToFit="1"/>
    </xf>
    <xf numFmtId="184" fontId="107" fillId="0" borderId="0" xfId="13279" applyNumberFormat="1" applyFont="1" applyFill="1" applyBorder="1" applyAlignment="1">
      <alignment horizontal="center" vertical="center" shrinkToFit="1"/>
    </xf>
    <xf numFmtId="0" fontId="59" fillId="15" borderId="0" xfId="13279" applyFont="1" applyFill="1" applyBorder="1" applyAlignment="1">
      <alignment horizontal="left" vertical="center"/>
    </xf>
    <xf numFmtId="0" fontId="56" fillId="0" borderId="0" xfId="13278" applyFont="1" applyBorder="1" applyAlignment="1">
      <alignment horizontal="center" vertical="center"/>
    </xf>
    <xf numFmtId="0" fontId="59" fillId="0" borderId="0" xfId="13278" applyFont="1" applyBorder="1" applyAlignment="1">
      <alignment horizontal="center" vertical="center"/>
    </xf>
    <xf numFmtId="0" fontId="167" fillId="0" borderId="0" xfId="13279" applyFont="1"/>
    <xf numFmtId="0" fontId="167" fillId="0" borderId="0" xfId="13279" applyFont="1" applyAlignment="1">
      <alignment horizontal="center"/>
    </xf>
    <xf numFmtId="0" fontId="168" fillId="0" borderId="0" xfId="13279" applyFont="1"/>
    <xf numFmtId="182" fontId="167" fillId="16" borderId="30" xfId="13279" applyNumberFormat="1" applyFont="1" applyFill="1" applyBorder="1" applyAlignment="1">
      <alignment horizontal="center"/>
    </xf>
    <xf numFmtId="0" fontId="167" fillId="0" borderId="30" xfId="13279" applyFont="1" applyBorder="1" applyAlignment="1">
      <alignment horizontal="center"/>
    </xf>
    <xf numFmtId="0" fontId="167" fillId="0" borderId="30" xfId="12933" applyFont="1" applyFill="1" applyBorder="1" applyAlignment="1">
      <alignment horizontal="center" vertical="center" wrapText="1"/>
    </xf>
    <xf numFmtId="49" fontId="167" fillId="0" borderId="30" xfId="13279" applyNumberFormat="1" applyFont="1" applyFill="1" applyBorder="1" applyAlignment="1">
      <alignment horizontal="center"/>
    </xf>
    <xf numFmtId="0" fontId="167" fillId="0" borderId="30" xfId="13279" applyFont="1" applyFill="1" applyBorder="1" applyAlignment="1">
      <alignment horizontal="center"/>
    </xf>
    <xf numFmtId="0" fontId="168" fillId="0" borderId="0" xfId="13279" applyFont="1" applyFill="1"/>
    <xf numFmtId="0" fontId="167" fillId="0" borderId="0" xfId="13279" applyFont="1" applyFill="1"/>
    <xf numFmtId="0" fontId="167" fillId="0" borderId="30" xfId="12933" applyNumberFormat="1" applyFont="1" applyFill="1" applyBorder="1" applyAlignment="1">
      <alignment horizontal="center" vertical="center"/>
    </xf>
    <xf numFmtId="0" fontId="167" fillId="0" borderId="91" xfId="12933" applyFont="1" applyFill="1" applyBorder="1" applyAlignment="1">
      <alignment horizontal="center" vertical="center"/>
    </xf>
    <xf numFmtId="0" fontId="167" fillId="0" borderId="31" xfId="12933" applyFont="1" applyFill="1" applyBorder="1" applyAlignment="1">
      <alignment horizontal="center" vertical="center"/>
    </xf>
    <xf numFmtId="0" fontId="167" fillId="0" borderId="30" xfId="12933" applyFont="1" applyFill="1" applyBorder="1" applyAlignment="1">
      <alignment horizontal="center" vertical="center"/>
    </xf>
    <xf numFmtId="182" fontId="167" fillId="16" borderId="0" xfId="13279" applyNumberFormat="1" applyFont="1" applyFill="1" applyBorder="1" applyAlignment="1">
      <alignment horizontal="center"/>
    </xf>
    <xf numFmtId="0" fontId="167" fillId="0" borderId="0" xfId="12933" applyFont="1" applyFill="1" applyBorder="1" applyAlignment="1">
      <alignment horizontal="center" vertical="center"/>
    </xf>
    <xf numFmtId="49" fontId="167" fillId="0" borderId="0" xfId="12933" applyNumberFormat="1" applyFont="1" applyFill="1" applyBorder="1" applyAlignment="1">
      <alignment horizontal="center" vertical="center" wrapText="1"/>
    </xf>
    <xf numFmtId="0" fontId="167" fillId="0" borderId="0" xfId="12933" applyFont="1" applyFill="1" applyBorder="1" applyAlignment="1">
      <alignment horizontal="center" vertical="center" wrapText="1"/>
    </xf>
    <xf numFmtId="49" fontId="167" fillId="0" borderId="30" xfId="12933" applyNumberFormat="1" applyFont="1" applyFill="1" applyBorder="1" applyAlignment="1">
      <alignment horizontal="center" vertical="center" wrapText="1"/>
    </xf>
    <xf numFmtId="0" fontId="168" fillId="0" borderId="0" xfId="13279" applyFont="1" applyFill="1" applyBorder="1" applyAlignment="1">
      <alignment horizontal="left" vertical="center" shrinkToFit="1"/>
    </xf>
    <xf numFmtId="0" fontId="167" fillId="16" borderId="0" xfId="12933" applyFont="1" applyFill="1" applyBorder="1" applyAlignment="1">
      <alignment horizontal="center" vertical="center" wrapText="1"/>
    </xf>
    <xf numFmtId="0" fontId="167" fillId="16" borderId="0" xfId="13279" applyFont="1" applyFill="1" applyBorder="1" applyAlignment="1">
      <alignment horizontal="center" vertical="center" wrapText="1"/>
    </xf>
    <xf numFmtId="0" fontId="167" fillId="16" borderId="30" xfId="13279" applyFont="1" applyFill="1" applyBorder="1" applyAlignment="1">
      <alignment horizontal="center" vertical="center" wrapText="1"/>
    </xf>
    <xf numFmtId="0" fontId="167" fillId="16" borderId="30" xfId="13279" applyFont="1" applyFill="1" applyBorder="1" applyAlignment="1">
      <alignment horizontal="center"/>
    </xf>
    <xf numFmtId="58" fontId="167" fillId="16" borderId="30" xfId="13279" applyNumberFormat="1" applyFont="1" applyFill="1" applyBorder="1" applyAlignment="1">
      <alignment horizontal="center" vertical="center" wrapText="1"/>
    </xf>
    <xf numFmtId="58" fontId="168" fillId="0" borderId="0" xfId="13279" applyNumberFormat="1" applyFont="1" applyFill="1" applyBorder="1" applyAlignment="1">
      <alignment horizontal="left" vertical="center" shrinkToFit="1"/>
    </xf>
    <xf numFmtId="0" fontId="167" fillId="0" borderId="0" xfId="12933" applyFont="1" applyBorder="1" applyAlignment="1">
      <alignment vertical="center" wrapText="1"/>
    </xf>
    <xf numFmtId="182" fontId="167" fillId="0" borderId="0" xfId="12933" applyNumberFormat="1" applyFont="1" applyFill="1" applyBorder="1" applyAlignment="1">
      <alignment horizontal="center" vertical="center"/>
    </xf>
    <xf numFmtId="0" fontId="167" fillId="0" borderId="0" xfId="13279" applyNumberFormat="1" applyFont="1" applyBorder="1" applyAlignment="1">
      <alignment horizontal="center" vertical="center"/>
    </xf>
    <xf numFmtId="0" fontId="167" fillId="16" borderId="0" xfId="13279" applyFont="1" applyFill="1" applyBorder="1" applyAlignment="1">
      <alignment horizontal="center"/>
    </xf>
    <xf numFmtId="0" fontId="167" fillId="0" borderId="0" xfId="13279" applyFont="1" applyBorder="1" applyAlignment="1">
      <alignment horizontal="center"/>
    </xf>
    <xf numFmtId="182" fontId="167" fillId="0" borderId="30" xfId="12933" applyNumberFormat="1" applyFont="1" applyFill="1" applyBorder="1" applyAlignment="1">
      <alignment horizontal="center" vertical="center"/>
    </xf>
    <xf numFmtId="0" fontId="167" fillId="0" borderId="0" xfId="12933" applyNumberFormat="1" applyFont="1" applyFill="1" applyBorder="1" applyAlignment="1">
      <alignment horizontal="center" vertical="center" wrapText="1"/>
    </xf>
    <xf numFmtId="49" fontId="169" fillId="0" borderId="0" xfId="15040" applyNumberFormat="1" applyFont="1" applyFill="1" applyBorder="1" applyAlignment="1">
      <alignment horizontal="center"/>
    </xf>
    <xf numFmtId="0" fontId="167" fillId="0" borderId="30" xfId="12933" applyFont="1" applyBorder="1" applyAlignment="1">
      <alignment horizontal="center" vertical="center"/>
    </xf>
    <xf numFmtId="0" fontId="167" fillId="0" borderId="92" xfId="12933" applyFont="1" applyFill="1" applyBorder="1" applyAlignment="1">
      <alignment horizontal="center" vertical="center"/>
    </xf>
    <xf numFmtId="16" fontId="167" fillId="0" borderId="0" xfId="12933" applyNumberFormat="1" applyFont="1" applyFill="1" applyBorder="1" applyAlignment="1">
      <alignment horizontal="center" vertical="center"/>
    </xf>
    <xf numFmtId="0" fontId="167" fillId="0" borderId="30" xfId="12933" applyFont="1" applyFill="1" applyBorder="1" applyAlignment="1">
      <alignment horizontal="center" vertical="center" shrinkToFit="1"/>
    </xf>
    <xf numFmtId="182" fontId="167" fillId="0" borderId="0" xfId="12933" applyNumberFormat="1" applyFont="1" applyFill="1" applyBorder="1" applyAlignment="1">
      <alignment horizontal="center"/>
    </xf>
    <xf numFmtId="0" fontId="167" fillId="0" borderId="0" xfId="13279" applyFont="1" applyFill="1" applyAlignment="1">
      <alignment horizontal="center"/>
    </xf>
    <xf numFmtId="0" fontId="167" fillId="0" borderId="0" xfId="12933" applyFont="1" applyFill="1" applyBorder="1" applyAlignment="1">
      <alignment horizontal="center"/>
    </xf>
    <xf numFmtId="0" fontId="167" fillId="0" borderId="30" xfId="13279" applyFont="1" applyBorder="1" applyAlignment="1">
      <alignment horizontal="center" shrinkToFit="1"/>
    </xf>
    <xf numFmtId="0" fontId="168" fillId="0" borderId="0" xfId="13279" applyFont="1" applyBorder="1" applyAlignment="1">
      <alignment vertical="center"/>
    </xf>
    <xf numFmtId="0" fontId="167" fillId="0" borderId="0" xfId="12933" applyNumberFormat="1" applyFont="1" applyFill="1" applyBorder="1" applyAlignment="1">
      <alignment horizontal="center" vertical="center"/>
    </xf>
    <xf numFmtId="0" fontId="167" fillId="0" borderId="0" xfId="12933" applyFont="1" applyBorder="1" applyAlignment="1">
      <alignment horizontal="center" vertical="center" wrapText="1"/>
    </xf>
    <xf numFmtId="0" fontId="167" fillId="0" borderId="0" xfId="13279" applyFont="1" applyFill="1" applyBorder="1" applyAlignment="1">
      <alignment horizontal="center"/>
    </xf>
    <xf numFmtId="0" fontId="167" fillId="0" borderId="31" xfId="12933" applyFont="1" applyBorder="1" applyAlignment="1">
      <alignment horizontal="center" vertical="center"/>
    </xf>
    <xf numFmtId="0" fontId="167" fillId="0" borderId="31" xfId="12933" applyFont="1" applyFill="1" applyBorder="1" applyAlignment="1">
      <alignment horizontal="center" vertical="center" wrapText="1"/>
    </xf>
    <xf numFmtId="0" fontId="167" fillId="0" borderId="0" xfId="13279" applyFont="1" applyBorder="1"/>
    <xf numFmtId="0" fontId="167" fillId="0" borderId="0" xfId="14765" applyFont="1" applyBorder="1" applyAlignment="1" applyProtection="1">
      <alignment horizontal="center"/>
    </xf>
    <xf numFmtId="58" fontId="167" fillId="0" borderId="0" xfId="13279" applyNumberFormat="1" applyFont="1"/>
    <xf numFmtId="0" fontId="167" fillId="0" borderId="30" xfId="12933" applyNumberFormat="1" applyFont="1" applyFill="1" applyBorder="1" applyAlignment="1">
      <alignment horizontal="center" vertical="center" wrapText="1"/>
    </xf>
    <xf numFmtId="0" fontId="167" fillId="17" borderId="30" xfId="12933" applyNumberFormat="1" applyFont="1" applyFill="1" applyBorder="1" applyAlignment="1">
      <alignment horizontal="center" vertical="center" wrapText="1"/>
    </xf>
    <xf numFmtId="0" fontId="167" fillId="0" borderId="0" xfId="12933" applyFont="1" applyFill="1" applyBorder="1" applyAlignment="1">
      <alignment vertical="center"/>
    </xf>
    <xf numFmtId="0" fontId="167" fillId="0" borderId="0" xfId="12933" applyFont="1" applyFill="1" applyBorder="1" applyAlignment="1">
      <alignment horizontal="left" vertical="center"/>
    </xf>
    <xf numFmtId="0" fontId="167" fillId="16" borderId="0" xfId="13279" applyFont="1" applyFill="1"/>
    <xf numFmtId="0" fontId="168" fillId="16" borderId="0" xfId="13279" applyFont="1" applyFill="1" applyBorder="1" applyAlignment="1">
      <alignment vertical="center"/>
    </xf>
    <xf numFmtId="0" fontId="167" fillId="0" borderId="93" xfId="12933" applyFont="1" applyFill="1" applyBorder="1" applyAlignment="1">
      <alignment horizontal="center" vertical="center"/>
    </xf>
    <xf numFmtId="0" fontId="168" fillId="0" borderId="0" xfId="15041" applyFont="1" applyBorder="1" applyAlignment="1">
      <alignment horizontal="center" vertical="center" wrapText="1"/>
    </xf>
    <xf numFmtId="0" fontId="168" fillId="0" borderId="0" xfId="13279" applyFont="1" applyAlignment="1">
      <alignment vertical="center"/>
    </xf>
    <xf numFmtId="215" fontId="168" fillId="0" borderId="0" xfId="13279" applyNumberFormat="1" applyFont="1" applyFill="1" applyBorder="1" applyAlignment="1">
      <alignment horizontal="center"/>
    </xf>
    <xf numFmtId="0" fontId="168" fillId="0" borderId="0" xfId="15041" applyFont="1" applyBorder="1" applyAlignment="1">
      <alignment horizontal="center" vertical="center"/>
    </xf>
    <xf numFmtId="183" fontId="50" fillId="0" borderId="0" xfId="15042" applyNumberFormat="1" applyFont="1">
      <alignment vertical="center"/>
    </xf>
    <xf numFmtId="49" fontId="50" fillId="0" borderId="0" xfId="15042" applyNumberFormat="1" applyFont="1">
      <alignment vertical="center"/>
    </xf>
    <xf numFmtId="183" fontId="50" fillId="0" borderId="0" xfId="15042" applyNumberFormat="1" applyFont="1" applyFill="1">
      <alignment vertical="center"/>
    </xf>
    <xf numFmtId="182" fontId="175" fillId="0" borderId="30" xfId="15043" applyNumberFormat="1" applyFont="1" applyFill="1" applyBorder="1" applyAlignment="1">
      <alignment horizontal="left"/>
    </xf>
    <xf numFmtId="182" fontId="50" fillId="0" borderId="30" xfId="15043" applyNumberFormat="1" applyFont="1" applyFill="1" applyBorder="1" applyAlignment="1">
      <alignment horizontal="left"/>
    </xf>
    <xf numFmtId="49" fontId="50" fillId="0" borderId="30" xfId="15044" applyNumberFormat="1" applyFont="1" applyFill="1" applyBorder="1" applyAlignment="1">
      <alignment horizontal="left"/>
    </xf>
    <xf numFmtId="183" fontId="50" fillId="0" borderId="30" xfId="15043" applyNumberFormat="1" applyFont="1" applyFill="1" applyBorder="1" applyAlignment="1">
      <alignment horizontal="left" vertical="center"/>
    </xf>
    <xf numFmtId="49" fontId="50" fillId="0" borderId="0" xfId="15042" applyNumberFormat="1" applyFont="1" applyFill="1">
      <alignment vertical="center"/>
    </xf>
    <xf numFmtId="183" fontId="5" fillId="0" borderId="0" xfId="15046" applyNumberFormat="1" applyFont="1" applyFill="1" applyBorder="1" applyAlignment="1">
      <alignment horizontal="left" vertical="center" shrinkToFit="1"/>
    </xf>
    <xf numFmtId="183" fontId="50" fillId="0" borderId="0" xfId="15042" applyNumberFormat="1" applyFont="1" applyFill="1" applyBorder="1">
      <alignment vertical="center"/>
    </xf>
    <xf numFmtId="183" fontId="50" fillId="0" borderId="0" xfId="15042" applyNumberFormat="1" applyFont="1" applyFill="1" applyBorder="1" applyAlignment="1">
      <alignment horizontal="center" vertical="center"/>
    </xf>
    <xf numFmtId="49" fontId="50" fillId="0" borderId="0" xfId="15042" applyNumberFormat="1" applyFont="1" applyFill="1" applyBorder="1">
      <alignment vertical="center"/>
    </xf>
    <xf numFmtId="183" fontId="50" fillId="0" borderId="0" xfId="15042" applyNumberFormat="1" applyFont="1" applyFill="1" applyBorder="1" applyAlignment="1">
      <alignment horizontal="left" vertical="top" wrapText="1"/>
    </xf>
    <xf numFmtId="183" fontId="50" fillId="0" borderId="0" xfId="15042" applyNumberFormat="1" applyFont="1" applyFill="1" applyBorder="1" applyAlignment="1">
      <alignment horizontal="left" vertical="center"/>
    </xf>
    <xf numFmtId="49" fontId="5" fillId="0" borderId="0" xfId="15046" applyNumberFormat="1" applyFont="1" applyFill="1" applyBorder="1" applyAlignment="1">
      <alignment horizontal="left" vertical="center" shrinkToFit="1"/>
    </xf>
    <xf numFmtId="184" fontId="5" fillId="0" borderId="0" xfId="15046" applyNumberFormat="1" applyFont="1" applyFill="1" applyBorder="1" applyAlignment="1">
      <alignment horizontal="left" vertical="center" shrinkToFit="1"/>
    </xf>
    <xf numFmtId="183" fontId="50" fillId="0" borderId="0" xfId="15042" applyNumberFormat="1" applyFont="1" applyFill="1" applyBorder="1" applyAlignment="1">
      <alignment horizontal="left"/>
    </xf>
    <xf numFmtId="183" fontId="50" fillId="0" borderId="0" xfId="15042" applyNumberFormat="1" applyFont="1" applyFill="1" applyAlignment="1"/>
    <xf numFmtId="182" fontId="50" fillId="0" borderId="0" xfId="15043" applyNumberFormat="1" applyFont="1" applyFill="1" applyBorder="1" applyAlignment="1">
      <alignment horizontal="left"/>
    </xf>
    <xf numFmtId="183" fontId="50" fillId="0" borderId="0" xfId="15043" applyNumberFormat="1" applyFont="1" applyFill="1" applyBorder="1" applyAlignment="1">
      <alignment horizontal="center" wrapText="1"/>
    </xf>
    <xf numFmtId="49" fontId="50" fillId="0" borderId="0" xfId="15043" applyNumberFormat="1" applyFont="1" applyFill="1" applyBorder="1" applyAlignment="1">
      <alignment horizontal="left"/>
    </xf>
    <xf numFmtId="183" fontId="50" fillId="0" borderId="0" xfId="15047" applyNumberFormat="1" applyFont="1" applyFill="1" applyBorder="1" applyAlignment="1">
      <alignment horizontal="left" vertical="center"/>
    </xf>
    <xf numFmtId="183" fontId="50" fillId="0" borderId="0" xfId="15042" applyNumberFormat="1" applyFont="1" applyAlignment="1"/>
    <xf numFmtId="183" fontId="50" fillId="15" borderId="0" xfId="15042" applyNumberFormat="1" applyFont="1" applyFill="1" applyBorder="1" applyAlignment="1">
      <alignment horizontal="left" vertical="center"/>
    </xf>
    <xf numFmtId="183" fontId="50" fillId="0" borderId="0" xfId="15043" applyNumberFormat="1" applyFont="1" applyFill="1" applyBorder="1" applyAlignment="1">
      <alignment horizontal="left" wrapText="1"/>
    </xf>
    <xf numFmtId="49" fontId="50" fillId="0" borderId="0" xfId="15048" applyNumberFormat="1" applyFont="1" applyFill="1" applyBorder="1" applyAlignment="1">
      <alignment horizontal="left"/>
    </xf>
    <xf numFmtId="16" fontId="50" fillId="0" borderId="0" xfId="15048" applyNumberFormat="1" applyFont="1" applyFill="1" applyBorder="1" applyAlignment="1">
      <alignment horizontal="left"/>
    </xf>
    <xf numFmtId="183" fontId="5" fillId="17" borderId="0" xfId="15046" applyNumberFormat="1" applyFont="1" applyFill="1" applyBorder="1" applyAlignment="1">
      <alignment horizontal="left" vertical="center" shrinkToFit="1"/>
    </xf>
    <xf numFmtId="183" fontId="50" fillId="0" borderId="0" xfId="15042" applyNumberFormat="1" applyFont="1" applyBorder="1">
      <alignment vertical="center"/>
    </xf>
    <xf numFmtId="0" fontId="50" fillId="0" borderId="30" xfId="14705" applyNumberFormat="1" applyFont="1" applyFill="1" applyBorder="1" applyAlignment="1" applyProtection="1">
      <alignment horizontal="left"/>
    </xf>
    <xf numFmtId="183" fontId="5" fillId="15" borderId="0" xfId="15046" applyNumberFormat="1" applyFont="1" applyFill="1" applyBorder="1" applyAlignment="1">
      <alignment horizontal="left" vertical="center"/>
    </xf>
    <xf numFmtId="49" fontId="5" fillId="15" borderId="0" xfId="15046" applyNumberFormat="1" applyFont="1" applyFill="1" applyBorder="1" applyAlignment="1">
      <alignment horizontal="left" vertical="center"/>
    </xf>
    <xf numFmtId="0" fontId="50" fillId="0" borderId="0" xfId="15042" applyNumberFormat="1" applyFont="1" applyAlignment="1"/>
    <xf numFmtId="16" fontId="50" fillId="16" borderId="0" xfId="15042" applyNumberFormat="1" applyFont="1" applyFill="1" applyBorder="1" applyAlignment="1">
      <alignment horizontal="center"/>
    </xf>
    <xf numFmtId="0" fontId="50" fillId="87" borderId="30" xfId="14705" applyNumberFormat="1" applyFont="1" applyFill="1" applyBorder="1" applyAlignment="1" applyProtection="1">
      <alignment horizontal="left"/>
    </xf>
    <xf numFmtId="183" fontId="50" fillId="0" borderId="0" xfId="15042" applyNumberFormat="1" applyFont="1" applyBorder="1" applyAlignment="1">
      <alignment horizontal="center" vertical="center"/>
    </xf>
    <xf numFmtId="49" fontId="50" fillId="0" borderId="0" xfId="15042" applyNumberFormat="1" applyFont="1" applyBorder="1">
      <alignment vertical="center"/>
    </xf>
    <xf numFmtId="183" fontId="5" fillId="0" borderId="0" xfId="15046" applyNumberFormat="1" applyFont="1" applyFill="1" applyBorder="1" applyAlignment="1">
      <alignment vertical="center" shrinkToFit="1"/>
    </xf>
    <xf numFmtId="183" fontId="5" fillId="0" borderId="0" xfId="15045" applyNumberFormat="1" applyFont="1" applyBorder="1" applyAlignment="1">
      <alignment horizontal="center" vertical="center"/>
    </xf>
    <xf numFmtId="183" fontId="5" fillId="0" borderId="0" xfId="15042" applyNumberFormat="1" applyFont="1" applyAlignment="1">
      <alignment vertical="center"/>
    </xf>
    <xf numFmtId="183" fontId="50" fillId="0" borderId="0" xfId="15042" applyNumberFormat="1" applyFont="1" applyBorder="1" applyAlignment="1">
      <alignment horizontal="left" vertical="center"/>
    </xf>
    <xf numFmtId="17" fontId="68" fillId="0" borderId="0" xfId="15042" applyNumberFormat="1" applyFont="1" applyAlignment="1">
      <alignment horizontal="center" vertical="center"/>
    </xf>
    <xf numFmtId="183" fontId="67" fillId="0" borderId="0" xfId="15045" applyNumberFormat="1" applyFont="1" applyBorder="1" applyAlignment="1">
      <alignment horizontal="center" vertical="center"/>
    </xf>
    <xf numFmtId="49" fontId="67" fillId="0" borderId="0" xfId="15045" applyNumberFormat="1" applyFont="1" applyBorder="1" applyAlignment="1">
      <alignment horizontal="center" vertical="center"/>
    </xf>
    <xf numFmtId="180" fontId="4" fillId="0" borderId="0" xfId="15050" applyNumberFormat="1" applyFont="1"/>
    <xf numFmtId="180" fontId="4" fillId="0" borderId="0" xfId="15050" applyNumberFormat="1" applyFont="1" applyAlignment="1">
      <alignment horizontal="center"/>
    </xf>
    <xf numFmtId="180" fontId="41" fillId="0" borderId="0" xfId="15050" applyNumberFormat="1" applyFont="1"/>
    <xf numFmtId="216" fontId="176" fillId="0" borderId="0" xfId="15051" applyNumberFormat="1" applyFont="1" applyFill="1" applyBorder="1" applyAlignment="1">
      <alignment horizontal="center" vertical="center" wrapText="1"/>
    </xf>
    <xf numFmtId="180" fontId="176" fillId="0" borderId="0" xfId="15051" applyNumberFormat="1" applyFont="1" applyBorder="1" applyAlignment="1">
      <alignment horizontal="center" vertical="center" wrapText="1"/>
    </xf>
    <xf numFmtId="180" fontId="176" fillId="0" borderId="0" xfId="15051" applyNumberFormat="1" applyFont="1" applyBorder="1" applyAlignment="1">
      <alignment horizontal="center" vertical="center"/>
    </xf>
    <xf numFmtId="180" fontId="177" fillId="0" borderId="0" xfId="15050" applyNumberFormat="1" applyFont="1"/>
    <xf numFmtId="216" fontId="178" fillId="0" borderId="92" xfId="15051" applyNumberFormat="1" applyFont="1" applyFill="1" applyBorder="1" applyAlignment="1">
      <alignment horizontal="center" vertical="center" wrapText="1"/>
    </xf>
    <xf numFmtId="216" fontId="176" fillId="0" borderId="30" xfId="15051" applyNumberFormat="1" applyFont="1" applyFill="1" applyBorder="1" applyAlignment="1">
      <alignment horizontal="center" vertical="center"/>
    </xf>
    <xf numFmtId="180" fontId="176" fillId="0" borderId="30" xfId="15051" applyNumberFormat="1" applyFont="1" applyBorder="1" applyAlignment="1">
      <alignment horizontal="center" vertical="center"/>
    </xf>
    <xf numFmtId="180" fontId="177" fillId="0" borderId="0" xfId="15052" applyNumberFormat="1" applyFont="1" applyFill="1" applyBorder="1" applyAlignment="1">
      <alignment horizontal="left" vertical="center" shrinkToFit="1"/>
    </xf>
    <xf numFmtId="180" fontId="4" fillId="17" borderId="0" xfId="15050" applyNumberFormat="1" applyFont="1" applyFill="1"/>
    <xf numFmtId="180" fontId="176" fillId="0" borderId="30" xfId="15051" applyNumberFormat="1" applyFont="1" applyFill="1" applyBorder="1" applyAlignment="1">
      <alignment horizontal="center" vertical="center"/>
    </xf>
    <xf numFmtId="180" fontId="4" fillId="0" borderId="30" xfId="15050" applyNumberFormat="1" applyFont="1" applyBorder="1"/>
    <xf numFmtId="180" fontId="176" fillId="0" borderId="93" xfId="15051" applyNumberFormat="1" applyFont="1" applyFill="1" applyBorder="1" applyAlignment="1">
      <alignment horizontal="center" vertical="center"/>
    </xf>
    <xf numFmtId="180" fontId="4" fillId="88" borderId="0" xfId="15050" applyNumberFormat="1" applyFont="1" applyFill="1"/>
    <xf numFmtId="217" fontId="181" fillId="0" borderId="30" xfId="15055" applyNumberFormat="1" applyFont="1" applyFill="1" applyBorder="1" applyAlignment="1">
      <alignment horizontal="center"/>
    </xf>
    <xf numFmtId="180" fontId="13" fillId="0" borderId="0" xfId="15050" applyNumberFormat="1" applyFont="1"/>
    <xf numFmtId="217" fontId="181" fillId="88" borderId="30" xfId="15055" applyNumberFormat="1" applyFont="1" applyFill="1" applyBorder="1" applyAlignment="1">
      <alignment horizontal="center"/>
    </xf>
    <xf numFmtId="180" fontId="180" fillId="88" borderId="0" xfId="15054" applyNumberFormat="1" applyFont="1" applyFill="1" applyBorder="1" applyAlignment="1">
      <alignment horizontal="left" vertical="center"/>
    </xf>
    <xf numFmtId="216" fontId="176" fillId="0" borderId="30" xfId="15051" applyNumberFormat="1" applyFont="1" applyFill="1" applyBorder="1" applyAlignment="1">
      <alignment horizontal="center" vertical="center" wrapText="1"/>
    </xf>
    <xf numFmtId="180" fontId="183" fillId="17" borderId="0" xfId="15056" applyNumberFormat="1" applyFont="1" applyFill="1" applyAlignment="1"/>
    <xf numFmtId="180" fontId="183" fillId="17" borderId="0" xfId="15056" applyNumberFormat="1" applyFont="1" applyFill="1" applyBorder="1" applyAlignment="1">
      <alignment horizontal="left" vertical="center"/>
    </xf>
    <xf numFmtId="216" fontId="176" fillId="88" borderId="0" xfId="15051" applyNumberFormat="1" applyFont="1" applyFill="1" applyBorder="1" applyAlignment="1">
      <alignment horizontal="center" vertical="center" wrapText="1"/>
    </xf>
    <xf numFmtId="180" fontId="183" fillId="0" borderId="0" xfId="15056" applyNumberFormat="1" applyFont="1" applyAlignment="1"/>
    <xf numFmtId="216" fontId="176" fillId="0" borderId="92" xfId="15051" applyNumberFormat="1" applyFont="1" applyFill="1" applyBorder="1" applyAlignment="1">
      <alignment horizontal="center" vertical="center" wrapText="1"/>
    </xf>
    <xf numFmtId="183" fontId="184" fillId="0" borderId="94" xfId="15055" applyNumberFormat="1" applyFont="1" applyFill="1" applyBorder="1" applyAlignment="1">
      <alignment horizontal="center" vertical="center" wrapText="1"/>
    </xf>
    <xf numFmtId="216" fontId="176" fillId="0" borderId="91" xfId="15051" applyNumberFormat="1" applyFont="1" applyFill="1" applyBorder="1" applyAlignment="1">
      <alignment horizontal="center" vertical="center"/>
    </xf>
    <xf numFmtId="180" fontId="176" fillId="0" borderId="8" xfId="15051" applyNumberFormat="1" applyFont="1" applyBorder="1" applyAlignment="1">
      <alignment vertical="center"/>
    </xf>
    <xf numFmtId="216" fontId="176" fillId="0" borderId="31" xfId="15051" applyNumberFormat="1" applyFont="1" applyBorder="1" applyAlignment="1">
      <alignment horizontal="center" vertical="center"/>
    </xf>
    <xf numFmtId="216" fontId="176" fillId="0" borderId="93" xfId="15051" applyNumberFormat="1" applyFont="1" applyFill="1" applyBorder="1" applyAlignment="1">
      <alignment horizontal="center" vertical="center"/>
    </xf>
    <xf numFmtId="180" fontId="176" fillId="0" borderId="31" xfId="15051" applyNumberFormat="1" applyFont="1" applyBorder="1" applyAlignment="1">
      <alignment vertical="center"/>
    </xf>
    <xf numFmtId="180" fontId="13" fillId="17" borderId="0" xfId="15050" applyNumberFormat="1" applyFont="1" applyFill="1"/>
    <xf numFmtId="216" fontId="176" fillId="88" borderId="0" xfId="15050" applyNumberFormat="1" applyFont="1" applyFill="1" applyAlignment="1">
      <alignment horizontal="center"/>
    </xf>
    <xf numFmtId="180" fontId="176" fillId="88" borderId="0" xfId="15050" applyNumberFormat="1" applyFont="1" applyFill="1"/>
    <xf numFmtId="180" fontId="176" fillId="88" borderId="0" xfId="15050" applyNumberFormat="1" applyFont="1" applyFill="1" applyAlignment="1">
      <alignment horizontal="center"/>
    </xf>
    <xf numFmtId="0" fontId="37" fillId="88" borderId="0" xfId="15055" applyNumberFormat="1" applyFill="1">
      <alignment vertical="center"/>
    </xf>
    <xf numFmtId="180" fontId="177" fillId="88" borderId="0" xfId="15050" applyNumberFormat="1" applyFont="1" applyFill="1"/>
    <xf numFmtId="0" fontId="37" fillId="0" borderId="0" xfId="15055" applyNumberFormat="1">
      <alignment vertical="center"/>
    </xf>
    <xf numFmtId="183" fontId="185" fillId="0" borderId="94" xfId="15055" applyNumberFormat="1" applyFont="1" applyBorder="1" applyAlignment="1">
      <alignment horizontal="center" vertical="center" wrapText="1"/>
    </xf>
    <xf numFmtId="180" fontId="37" fillId="0" borderId="0" xfId="15055" applyNumberFormat="1">
      <alignment vertical="center"/>
    </xf>
    <xf numFmtId="180" fontId="176" fillId="0" borderId="31" xfId="15051" applyNumberFormat="1" applyFont="1" applyBorder="1" applyAlignment="1">
      <alignment horizontal="center" vertical="center"/>
    </xf>
    <xf numFmtId="49" fontId="176" fillId="88" borderId="0" xfId="15052" applyNumberFormat="1" applyFont="1" applyFill="1" applyBorder="1" applyAlignment="1">
      <alignment horizontal="center" vertical="center" shrinkToFit="1"/>
    </xf>
    <xf numFmtId="180" fontId="176" fillId="88" borderId="0" xfId="15057" applyNumberFormat="1" applyFont="1" applyFill="1" applyBorder="1" applyAlignment="1">
      <alignment horizontal="center" vertical="center" wrapText="1"/>
    </xf>
    <xf numFmtId="180" fontId="183" fillId="0" borderId="0" xfId="15056" applyNumberFormat="1" applyFont="1" applyFill="1" applyAlignment="1"/>
    <xf numFmtId="180" fontId="180" fillId="17" borderId="0" xfId="15054" applyNumberFormat="1" applyFont="1" applyFill="1" applyBorder="1" applyAlignment="1">
      <alignment horizontal="left" vertical="center"/>
    </xf>
    <xf numFmtId="49" fontId="180" fillId="88" borderId="0" xfId="15054" applyNumberFormat="1" applyFont="1" applyFill="1" applyBorder="1" applyAlignment="1">
      <alignment horizontal="left" vertical="center"/>
    </xf>
    <xf numFmtId="180" fontId="176" fillId="0" borderId="91" xfId="15051" applyNumberFormat="1" applyFont="1" applyFill="1" applyBorder="1" applyAlignment="1">
      <alignment horizontal="center" vertical="center"/>
    </xf>
    <xf numFmtId="184" fontId="176" fillId="88" borderId="0" xfId="15052" applyNumberFormat="1" applyFont="1" applyFill="1" applyBorder="1" applyAlignment="1">
      <alignment horizontal="center" vertical="center" shrinkToFit="1"/>
    </xf>
    <xf numFmtId="180" fontId="177" fillId="17" borderId="0" xfId="15052" applyNumberFormat="1" applyFont="1" applyFill="1" applyBorder="1" applyAlignment="1">
      <alignment horizontal="left" vertical="center" shrinkToFit="1"/>
    </xf>
    <xf numFmtId="183" fontId="184" fillId="0" borderId="95" xfId="15055" applyNumberFormat="1" applyFont="1" applyFill="1" applyBorder="1" applyAlignment="1">
      <alignment horizontal="center" vertical="center" wrapText="1"/>
    </xf>
    <xf numFmtId="0" fontId="23" fillId="0" borderId="30" xfId="15055" applyNumberFormat="1" applyFont="1" applyFill="1" applyBorder="1" applyAlignment="1">
      <alignment horizontal="center" vertical="center"/>
    </xf>
    <xf numFmtId="183" fontId="185" fillId="0" borderId="95" xfId="15055" applyNumberFormat="1" applyFont="1" applyBorder="1" applyAlignment="1">
      <alignment horizontal="center" vertical="center" wrapText="1"/>
    </xf>
    <xf numFmtId="0" fontId="187" fillId="17" borderId="0" xfId="15055" applyNumberFormat="1" applyFont="1" applyFill="1" applyBorder="1" applyAlignment="1"/>
    <xf numFmtId="16" fontId="38" fillId="17" borderId="0" xfId="15058" applyNumberFormat="1" applyFont="1" applyFill="1" applyBorder="1" applyAlignment="1">
      <alignment horizontal="center"/>
    </xf>
    <xf numFmtId="0" fontId="188" fillId="17" borderId="0" xfId="15058" applyFont="1" applyFill="1"/>
    <xf numFmtId="0" fontId="38" fillId="17" borderId="0" xfId="15058" applyFont="1" applyFill="1"/>
    <xf numFmtId="0" fontId="189" fillId="17" borderId="0" xfId="15055" applyNumberFormat="1" applyFont="1" applyFill="1" applyBorder="1" applyAlignment="1"/>
    <xf numFmtId="0" fontId="38" fillId="0" borderId="0" xfId="15058" applyFont="1" applyBorder="1" applyAlignment="1">
      <alignment horizontal="center"/>
    </xf>
    <xf numFmtId="49" fontId="188" fillId="17" borderId="0" xfId="15059" applyNumberFormat="1" applyFont="1" applyFill="1" applyBorder="1" applyAlignment="1"/>
    <xf numFmtId="0" fontId="188" fillId="17" borderId="0" xfId="15055" applyNumberFormat="1" applyFont="1" applyFill="1" applyBorder="1" applyAlignment="1"/>
    <xf numFmtId="0" fontId="38" fillId="0" borderId="0" xfId="15058" applyFont="1" applyBorder="1"/>
    <xf numFmtId="0" fontId="190" fillId="0" borderId="0" xfId="15058" applyFont="1" applyBorder="1"/>
    <xf numFmtId="16" fontId="188" fillId="17" borderId="0" xfId="15055" applyNumberFormat="1" applyFont="1" applyFill="1" applyBorder="1" applyAlignment="1">
      <alignment horizontal="center"/>
    </xf>
    <xf numFmtId="16" fontId="186" fillId="17" borderId="0" xfId="15055" applyNumberFormat="1" applyFont="1" applyFill="1" applyBorder="1" applyAlignment="1">
      <alignment horizontal="center"/>
    </xf>
    <xf numFmtId="16" fontId="186" fillId="17" borderId="0" xfId="15055" applyNumberFormat="1" applyFont="1" applyFill="1" applyBorder="1" applyAlignment="1">
      <alignment horizontal="center" vertical="center"/>
    </xf>
    <xf numFmtId="49" fontId="38" fillId="17" borderId="0" xfId="15055" applyNumberFormat="1" applyFont="1" applyFill="1" applyBorder="1" applyAlignment="1">
      <alignment horizontal="center" vertical="center"/>
    </xf>
    <xf numFmtId="0" fontId="38" fillId="17" borderId="0" xfId="15055" applyNumberFormat="1" applyFont="1" applyFill="1" applyBorder="1" applyAlignment="1">
      <alignment vertical="center"/>
    </xf>
    <xf numFmtId="16" fontId="191" fillId="17" borderId="0" xfId="15055" applyNumberFormat="1" applyFont="1" applyFill="1" applyBorder="1" applyAlignment="1">
      <alignment horizontal="center"/>
    </xf>
    <xf numFmtId="49" fontId="186" fillId="17" borderId="0" xfId="15055" applyNumberFormat="1" applyFont="1" applyFill="1" applyBorder="1" applyAlignment="1">
      <alignment horizontal="center" vertical="center"/>
    </xf>
    <xf numFmtId="0" fontId="186" fillId="17" borderId="0" xfId="15055" applyNumberFormat="1" applyFont="1" applyFill="1" applyBorder="1" applyAlignment="1">
      <alignment vertical="center"/>
    </xf>
    <xf numFmtId="0" fontId="186" fillId="17" borderId="0" xfId="15055" applyNumberFormat="1" applyFont="1" applyFill="1" applyBorder="1" applyAlignment="1">
      <alignment vertical="center" wrapText="1"/>
    </xf>
    <xf numFmtId="0" fontId="192" fillId="17" borderId="0" xfId="15060" applyFont="1" applyFill="1" applyBorder="1" applyAlignment="1">
      <alignment horizontal="left" vertical="center" wrapText="1"/>
    </xf>
    <xf numFmtId="16" fontId="192" fillId="17" borderId="0" xfId="15060" applyNumberFormat="1" applyFont="1" applyFill="1" applyBorder="1" applyAlignment="1">
      <alignment horizontal="left" vertical="center" wrapText="1"/>
    </xf>
    <xf numFmtId="0" fontId="192" fillId="17" borderId="0" xfId="15061" applyFont="1" applyFill="1" applyBorder="1" applyAlignment="1" applyProtection="1">
      <alignment horizontal="left" vertical="center" wrapText="1"/>
    </xf>
    <xf numFmtId="0" fontId="192" fillId="17" borderId="0" xfId="15061" applyFont="1" applyFill="1" applyBorder="1" applyAlignment="1" applyProtection="1">
      <alignment horizontal="left" vertical="center"/>
    </xf>
    <xf numFmtId="0" fontId="37" fillId="0" borderId="0" xfId="15055" applyNumberFormat="1" applyFont="1">
      <alignment vertical="center"/>
    </xf>
    <xf numFmtId="180" fontId="176" fillId="0" borderId="30" xfId="15051" applyNumberFormat="1" applyFont="1" applyFill="1" applyBorder="1" applyAlignment="1">
      <alignment horizontal="center" vertical="center" wrapText="1"/>
    </xf>
    <xf numFmtId="180" fontId="4" fillId="0" borderId="0" xfId="15050" applyNumberFormat="1" applyFont="1" applyBorder="1"/>
    <xf numFmtId="180" fontId="177" fillId="88" borderId="0" xfId="15052" applyNumberFormat="1" applyFont="1" applyFill="1" applyBorder="1" applyAlignment="1">
      <alignment horizontal="left" vertical="center" shrinkToFit="1"/>
    </xf>
    <xf numFmtId="180" fontId="183" fillId="0" borderId="0" xfId="15056" applyNumberFormat="1" applyFont="1">
      <alignment vertical="center"/>
    </xf>
    <xf numFmtId="180" fontId="177" fillId="16" borderId="0" xfId="15052" applyNumberFormat="1" applyFont="1" applyFill="1" applyBorder="1" applyAlignment="1">
      <alignment vertical="center"/>
    </xf>
    <xf numFmtId="216" fontId="178" fillId="88" borderId="96" xfId="15051" applyNumberFormat="1" applyFont="1" applyFill="1" applyBorder="1" applyAlignment="1">
      <alignment horizontal="center" vertical="center" wrapText="1"/>
    </xf>
    <xf numFmtId="180" fontId="177" fillId="88" borderId="0" xfId="15052" applyNumberFormat="1" applyFont="1" applyFill="1" applyBorder="1" applyAlignment="1">
      <alignment vertical="center"/>
    </xf>
    <xf numFmtId="180" fontId="177" fillId="88" borderId="0" xfId="15052" applyNumberFormat="1" applyFont="1" applyFill="1" applyBorder="1" applyAlignment="1">
      <alignment horizontal="center" vertical="center"/>
    </xf>
    <xf numFmtId="216" fontId="178" fillId="88" borderId="0" xfId="15051" applyNumberFormat="1" applyFont="1" applyFill="1" applyBorder="1" applyAlignment="1">
      <alignment horizontal="center" vertical="center" wrapText="1"/>
    </xf>
    <xf numFmtId="180" fontId="176" fillId="0" borderId="0" xfId="15051" applyNumberFormat="1" applyFont="1" applyFill="1" applyBorder="1" applyAlignment="1">
      <alignment horizontal="center" vertical="center"/>
    </xf>
    <xf numFmtId="180" fontId="176" fillId="0" borderId="0" xfId="15051" applyNumberFormat="1" applyFont="1" applyFill="1" applyBorder="1" applyAlignment="1">
      <alignment horizontal="center" vertical="center" wrapText="1"/>
    </xf>
    <xf numFmtId="183" fontId="194" fillId="0" borderId="94" xfId="15063" applyNumberFormat="1" applyFont="1" applyFill="1" applyBorder="1" applyAlignment="1">
      <alignment horizontal="center" vertical="center" wrapText="1"/>
    </xf>
    <xf numFmtId="218" fontId="194" fillId="0" borderId="94" xfId="15063" applyNumberFormat="1" applyFont="1" applyFill="1" applyBorder="1" applyAlignment="1">
      <alignment horizontal="center" vertical="center" wrapText="1"/>
    </xf>
    <xf numFmtId="180" fontId="176" fillId="88" borderId="0" xfId="15052" applyNumberFormat="1" applyFont="1" applyFill="1" applyBorder="1" applyAlignment="1">
      <alignment horizontal="center" vertical="center" shrinkToFit="1"/>
    </xf>
    <xf numFmtId="216" fontId="178" fillId="0" borderId="30" xfId="15051" applyNumberFormat="1" applyFont="1" applyFill="1" applyBorder="1" applyAlignment="1">
      <alignment horizontal="center" vertical="center" wrapText="1"/>
    </xf>
    <xf numFmtId="183" fontId="184" fillId="17" borderId="30" xfId="15055" applyNumberFormat="1" applyFont="1" applyFill="1" applyBorder="1" applyAlignment="1">
      <alignment horizontal="center" vertical="center"/>
    </xf>
    <xf numFmtId="180" fontId="176" fillId="0" borderId="31" xfId="15051" applyNumberFormat="1" applyFont="1" applyFill="1" applyBorder="1" applyAlignment="1">
      <alignment horizontal="center" vertical="center"/>
    </xf>
    <xf numFmtId="180" fontId="177" fillId="0" borderId="0" xfId="15050" applyNumberFormat="1" applyFont="1" applyBorder="1" applyAlignment="1">
      <alignment vertical="center"/>
    </xf>
    <xf numFmtId="180" fontId="176" fillId="88" borderId="0" xfId="15050" applyNumberFormat="1" applyFont="1" applyFill="1" applyBorder="1" applyAlignment="1">
      <alignment horizontal="center" vertical="center"/>
    </xf>
    <xf numFmtId="180" fontId="176" fillId="15" borderId="0" xfId="15052" applyNumberFormat="1" applyFont="1" applyFill="1" applyBorder="1" applyAlignment="1">
      <alignment horizontal="center" vertical="center"/>
    </xf>
    <xf numFmtId="49" fontId="176" fillId="15" borderId="0" xfId="15052" applyNumberFormat="1" applyFont="1" applyFill="1" applyBorder="1" applyAlignment="1">
      <alignment horizontal="center" vertical="center" shrinkToFit="1"/>
    </xf>
    <xf numFmtId="180" fontId="176" fillId="15" borderId="0" xfId="15057" applyNumberFormat="1" applyFont="1" applyFill="1" applyBorder="1" applyAlignment="1">
      <alignment horizontal="center" vertical="center" wrapText="1"/>
    </xf>
    <xf numFmtId="180" fontId="41" fillId="0" borderId="0" xfId="15050" applyNumberFormat="1" applyFont="1" applyAlignment="1">
      <alignment vertical="center"/>
    </xf>
    <xf numFmtId="215" fontId="6" fillId="0" borderId="0" xfId="15050" applyNumberFormat="1" applyFont="1" applyFill="1" applyBorder="1" applyAlignment="1">
      <alignment horizontal="center"/>
    </xf>
    <xf numFmtId="0" fontId="186" fillId="0" borderId="0" xfId="15055" applyNumberFormat="1" applyFont="1" applyBorder="1" applyAlignment="1">
      <alignment horizontal="center" vertical="center" wrapText="1"/>
    </xf>
    <xf numFmtId="180" fontId="4" fillId="17" borderId="0" xfId="15050" applyNumberFormat="1" applyFont="1" applyFill="1" applyBorder="1"/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2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17" borderId="7" xfId="12933" applyFont="1" applyFill="1" applyBorder="1" applyAlignment="1">
      <alignment horizontal="center" vertical="center"/>
    </xf>
    <xf numFmtId="0" fontId="43" fillId="0" borderId="19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0" fillId="0" borderId="31" xfId="13034" applyNumberFormat="1" applyFont="1" applyFill="1" applyBorder="1" applyAlignment="1">
      <alignment horizontal="left" wrapText="1"/>
    </xf>
    <xf numFmtId="183" fontId="50" fillId="0" borderId="32" xfId="13034" applyNumberFormat="1" applyFont="1" applyFill="1" applyBorder="1" applyAlignment="1">
      <alignment horizontal="left" wrapText="1"/>
    </xf>
    <xf numFmtId="183" fontId="50" fillId="0" borderId="28" xfId="13034" applyNumberFormat="1" applyFont="1" applyFill="1" applyBorder="1" applyAlignment="1">
      <alignment horizontal="left" wrapText="1"/>
    </xf>
    <xf numFmtId="49" fontId="50" fillId="0" borderId="31" xfId="13036" applyNumberFormat="1" applyFont="1" applyFill="1" applyBorder="1" applyAlignment="1">
      <alignment horizontal="left" vertical="center"/>
    </xf>
    <xf numFmtId="49" fontId="50" fillId="0" borderId="28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183" fontId="50" fillId="0" borderId="28" xfId="13036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49" fontId="50" fillId="0" borderId="31" xfId="13036" applyNumberFormat="1" applyFont="1" applyBorder="1" applyAlignment="1">
      <alignment horizontal="left" vertical="center"/>
    </xf>
    <xf numFmtId="49" fontId="50" fillId="0" borderId="28" xfId="13036" applyNumberFormat="1" applyFont="1" applyBorder="1" applyAlignment="1">
      <alignment horizontal="left" vertical="center"/>
    </xf>
    <xf numFmtId="183" fontId="50" fillId="0" borderId="31" xfId="13036" applyNumberFormat="1" applyFont="1" applyBorder="1" applyAlignment="1">
      <alignment horizontal="left" vertical="center"/>
    </xf>
    <xf numFmtId="183" fontId="50" fillId="0" borderId="28" xfId="13036" applyNumberFormat="1" applyFont="1" applyBorder="1" applyAlignment="1">
      <alignment horizontal="left" vertical="center"/>
    </xf>
    <xf numFmtId="183" fontId="50" fillId="0" borderId="30" xfId="13034" applyNumberFormat="1" applyFont="1" applyFill="1" applyBorder="1" applyAlignment="1">
      <alignment horizontal="left" wrapText="1"/>
    </xf>
    <xf numFmtId="49" fontId="50" fillId="0" borderId="30" xfId="13036" applyNumberFormat="1" applyFont="1" applyBorder="1" applyAlignment="1">
      <alignment horizontal="left" vertical="center"/>
    </xf>
    <xf numFmtId="183" fontId="50" fillId="0" borderId="30" xfId="13036" applyNumberFormat="1" applyFont="1" applyBorder="1" applyAlignment="1">
      <alignment horizontal="left" vertical="center"/>
    </xf>
    <xf numFmtId="183" fontId="5" fillId="0" borderId="0" xfId="13036" applyNumberFormat="1" applyFont="1" applyBorder="1" applyAlignment="1">
      <alignment horizontal="center" vertical="center"/>
    </xf>
    <xf numFmtId="183" fontId="67" fillId="0" borderId="0" xfId="13036" applyNumberFormat="1" applyFont="1" applyBorder="1" applyAlignment="1">
      <alignment horizontal="center" vertical="center"/>
    </xf>
    <xf numFmtId="183" fontId="67" fillId="0" borderId="0" xfId="13036" applyNumberFormat="1" applyFont="1" applyFill="1" applyBorder="1" applyAlignment="1">
      <alignment horizontal="center" vertical="center"/>
    </xf>
    <xf numFmtId="183" fontId="67" fillId="0" borderId="0" xfId="13033" applyNumberFormat="1" applyFont="1" applyAlignment="1">
      <alignment horizontal="left" vertical="center"/>
    </xf>
    <xf numFmtId="200" fontId="8" fillId="17" borderId="31" xfId="13048" applyNumberFormat="1" applyFont="1" applyFill="1" applyBorder="1" applyAlignment="1">
      <alignment horizontal="center" vertical="center" wrapText="1"/>
    </xf>
    <xf numFmtId="200" fontId="8" fillId="17" borderId="32" xfId="13048" applyNumberFormat="1" applyFont="1" applyFill="1" applyBorder="1" applyAlignment="1">
      <alignment horizontal="center" vertical="center" wrapText="1"/>
    </xf>
    <xf numFmtId="200" fontId="8" fillId="17" borderId="28" xfId="13048" applyNumberFormat="1" applyFont="1" applyFill="1" applyBorder="1" applyAlignment="1">
      <alignment horizontal="center" vertical="center" wrapText="1"/>
    </xf>
    <xf numFmtId="176" fontId="8" fillId="0" borderId="31" xfId="13047" applyNumberFormat="1" applyFont="1" applyFill="1" applyBorder="1" applyAlignment="1">
      <alignment horizontal="center" vertical="center"/>
    </xf>
    <xf numFmtId="176" fontId="8" fillId="0" borderId="32" xfId="13047" applyNumberFormat="1" applyFont="1" applyFill="1" applyBorder="1" applyAlignment="1">
      <alignment horizontal="center" vertical="center"/>
    </xf>
    <xf numFmtId="176" fontId="8" fillId="0" borderId="28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176" fontId="8" fillId="17" borderId="32" xfId="13047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/>
    </xf>
    <xf numFmtId="176" fontId="69" fillId="17" borderId="23" xfId="13047" applyNumberFormat="1" applyFont="1" applyFill="1" applyBorder="1" applyAlignment="1">
      <alignment horizontal="center" vertical="center" wrapText="1"/>
    </xf>
    <xf numFmtId="176" fontId="69" fillId="17" borderId="24" xfId="13047" applyNumberFormat="1" applyFont="1" applyFill="1" applyBorder="1" applyAlignment="1">
      <alignment horizontal="center" vertical="center" wrapText="1"/>
    </xf>
    <xf numFmtId="176" fontId="69" fillId="17" borderId="28" xfId="13047" applyNumberFormat="1" applyFont="1" applyFill="1" applyBorder="1" applyAlignment="1">
      <alignment horizontal="center" vertical="center" wrapText="1"/>
    </xf>
    <xf numFmtId="176" fontId="69" fillId="0" borderId="31" xfId="13047" applyNumberFormat="1" applyFont="1" applyFill="1" applyBorder="1" applyAlignment="1">
      <alignment horizontal="center" vertical="center" wrapText="1"/>
    </xf>
    <xf numFmtId="176" fontId="69" fillId="0" borderId="28" xfId="13047" applyNumberFormat="1" applyFont="1" applyFill="1" applyBorder="1" applyAlignment="1">
      <alignment horizontal="center" vertical="center" wrapText="1"/>
    </xf>
    <xf numFmtId="176" fontId="8" fillId="17" borderId="24" xfId="13047" applyNumberFormat="1" applyFont="1" applyFill="1" applyBorder="1" applyAlignment="1">
      <alignment horizontal="center" vertical="center"/>
    </xf>
    <xf numFmtId="176" fontId="48" fillId="17" borderId="31" xfId="13047" applyNumberFormat="1" applyFont="1" applyFill="1" applyBorder="1" applyAlignment="1">
      <alignment horizontal="center" vertical="center" wrapText="1"/>
    </xf>
    <xf numFmtId="176" fontId="48" fillId="17" borderId="28" xfId="13047" applyNumberFormat="1" applyFont="1" applyFill="1" applyBorder="1" applyAlignment="1">
      <alignment horizontal="center" vertical="center" wrapText="1"/>
    </xf>
    <xf numFmtId="176" fontId="8" fillId="0" borderId="31" xfId="13048" applyNumberFormat="1" applyFont="1" applyFill="1" applyBorder="1" applyAlignment="1">
      <alignment horizontal="center" vertical="center" wrapText="1"/>
    </xf>
    <xf numFmtId="176" fontId="8" fillId="0" borderId="32" xfId="13048" applyNumberFormat="1" applyFont="1" applyFill="1" applyBorder="1" applyAlignment="1">
      <alignment horizontal="center" vertical="center" wrapText="1"/>
    </xf>
    <xf numFmtId="176" fontId="8" fillId="0" borderId="28" xfId="13048" applyNumberFormat="1" applyFont="1" applyFill="1" applyBorder="1" applyAlignment="1">
      <alignment horizontal="center" vertical="center" wrapText="1"/>
    </xf>
    <xf numFmtId="176" fontId="69" fillId="0" borderId="24" xfId="13047" applyNumberFormat="1" applyFont="1" applyFill="1" applyBorder="1" applyAlignment="1">
      <alignment horizontal="center" vertical="center" wrapText="1"/>
    </xf>
    <xf numFmtId="200" fontId="8" fillId="17" borderId="24" xfId="13048" applyNumberFormat="1" applyFont="1" applyFill="1" applyBorder="1" applyAlignment="1">
      <alignment horizontal="center" vertical="center" wrapText="1"/>
    </xf>
    <xf numFmtId="176" fontId="8" fillId="0" borderId="24" xfId="13048" applyNumberFormat="1" applyFont="1" applyFill="1" applyBorder="1" applyAlignment="1">
      <alignment horizontal="center" vertical="center"/>
    </xf>
    <xf numFmtId="176" fontId="8" fillId="0" borderId="32" xfId="13048" applyNumberFormat="1" applyFont="1" applyFill="1" applyBorder="1" applyAlignment="1">
      <alignment horizontal="center" vertical="center"/>
    </xf>
    <xf numFmtId="176" fontId="8" fillId="0" borderId="28" xfId="13048" applyNumberFormat="1" applyFont="1" applyFill="1" applyBorder="1" applyAlignment="1">
      <alignment horizontal="center" vertical="center"/>
    </xf>
    <xf numFmtId="176" fontId="48" fillId="17" borderId="23" xfId="13047" applyNumberFormat="1" applyFont="1" applyFill="1" applyBorder="1" applyAlignment="1">
      <alignment horizontal="center" vertical="center" wrapText="1"/>
    </xf>
    <xf numFmtId="176" fontId="69" fillId="0" borderId="23" xfId="13047" applyNumberFormat="1" applyFont="1" applyFill="1" applyBorder="1" applyAlignment="1">
      <alignment horizontal="center" vertical="center" wrapText="1"/>
    </xf>
    <xf numFmtId="176" fontId="48" fillId="17" borderId="24" xfId="13047" applyNumberFormat="1" applyFont="1" applyFill="1" applyBorder="1" applyAlignment="1">
      <alignment horizontal="center" vertical="center" wrapText="1"/>
    </xf>
    <xf numFmtId="200" fontId="8" fillId="0" borderId="24" xfId="13048" applyNumberFormat="1" applyFont="1" applyFill="1" applyBorder="1" applyAlignment="1">
      <alignment horizontal="center" vertical="center"/>
    </xf>
    <xf numFmtId="200" fontId="8" fillId="0" borderId="28" xfId="13048" applyNumberFormat="1" applyFont="1" applyFill="1" applyBorder="1" applyAlignment="1">
      <alignment horizontal="center" vertical="center"/>
    </xf>
    <xf numFmtId="176" fontId="34" fillId="0" borderId="0" xfId="13057" applyNumberFormat="1" applyFont="1" applyBorder="1" applyAlignment="1">
      <alignment horizontal="center" vertical="center"/>
    </xf>
    <xf numFmtId="176" fontId="41" fillId="15" borderId="0" xfId="13051" applyNumberFormat="1" applyFont="1" applyFill="1" applyBorder="1" applyAlignment="1">
      <alignment horizontal="left" vertical="center"/>
    </xf>
    <xf numFmtId="200" fontId="8" fillId="17" borderId="31" xfId="13048" applyNumberFormat="1" applyFont="1" applyFill="1" applyBorder="1" applyAlignment="1">
      <alignment horizontal="center" vertical="center"/>
    </xf>
    <xf numFmtId="200" fontId="8" fillId="17" borderId="28" xfId="13048" applyNumberFormat="1" applyFont="1" applyFill="1" applyBorder="1" applyAlignment="1">
      <alignment horizontal="center" vertical="center"/>
    </xf>
    <xf numFmtId="176" fontId="69" fillId="17" borderId="31" xfId="13047" applyNumberFormat="1" applyFont="1" applyFill="1" applyBorder="1" applyAlignment="1">
      <alignment horizontal="center" vertical="center" wrapText="1"/>
    </xf>
    <xf numFmtId="176" fontId="8" fillId="17" borderId="30" xfId="13047" applyNumberFormat="1" applyFont="1" applyFill="1" applyBorder="1" applyAlignment="1">
      <alignment horizontal="center" vertical="center" wrapText="1"/>
    </xf>
    <xf numFmtId="176" fontId="48" fillId="17" borderId="30" xfId="13047" applyNumberFormat="1" applyFont="1" applyFill="1" applyBorder="1" applyAlignment="1">
      <alignment horizontal="center" vertical="center" wrapText="1"/>
    </xf>
    <xf numFmtId="176" fontId="48" fillId="0" borderId="31" xfId="13047" applyNumberFormat="1" applyFont="1" applyFill="1" applyBorder="1" applyAlignment="1">
      <alignment horizontal="center" vertical="center" wrapText="1"/>
    </xf>
    <xf numFmtId="176" fontId="48" fillId="0" borderId="28" xfId="13047" applyNumberFormat="1" applyFont="1" applyFill="1" applyBorder="1" applyAlignment="1">
      <alignment horizontal="center" vertical="center" wrapText="1"/>
    </xf>
    <xf numFmtId="176" fontId="69" fillId="17" borderId="30" xfId="13047" applyNumberFormat="1" applyFont="1" applyFill="1" applyBorder="1" applyAlignment="1">
      <alignment horizontal="center" vertical="center" wrapText="1"/>
    </xf>
    <xf numFmtId="176" fontId="8" fillId="0" borderId="31" xfId="13048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 wrapText="1"/>
    </xf>
    <xf numFmtId="176" fontId="8" fillId="17" borderId="32" xfId="13047" applyNumberFormat="1" applyFont="1" applyFill="1" applyBorder="1" applyAlignment="1">
      <alignment horizontal="center" vertical="center" wrapText="1"/>
    </xf>
    <xf numFmtId="176" fontId="8" fillId="17" borderId="28" xfId="13047" applyNumberFormat="1" applyFont="1" applyFill="1" applyBorder="1" applyAlignment="1">
      <alignment horizontal="center" vertical="center" wrapText="1"/>
    </xf>
    <xf numFmtId="176" fontId="8" fillId="17" borderId="31" xfId="13048" applyNumberFormat="1" applyFont="1" applyFill="1" applyBorder="1" applyAlignment="1">
      <alignment horizontal="center" vertical="center"/>
    </xf>
    <xf numFmtId="176" fontId="8" fillId="17" borderId="28" xfId="13048" applyNumberFormat="1" applyFont="1" applyFill="1" applyBorder="1" applyAlignment="1">
      <alignment horizontal="center" vertical="center"/>
    </xf>
    <xf numFmtId="176" fontId="48" fillId="0" borderId="31" xfId="13048" applyNumberFormat="1" applyFont="1" applyFill="1" applyBorder="1" applyAlignment="1">
      <alignment horizontal="center" vertical="center" wrapText="1"/>
    </xf>
    <xf numFmtId="176" fontId="48" fillId="0" borderId="32" xfId="13048" applyNumberFormat="1" applyFont="1" applyFill="1" applyBorder="1" applyAlignment="1">
      <alignment horizontal="center" vertical="center" wrapText="1"/>
    </xf>
    <xf numFmtId="176" fontId="48" fillId="0" borderId="28" xfId="13048" applyNumberFormat="1" applyFont="1" applyFill="1" applyBorder="1" applyAlignment="1">
      <alignment horizontal="center" vertical="center" wrapText="1"/>
    </xf>
    <xf numFmtId="176" fontId="69" fillId="0" borderId="30" xfId="13047" applyNumberFormat="1" applyFont="1" applyFill="1" applyBorder="1" applyAlignment="1">
      <alignment horizontal="center" vertical="center" wrapText="1"/>
    </xf>
    <xf numFmtId="176" fontId="48" fillId="17" borderId="31" xfId="13048" applyNumberFormat="1" applyFont="1" applyFill="1" applyBorder="1" applyAlignment="1">
      <alignment horizontal="center" vertical="center" wrapText="1"/>
    </xf>
    <xf numFmtId="176" fontId="48" fillId="17" borderId="32" xfId="13048" applyNumberFormat="1" applyFont="1" applyFill="1" applyBorder="1" applyAlignment="1">
      <alignment horizontal="center" vertical="center" wrapText="1"/>
    </xf>
    <xf numFmtId="176" fontId="48" fillId="17" borderId="28" xfId="13048" applyNumberFormat="1" applyFont="1" applyFill="1" applyBorder="1" applyAlignment="1">
      <alignment horizontal="center" vertical="center" wrapText="1"/>
    </xf>
    <xf numFmtId="176" fontId="8" fillId="17" borderId="32" xfId="13048" applyNumberFormat="1" applyFont="1" applyFill="1" applyBorder="1" applyAlignment="1">
      <alignment horizontal="center" vertical="center"/>
    </xf>
    <xf numFmtId="176" fontId="8" fillId="17" borderId="31" xfId="13048" applyNumberFormat="1" applyFont="1" applyFill="1" applyBorder="1" applyAlignment="1">
      <alignment horizontal="center" vertical="center" wrapText="1"/>
    </xf>
    <xf numFmtId="176" fontId="8" fillId="17" borderId="32" xfId="13048" applyNumberFormat="1" applyFont="1" applyFill="1" applyBorder="1" applyAlignment="1">
      <alignment horizontal="center" vertical="center" wrapText="1"/>
    </xf>
    <xf numFmtId="176" fontId="8" fillId="17" borderId="28" xfId="13048" applyNumberFormat="1" applyFont="1" applyFill="1" applyBorder="1" applyAlignment="1">
      <alignment horizontal="center" vertical="center" wrapText="1"/>
    </xf>
    <xf numFmtId="0" fontId="102" fillId="0" borderId="58" xfId="13280" applyFont="1" applyFill="1" applyBorder="1" applyAlignment="1">
      <alignment horizontal="center" vertical="center" wrapText="1"/>
    </xf>
    <xf numFmtId="0" fontId="102" fillId="0" borderId="9" xfId="13280" applyFont="1" applyFill="1" applyBorder="1" applyAlignment="1">
      <alignment horizontal="center" vertical="center" wrapText="1"/>
    </xf>
    <xf numFmtId="0" fontId="102" fillId="0" borderId="8" xfId="13280" applyFont="1" applyFill="1" applyBorder="1" applyAlignment="1">
      <alignment horizontal="center" vertical="center" wrapText="1"/>
    </xf>
    <xf numFmtId="0" fontId="102" fillId="0" borderId="48" xfId="13280" applyFont="1" applyFill="1" applyBorder="1" applyAlignment="1">
      <alignment horizontal="center" vertical="center" wrapText="1"/>
    </xf>
    <xf numFmtId="0" fontId="102" fillId="0" borderId="58" xfId="12933" applyFont="1" applyBorder="1" applyAlignment="1">
      <alignment horizontal="center" vertical="center"/>
    </xf>
    <xf numFmtId="0" fontId="102" fillId="0" borderId="8" xfId="12933" applyFont="1" applyBorder="1" applyAlignment="1">
      <alignment horizontal="center" vertical="center"/>
    </xf>
    <xf numFmtId="0" fontId="59" fillId="15" borderId="0" xfId="13279" applyFont="1" applyFill="1" applyBorder="1" applyAlignment="1">
      <alignment horizontal="left" vertical="center"/>
    </xf>
    <xf numFmtId="0" fontId="102" fillId="35" borderId="58" xfId="12933" applyFont="1" applyFill="1" applyBorder="1" applyAlignment="1">
      <alignment horizontal="center" vertical="center"/>
    </xf>
    <xf numFmtId="0" fontId="102" fillId="35" borderId="8" xfId="12933" applyFont="1" applyFill="1" applyBorder="1" applyAlignment="1">
      <alignment horizontal="center" vertical="center"/>
    </xf>
    <xf numFmtId="0" fontId="59" fillId="0" borderId="0" xfId="13279" applyFont="1" applyFill="1" applyBorder="1" applyAlignment="1">
      <alignment horizontal="left" vertical="center" shrinkToFit="1"/>
    </xf>
    <xf numFmtId="0" fontId="102" fillId="0" borderId="48" xfId="12933" applyFont="1" applyBorder="1" applyAlignment="1">
      <alignment horizontal="center" vertical="center"/>
    </xf>
    <xf numFmtId="0" fontId="102" fillId="0" borderId="48" xfId="13278" applyFont="1" applyFill="1" applyBorder="1" applyAlignment="1">
      <alignment horizontal="center" vertical="center" wrapText="1"/>
    </xf>
    <xf numFmtId="0" fontId="102" fillId="0" borderId="58" xfId="13278" applyFont="1" applyFill="1" applyBorder="1" applyAlignment="1">
      <alignment horizontal="center" vertical="center" wrapText="1"/>
    </xf>
    <xf numFmtId="0" fontId="102" fillId="0" borderId="9" xfId="13278" applyFont="1" applyFill="1" applyBorder="1" applyAlignment="1">
      <alignment horizontal="center" vertical="center" wrapText="1"/>
    </xf>
    <xf numFmtId="0" fontId="102" fillId="0" borderId="8" xfId="13278" applyFont="1" applyFill="1" applyBorder="1" applyAlignment="1">
      <alignment horizontal="center" vertical="center" wrapText="1"/>
    </xf>
    <xf numFmtId="0" fontId="102" fillId="0" borderId="9" xfId="12933" applyFont="1" applyBorder="1" applyAlignment="1">
      <alignment horizontal="center" vertical="center"/>
    </xf>
    <xf numFmtId="0" fontId="102" fillId="35" borderId="48" xfId="12933" applyFont="1" applyFill="1" applyBorder="1" applyAlignment="1">
      <alignment horizontal="center" vertical="center"/>
    </xf>
    <xf numFmtId="0" fontId="102" fillId="38" borderId="58" xfId="12933" applyFont="1" applyFill="1" applyBorder="1" applyAlignment="1">
      <alignment horizontal="center" vertical="center"/>
    </xf>
    <xf numFmtId="0" fontId="102" fillId="38" borderId="8" xfId="12933" applyFont="1" applyFill="1" applyBorder="1" applyAlignment="1">
      <alignment horizontal="center" vertical="center"/>
    </xf>
    <xf numFmtId="0" fontId="114" fillId="35" borderId="58" xfId="12933" applyFont="1" applyFill="1" applyBorder="1" applyAlignment="1">
      <alignment horizontal="center" vertical="center"/>
    </xf>
    <xf numFmtId="0" fontId="114" fillId="35" borderId="8" xfId="12933" applyFont="1" applyFill="1" applyBorder="1" applyAlignment="1">
      <alignment horizontal="center" vertical="center"/>
    </xf>
    <xf numFmtId="0" fontId="102" fillId="0" borderId="48" xfId="13280" applyFont="1" applyFill="1" applyBorder="1" applyAlignment="1">
      <alignment horizontal="center" vertical="center"/>
    </xf>
    <xf numFmtId="0" fontId="102" fillId="38" borderId="48" xfId="12933" applyFont="1" applyFill="1" applyBorder="1" applyAlignment="1">
      <alignment horizontal="center" vertical="center"/>
    </xf>
    <xf numFmtId="0" fontId="117" fillId="0" borderId="0" xfId="13278" applyFont="1" applyBorder="1" applyAlignment="1">
      <alignment horizontal="center" vertical="center"/>
    </xf>
    <xf numFmtId="0" fontId="117" fillId="0" borderId="0" xfId="13278" applyFont="1" applyFill="1" applyBorder="1" applyAlignment="1">
      <alignment horizontal="center" vertical="center"/>
    </xf>
    <xf numFmtId="0" fontId="59" fillId="0" borderId="0" xfId="13278" applyFont="1" applyFill="1" applyBorder="1" applyAlignment="1">
      <alignment horizontal="center" vertical="center"/>
    </xf>
    <xf numFmtId="0" fontId="59" fillId="0" borderId="0" xfId="13278" applyFont="1" applyBorder="1" applyAlignment="1">
      <alignment horizontal="center" vertical="center"/>
    </xf>
    <xf numFmtId="0" fontId="110" fillId="0" borderId="0" xfId="13279" applyFont="1" applyFill="1" applyBorder="1" applyAlignment="1">
      <alignment horizontal="left" vertical="center" shrinkToFit="1"/>
    </xf>
    <xf numFmtId="0" fontId="102" fillId="35" borderId="55" xfId="13276" applyFont="1" applyFill="1" applyBorder="1" applyAlignment="1">
      <alignment horizontal="center" vertical="center" wrapText="1"/>
    </xf>
    <xf numFmtId="0" fontId="102" fillId="35" borderId="51" xfId="13276" applyFont="1" applyFill="1" applyBorder="1" applyAlignment="1">
      <alignment horizontal="center" vertical="center" wrapText="1"/>
    </xf>
    <xf numFmtId="0" fontId="102" fillId="35" borderId="53" xfId="13276" applyFont="1" applyFill="1" applyBorder="1" applyAlignment="1">
      <alignment horizontal="center" vertical="center" wrapText="1"/>
    </xf>
    <xf numFmtId="0" fontId="102" fillId="0" borderId="52" xfId="13276" applyFont="1" applyBorder="1" applyAlignment="1">
      <alignment horizontal="center" vertical="center" wrapText="1"/>
    </xf>
    <xf numFmtId="0" fontId="102" fillId="0" borderId="50" xfId="13276" applyFont="1" applyBorder="1" applyAlignment="1">
      <alignment horizontal="center" vertical="center" wrapText="1"/>
    </xf>
    <xf numFmtId="0" fontId="102" fillId="0" borderId="55" xfId="13276" applyFont="1" applyBorder="1" applyAlignment="1">
      <alignment horizontal="center" vertical="center" wrapText="1"/>
    </xf>
    <xf numFmtId="0" fontId="102" fillId="0" borderId="51" xfId="13276" applyFont="1" applyBorder="1" applyAlignment="1">
      <alignment horizontal="center" vertical="center" wrapText="1"/>
    </xf>
    <xf numFmtId="0" fontId="102" fillId="0" borderId="58" xfId="13275" applyFont="1" applyFill="1" applyBorder="1" applyAlignment="1">
      <alignment horizontal="center" vertical="center" wrapText="1"/>
    </xf>
    <xf numFmtId="0" fontId="102" fillId="0" borderId="48" xfId="13276" applyFont="1" applyBorder="1" applyAlignment="1">
      <alignment horizontal="center" vertical="center" wrapText="1"/>
    </xf>
    <xf numFmtId="0" fontId="102" fillId="0" borderId="60" xfId="13276" applyFont="1" applyBorder="1" applyAlignment="1">
      <alignment horizontal="center" vertical="center" wrapText="1"/>
    </xf>
    <xf numFmtId="0" fontId="102" fillId="0" borderId="59" xfId="13276" applyFont="1" applyBorder="1" applyAlignment="1">
      <alignment horizontal="center" vertical="center" wrapText="1"/>
    </xf>
    <xf numFmtId="0" fontId="102" fillId="0" borderId="56" xfId="13275" applyFont="1" applyFill="1" applyBorder="1" applyAlignment="1">
      <alignment horizontal="center" vertical="center" wrapText="1"/>
    </xf>
    <xf numFmtId="0" fontId="102" fillId="0" borderId="48" xfId="13275" applyFont="1" applyFill="1" applyBorder="1" applyAlignment="1">
      <alignment horizontal="center" vertical="center" wrapText="1"/>
    </xf>
    <xf numFmtId="0" fontId="102" fillId="37" borderId="58" xfId="12933" applyFont="1" applyFill="1" applyBorder="1" applyAlignment="1">
      <alignment horizontal="center" vertical="center"/>
    </xf>
    <xf numFmtId="0" fontId="102" fillId="37" borderId="8" xfId="12933" applyFont="1" applyFill="1" applyBorder="1" applyAlignment="1">
      <alignment horizontal="center" vertical="center"/>
    </xf>
    <xf numFmtId="0" fontId="174" fillId="0" borderId="0" xfId="15041" applyFont="1" applyBorder="1" applyAlignment="1">
      <alignment horizontal="center" vertical="center"/>
    </xf>
    <xf numFmtId="0" fontId="173" fillId="0" borderId="0" xfId="15041" applyFont="1" applyBorder="1" applyAlignment="1">
      <alignment horizontal="center" vertical="center"/>
    </xf>
    <xf numFmtId="0" fontId="168" fillId="0" borderId="0" xfId="15041" applyFont="1" applyBorder="1" applyAlignment="1">
      <alignment horizontal="center" vertical="center" wrapText="1"/>
    </xf>
    <xf numFmtId="0" fontId="168" fillId="0" borderId="0" xfId="15041" applyFont="1" applyBorder="1" applyAlignment="1">
      <alignment horizontal="left" vertical="center" wrapText="1"/>
    </xf>
    <xf numFmtId="0" fontId="168" fillId="86" borderId="0" xfId="13279" applyFont="1" applyFill="1" applyBorder="1" applyAlignment="1">
      <alignment horizontal="left" vertical="center" shrinkToFit="1"/>
    </xf>
    <xf numFmtId="0" fontId="167" fillId="0" borderId="30" xfId="12933" applyFont="1" applyFill="1" applyBorder="1" applyAlignment="1">
      <alignment horizontal="center" vertical="center"/>
    </xf>
    <xf numFmtId="0" fontId="167" fillId="0" borderId="31" xfId="12933" applyFont="1" applyBorder="1" applyAlignment="1">
      <alignment horizontal="center" vertical="center"/>
    </xf>
    <xf numFmtId="0" fontId="167" fillId="0" borderId="8" xfId="12933" applyFont="1" applyBorder="1" applyAlignment="1">
      <alignment horizontal="center" vertical="center"/>
    </xf>
    <xf numFmtId="0" fontId="167" fillId="0" borderId="31" xfId="12933" applyFont="1" applyFill="1" applyBorder="1" applyAlignment="1">
      <alignment horizontal="center" vertical="center"/>
    </xf>
    <xf numFmtId="0" fontId="167" fillId="0" borderId="9" xfId="12933" applyFont="1" applyFill="1" applyBorder="1" applyAlignment="1">
      <alignment horizontal="center" vertical="center"/>
    </xf>
    <xf numFmtId="0" fontId="167" fillId="0" borderId="8" xfId="12933" applyFont="1" applyFill="1" applyBorder="1" applyAlignment="1">
      <alignment horizontal="center" vertical="center"/>
    </xf>
    <xf numFmtId="0" fontId="171" fillId="86" borderId="0" xfId="13279" applyFont="1" applyFill="1" applyBorder="1" applyAlignment="1">
      <alignment horizontal="left" vertical="center"/>
    </xf>
    <xf numFmtId="0" fontId="168" fillId="86" borderId="0" xfId="13279" applyFont="1" applyFill="1" applyBorder="1" applyAlignment="1">
      <alignment horizontal="left" vertical="center"/>
    </xf>
    <xf numFmtId="0" fontId="167" fillId="0" borderId="31" xfId="12933" applyFont="1" applyFill="1" applyBorder="1" applyAlignment="1">
      <alignment horizontal="center" vertical="center" wrapText="1"/>
    </xf>
    <xf numFmtId="0" fontId="167" fillId="0" borderId="8" xfId="12933" applyFont="1" applyFill="1" applyBorder="1" applyAlignment="1">
      <alignment horizontal="center" vertical="center" wrapText="1"/>
    </xf>
    <xf numFmtId="0" fontId="167" fillId="0" borderId="30" xfId="12933" applyFont="1" applyBorder="1" applyAlignment="1">
      <alignment horizontal="center" vertical="center" wrapText="1"/>
    </xf>
    <xf numFmtId="0" fontId="170" fillId="0" borderId="0" xfId="13279" applyFont="1" applyFill="1" applyBorder="1" applyAlignment="1">
      <alignment horizontal="left" vertical="center" shrinkToFit="1"/>
    </xf>
    <xf numFmtId="0" fontId="168" fillId="86" borderId="35" xfId="13279" applyFont="1" applyFill="1" applyBorder="1" applyAlignment="1">
      <alignment horizontal="left" vertical="center" shrinkToFit="1"/>
    </xf>
    <xf numFmtId="0" fontId="168" fillId="0" borderId="0" xfId="13279" applyFont="1" applyAlignment="1">
      <alignment horizontal="left"/>
    </xf>
    <xf numFmtId="0" fontId="167" fillId="0" borderId="31" xfId="13279" applyFont="1" applyBorder="1" applyAlignment="1">
      <alignment horizontal="center"/>
    </xf>
    <xf numFmtId="0" fontId="167" fillId="0" borderId="8" xfId="13279" applyFont="1" applyBorder="1" applyAlignment="1">
      <alignment horizontal="center"/>
    </xf>
    <xf numFmtId="49" fontId="169" fillId="0" borderId="30" xfId="15040" applyNumberFormat="1" applyFont="1" applyFill="1" applyBorder="1" applyAlignment="1">
      <alignment horizontal="center" vertical="center"/>
    </xf>
    <xf numFmtId="0" fontId="167" fillId="0" borderId="30" xfId="13279" applyNumberFormat="1" applyFont="1" applyBorder="1" applyAlignment="1">
      <alignment horizontal="center" vertical="center"/>
    </xf>
    <xf numFmtId="0" fontId="168" fillId="0" borderId="0" xfId="13279" applyFont="1" applyFill="1" applyBorder="1" applyAlignment="1">
      <alignment horizontal="left" vertical="center" shrinkToFit="1"/>
    </xf>
    <xf numFmtId="0" fontId="168" fillId="0" borderId="0" xfId="13279" applyFont="1" applyFill="1" applyBorder="1" applyAlignment="1">
      <alignment horizontal="left" vertical="center"/>
    </xf>
    <xf numFmtId="49" fontId="169" fillId="0" borderId="31" xfId="15040" applyNumberFormat="1" applyFont="1" applyBorder="1" applyAlignment="1">
      <alignment horizontal="center" vertical="center"/>
    </xf>
    <xf numFmtId="49" fontId="169" fillId="0" borderId="8" xfId="15040" applyNumberFormat="1" applyFont="1" applyBorder="1" applyAlignment="1">
      <alignment horizontal="center" vertical="center"/>
    </xf>
    <xf numFmtId="0" fontId="167" fillId="0" borderId="31" xfId="12933" applyNumberFormat="1" applyFont="1" applyFill="1" applyBorder="1" applyAlignment="1">
      <alignment horizontal="center" vertical="center" wrapText="1"/>
    </xf>
    <xf numFmtId="0" fontId="167" fillId="0" borderId="8" xfId="12933" applyNumberFormat="1" applyFont="1" applyFill="1" applyBorder="1" applyAlignment="1">
      <alignment horizontal="center" vertical="center" wrapText="1"/>
    </xf>
    <xf numFmtId="0" fontId="167" fillId="0" borderId="30" xfId="12933" applyNumberFormat="1" applyFont="1" applyFill="1" applyBorder="1" applyAlignment="1">
      <alignment horizontal="center" vertical="center" shrinkToFit="1"/>
    </xf>
    <xf numFmtId="0" fontId="167" fillId="0" borderId="31" xfId="12933" applyFont="1" applyBorder="1" applyAlignment="1">
      <alignment horizontal="center" vertical="center" shrinkToFit="1"/>
    </xf>
    <xf numFmtId="0" fontId="167" fillId="0" borderId="9" xfId="12933" applyFont="1" applyFill="1" applyBorder="1" applyAlignment="1">
      <alignment horizontal="center" vertical="center" shrinkToFit="1"/>
    </xf>
    <xf numFmtId="0" fontId="167" fillId="0" borderId="9" xfId="12933" applyFont="1" applyBorder="1" applyAlignment="1">
      <alignment horizontal="center" vertical="center" shrinkToFit="1"/>
    </xf>
    <xf numFmtId="0" fontId="167" fillId="0" borderId="8" xfId="12933" applyFont="1" applyBorder="1" applyAlignment="1">
      <alignment horizontal="center" vertical="center" shrinkToFit="1"/>
    </xf>
    <xf numFmtId="0" fontId="167" fillId="0" borderId="31" xfId="12933" applyFont="1" applyFill="1" applyBorder="1" applyAlignment="1">
      <alignment horizontal="center" vertical="center" shrinkToFit="1"/>
    </xf>
    <xf numFmtId="0" fontId="167" fillId="0" borderId="8" xfId="12933" applyFont="1" applyFill="1" applyBorder="1" applyAlignment="1">
      <alignment horizontal="center" vertical="center" shrinkToFit="1"/>
    </xf>
    <xf numFmtId="49" fontId="167" fillId="0" borderId="31" xfId="12933" applyNumberFormat="1" applyFont="1" applyFill="1" applyBorder="1" applyAlignment="1">
      <alignment horizontal="center" vertical="center"/>
    </xf>
    <xf numFmtId="49" fontId="167" fillId="0" borderId="8" xfId="12933" applyNumberFormat="1" applyFont="1" applyFill="1" applyBorder="1" applyAlignment="1">
      <alignment horizontal="center" vertical="center"/>
    </xf>
    <xf numFmtId="0" fontId="167" fillId="16" borderId="30" xfId="12933" applyFont="1" applyFill="1" applyBorder="1" applyAlignment="1">
      <alignment horizontal="center" vertical="center" wrapText="1"/>
    </xf>
    <xf numFmtId="0" fontId="167" fillId="0" borderId="30" xfId="12933" applyFont="1" applyFill="1" applyBorder="1" applyAlignment="1">
      <alignment horizontal="center" vertical="center" wrapText="1"/>
    </xf>
    <xf numFmtId="49" fontId="50" fillId="0" borderId="31" xfId="15045" applyNumberFormat="1" applyFont="1" applyBorder="1" applyAlignment="1">
      <alignment horizontal="left" vertical="center"/>
    </xf>
    <xf numFmtId="49" fontId="50" fillId="0" borderId="8" xfId="15045" applyNumberFormat="1" applyFont="1" applyBorder="1" applyAlignment="1">
      <alignment horizontal="left" vertical="center"/>
    </xf>
    <xf numFmtId="183" fontId="50" fillId="0" borderId="31" xfId="15045" applyNumberFormat="1" applyFont="1" applyBorder="1" applyAlignment="1">
      <alignment horizontal="left" vertical="center"/>
    </xf>
    <xf numFmtId="183" fontId="50" fillId="0" borderId="8" xfId="15045" applyNumberFormat="1" applyFont="1" applyBorder="1" applyAlignment="1">
      <alignment horizontal="left" vertical="center"/>
    </xf>
    <xf numFmtId="183" fontId="50" fillId="0" borderId="31" xfId="15043" applyNumberFormat="1" applyFont="1" applyFill="1" applyBorder="1" applyAlignment="1">
      <alignment horizontal="left" wrapText="1"/>
    </xf>
    <xf numFmtId="183" fontId="50" fillId="0" borderId="9" xfId="15043" applyNumberFormat="1" applyFont="1" applyFill="1" applyBorder="1" applyAlignment="1">
      <alignment horizontal="left" wrapText="1"/>
    </xf>
    <xf numFmtId="183" fontId="175" fillId="0" borderId="31" xfId="15043" applyNumberFormat="1" applyFont="1" applyFill="1" applyBorder="1" applyAlignment="1">
      <alignment horizontal="left" wrapText="1"/>
    </xf>
    <xf numFmtId="183" fontId="175" fillId="0" borderId="9" xfId="15043" applyNumberFormat="1" applyFont="1" applyFill="1" applyBorder="1" applyAlignment="1">
      <alignment horizontal="left" wrapText="1"/>
    </xf>
    <xf numFmtId="183" fontId="175" fillId="0" borderId="8" xfId="15043" applyNumberFormat="1" applyFont="1" applyFill="1" applyBorder="1" applyAlignment="1">
      <alignment horizontal="left" wrapText="1"/>
    </xf>
    <xf numFmtId="183" fontId="5" fillId="0" borderId="0" xfId="15045" applyNumberFormat="1" applyFont="1" applyBorder="1" applyAlignment="1">
      <alignment horizontal="center" vertical="center"/>
    </xf>
    <xf numFmtId="183" fontId="67" fillId="0" borderId="0" xfId="15045" applyNumberFormat="1" applyFont="1" applyBorder="1" applyAlignment="1">
      <alignment horizontal="center" vertical="center"/>
    </xf>
    <xf numFmtId="183" fontId="67" fillId="0" borderId="0" xfId="15045" applyNumberFormat="1" applyFont="1" applyFill="1" applyBorder="1" applyAlignment="1">
      <alignment horizontal="center" vertical="center"/>
    </xf>
    <xf numFmtId="183" fontId="67" fillId="0" borderId="0" xfId="15042" applyNumberFormat="1" applyFont="1" applyAlignment="1">
      <alignment horizontal="left" vertical="center"/>
    </xf>
    <xf numFmtId="49" fontId="50" fillId="0" borderId="31" xfId="15045" applyNumberFormat="1" applyFont="1" applyFill="1" applyBorder="1" applyAlignment="1">
      <alignment horizontal="left" vertical="center"/>
    </xf>
    <xf numFmtId="49" fontId="50" fillId="0" borderId="8" xfId="15045" applyNumberFormat="1" applyFont="1" applyFill="1" applyBorder="1" applyAlignment="1">
      <alignment horizontal="left" vertical="center"/>
    </xf>
    <xf numFmtId="183" fontId="50" fillId="0" borderId="31" xfId="15045" applyNumberFormat="1" applyFont="1" applyFill="1" applyBorder="1" applyAlignment="1">
      <alignment horizontal="left" vertical="center"/>
    </xf>
    <xf numFmtId="183" fontId="50" fillId="0" borderId="8" xfId="15045" applyNumberFormat="1" applyFont="1" applyFill="1" applyBorder="1" applyAlignment="1">
      <alignment horizontal="left" vertical="center"/>
    </xf>
    <xf numFmtId="183" fontId="5" fillId="15" borderId="0" xfId="15046" applyNumberFormat="1" applyFont="1" applyFill="1" applyBorder="1" applyAlignment="1">
      <alignment horizontal="left" vertical="center"/>
    </xf>
    <xf numFmtId="0" fontId="37" fillId="0" borderId="0" xfId="15055" applyNumberFormat="1" applyFont="1" applyAlignment="1">
      <alignment vertical="center" wrapText="1"/>
    </xf>
    <xf numFmtId="0" fontId="37" fillId="0" borderId="0" xfId="15055" applyNumberFormat="1">
      <alignment vertical="center"/>
    </xf>
    <xf numFmtId="0" fontId="192" fillId="17" borderId="0" xfId="15061" applyFont="1" applyFill="1" applyBorder="1" applyAlignment="1" applyProtection="1">
      <alignment horizontal="left" vertical="center" wrapText="1"/>
    </xf>
    <xf numFmtId="0" fontId="8" fillId="17" borderId="0" xfId="15062" applyFill="1" applyBorder="1" applyAlignment="1">
      <alignment horizontal="left" vertical="center" wrapText="1"/>
    </xf>
    <xf numFmtId="16" fontId="192" fillId="17" borderId="0" xfId="15060" applyNumberFormat="1" applyFont="1" applyFill="1" applyBorder="1" applyAlignment="1">
      <alignment horizontal="left" vertical="center" wrapText="1"/>
    </xf>
    <xf numFmtId="0" fontId="192" fillId="17" borderId="0" xfId="15060" applyFont="1" applyFill="1" applyBorder="1" applyAlignment="1">
      <alignment horizontal="left" vertical="center" wrapText="1"/>
    </xf>
    <xf numFmtId="0" fontId="193" fillId="17" borderId="0" xfId="15055" applyNumberFormat="1" applyFont="1" applyFill="1" applyBorder="1" applyAlignment="1">
      <alignment horizontal="center"/>
    </xf>
    <xf numFmtId="0" fontId="189" fillId="17" borderId="0" xfId="15055" applyNumberFormat="1" applyFont="1" applyFill="1" applyBorder="1" applyAlignment="1">
      <alignment horizontal="center"/>
    </xf>
    <xf numFmtId="180" fontId="176" fillId="0" borderId="30" xfId="15051" applyNumberFormat="1" applyFont="1" applyFill="1" applyBorder="1" applyAlignment="1">
      <alignment horizontal="center" vertical="center"/>
    </xf>
    <xf numFmtId="180" fontId="176" fillId="0" borderId="31" xfId="15051" applyNumberFormat="1" applyFont="1" applyFill="1" applyBorder="1" applyAlignment="1">
      <alignment horizontal="center" vertical="center"/>
    </xf>
    <xf numFmtId="180" fontId="176" fillId="0" borderId="31" xfId="15051" applyNumberFormat="1" applyFont="1" applyFill="1" applyBorder="1" applyAlignment="1">
      <alignment horizontal="center" vertical="center" wrapText="1"/>
    </xf>
    <xf numFmtId="180" fontId="176" fillId="0" borderId="9" xfId="15051" applyNumberFormat="1" applyFont="1" applyFill="1" applyBorder="1" applyAlignment="1">
      <alignment horizontal="center" vertical="center" wrapText="1"/>
    </xf>
    <xf numFmtId="0" fontId="192" fillId="17" borderId="0" xfId="15061" applyFont="1" applyFill="1" applyBorder="1" applyAlignment="1" applyProtection="1">
      <alignment horizontal="left" vertical="center"/>
    </xf>
    <xf numFmtId="0" fontId="186" fillId="0" borderId="0" xfId="15055" applyNumberFormat="1" applyFont="1" applyBorder="1" applyAlignment="1">
      <alignment horizontal="center" vertical="center" wrapText="1"/>
    </xf>
    <xf numFmtId="180" fontId="176" fillId="0" borderId="30" xfId="15051" applyNumberFormat="1" applyFont="1" applyBorder="1" applyAlignment="1">
      <alignment horizontal="center" vertical="center" wrapText="1"/>
    </xf>
    <xf numFmtId="180" fontId="176" fillId="0" borderId="8" xfId="15051" applyNumberFormat="1" applyFont="1" applyFill="1" applyBorder="1" applyAlignment="1">
      <alignment horizontal="center" vertical="center"/>
    </xf>
    <xf numFmtId="180" fontId="176" fillId="0" borderId="9" xfId="15051" applyNumberFormat="1" applyFont="1" applyFill="1" applyBorder="1" applyAlignment="1">
      <alignment horizontal="center" vertical="center"/>
    </xf>
    <xf numFmtId="180" fontId="176" fillId="0" borderId="30" xfId="15051" applyNumberFormat="1" applyFont="1" applyFill="1" applyBorder="1" applyAlignment="1">
      <alignment horizontal="center" vertical="center" wrapText="1"/>
    </xf>
    <xf numFmtId="180" fontId="182" fillId="0" borderId="30" xfId="15051" applyNumberFormat="1" applyFont="1" applyFill="1" applyBorder="1" applyAlignment="1">
      <alignment horizontal="center" vertical="center" wrapText="1"/>
    </xf>
    <xf numFmtId="180" fontId="176" fillId="0" borderId="33" xfId="15051" applyNumberFormat="1" applyFont="1" applyBorder="1" applyAlignment="1">
      <alignment horizontal="center" vertical="center"/>
    </xf>
    <xf numFmtId="180" fontId="176" fillId="0" borderId="0" xfId="15051" applyNumberFormat="1" applyFont="1" applyAlignment="1">
      <alignment horizontal="center" vertical="center"/>
    </xf>
    <xf numFmtId="180" fontId="176" fillId="0" borderId="30" xfId="15051" applyNumberFormat="1" applyFont="1" applyBorder="1" applyAlignment="1">
      <alignment horizontal="center" vertical="center"/>
    </xf>
    <xf numFmtId="180" fontId="176" fillId="0" borderId="31" xfId="15051" applyNumberFormat="1" applyFont="1" applyBorder="1" applyAlignment="1">
      <alignment horizontal="center" vertical="center"/>
    </xf>
    <xf numFmtId="180" fontId="176" fillId="17" borderId="33" xfId="15051" applyNumberFormat="1" applyFont="1" applyFill="1" applyBorder="1" applyAlignment="1">
      <alignment horizontal="center" vertical="center" wrapText="1"/>
    </xf>
    <xf numFmtId="180" fontId="176" fillId="17" borderId="0" xfId="15051" applyNumberFormat="1" applyFont="1" applyFill="1" applyAlignment="1">
      <alignment horizontal="center" vertical="center" wrapText="1"/>
    </xf>
    <xf numFmtId="180" fontId="176" fillId="0" borderId="93" xfId="15051" applyNumberFormat="1" applyFont="1" applyBorder="1" applyAlignment="1">
      <alignment horizontal="center" vertical="center"/>
    </xf>
    <xf numFmtId="180" fontId="176" fillId="0" borderId="35" xfId="15051" applyNumberFormat="1" applyFont="1" applyBorder="1" applyAlignment="1">
      <alignment horizontal="center" vertical="center"/>
    </xf>
    <xf numFmtId="49" fontId="179" fillId="0" borderId="31" xfId="15053" applyNumberFormat="1" applyFont="1" applyFill="1" applyBorder="1" applyAlignment="1">
      <alignment horizontal="center" vertical="center"/>
    </xf>
    <xf numFmtId="49" fontId="179" fillId="0" borderId="8" xfId="15053" applyNumberFormat="1" applyFont="1" applyFill="1" applyBorder="1" applyAlignment="1">
      <alignment horizontal="center" vertical="center"/>
    </xf>
    <xf numFmtId="49" fontId="179" fillId="0" borderId="30" xfId="15053" applyNumberFormat="1" applyFont="1" applyFill="1" applyBorder="1" applyAlignment="1">
      <alignment horizontal="center" vertical="center"/>
    </xf>
    <xf numFmtId="180" fontId="176" fillId="0" borderId="8" xfId="15051" applyNumberFormat="1" applyFont="1" applyFill="1" applyBorder="1" applyAlignment="1">
      <alignment horizontal="center" vertical="center" wrapText="1"/>
    </xf>
    <xf numFmtId="180" fontId="176" fillId="0" borderId="33" xfId="15051" applyNumberFormat="1" applyFont="1" applyFill="1" applyBorder="1" applyAlignment="1">
      <alignment horizontal="center" vertical="center" wrapText="1"/>
    </xf>
    <xf numFmtId="180" fontId="176" fillId="0" borderId="0" xfId="15051" applyNumberFormat="1" applyFont="1" applyFill="1" applyAlignment="1">
      <alignment horizontal="center" vertical="center" wrapText="1"/>
    </xf>
    <xf numFmtId="180" fontId="176" fillId="0" borderId="8" xfId="15051" applyNumberFormat="1" applyFont="1" applyBorder="1" applyAlignment="1">
      <alignment horizontal="center" vertical="center"/>
    </xf>
    <xf numFmtId="180" fontId="177" fillId="88" borderId="0" xfId="15052" applyNumberFormat="1" applyFont="1" applyFill="1" applyBorder="1" applyAlignment="1">
      <alignment horizontal="left" vertical="center" shrinkToFit="1"/>
    </xf>
    <xf numFmtId="180" fontId="177" fillId="88" borderId="0" xfId="15052" applyNumberFormat="1" applyFont="1" applyFill="1" applyBorder="1" applyAlignment="1">
      <alignment horizontal="left" vertical="center"/>
    </xf>
    <xf numFmtId="180" fontId="177" fillId="88" borderId="0" xfId="15052" applyNumberFormat="1" applyFont="1" applyFill="1" applyBorder="1" applyAlignment="1">
      <alignment horizontal="center" vertical="center"/>
    </xf>
    <xf numFmtId="180" fontId="196" fillId="0" borderId="0" xfId="15057" applyNumberFormat="1" applyFont="1" applyBorder="1" applyAlignment="1">
      <alignment horizontal="center" vertical="center"/>
    </xf>
    <xf numFmtId="180" fontId="195" fillId="0" borderId="0" xfId="15057" applyNumberFormat="1" applyFont="1" applyBorder="1" applyAlignment="1">
      <alignment horizontal="left" vertical="center"/>
    </xf>
    <xf numFmtId="180" fontId="6" fillId="0" borderId="0" xfId="15057" applyNumberFormat="1" applyFont="1" applyBorder="1" applyAlignment="1">
      <alignment horizontal="left" vertical="center" wrapText="1"/>
    </xf>
    <xf numFmtId="180" fontId="6" fillId="0" borderId="0" xfId="15057" applyNumberFormat="1" applyFont="1" applyBorder="1" applyAlignment="1">
      <alignment horizontal="left" vertical="center"/>
    </xf>
    <xf numFmtId="180" fontId="180" fillId="88" borderId="0" xfId="15054" applyNumberFormat="1" applyFont="1" applyFill="1" applyBorder="1" applyAlignment="1">
      <alignment horizontal="left" vertical="center"/>
    </xf>
    <xf numFmtId="0" fontId="23" fillId="0" borderId="0" xfId="13279" applyFont="1"/>
    <xf numFmtId="0" fontId="102" fillId="0" borderId="0" xfId="13279" applyFont="1"/>
    <xf numFmtId="0" fontId="102" fillId="0" borderId="0" xfId="13279" applyFont="1" applyFill="1"/>
    <xf numFmtId="0" fontId="56" fillId="0" borderId="0" xfId="13279" applyFont="1"/>
    <xf numFmtId="0" fontId="103" fillId="0" borderId="0" xfId="13279" applyFont="1"/>
    <xf numFmtId="0" fontId="103" fillId="0" borderId="0" xfId="13279" applyFont="1" applyFill="1"/>
    <xf numFmtId="0" fontId="104" fillId="0" borderId="0" xfId="13279" applyFont="1"/>
    <xf numFmtId="0" fontId="59" fillId="0" borderId="0" xfId="13279" applyFont="1" applyAlignment="1">
      <alignment horizontal="left" vertical="center" wrapText="1" shrinkToFit="1"/>
    </xf>
    <xf numFmtId="0" fontId="104" fillId="0" borderId="0" xfId="13279" applyFont="1" applyFill="1"/>
    <xf numFmtId="0" fontId="102" fillId="0" borderId="0" xfId="13279" applyFont="1" applyFill="1" applyAlignment="1">
      <alignment horizontal="center" vertical="center" wrapText="1" shrinkToFit="1"/>
    </xf>
    <xf numFmtId="49" fontId="102" fillId="0" borderId="0" xfId="13279" applyNumberFormat="1" applyFont="1" applyFill="1" applyAlignment="1">
      <alignment horizontal="center" vertical="center" wrapText="1" shrinkToFit="1"/>
    </xf>
    <xf numFmtId="49" fontId="102" fillId="0" borderId="0" xfId="13279" applyNumberFormat="1" applyFont="1" applyFill="1" applyBorder="1" applyAlignment="1">
      <alignment horizontal="center" vertical="center" wrapText="1" shrinkToFit="1"/>
    </xf>
    <xf numFmtId="0" fontId="59" fillId="0" borderId="0" xfId="13279" applyFont="1" applyFill="1" applyBorder="1" applyAlignment="1">
      <alignment horizontal="left" vertical="center" wrapText="1" shrinkToFit="1"/>
    </xf>
    <xf numFmtId="0" fontId="13" fillId="0" borderId="8" xfId="13279" applyFont="1" applyFill="1" applyBorder="1" applyAlignment="1">
      <alignment horizontal="center" vertical="center" wrapText="1"/>
    </xf>
    <xf numFmtId="0" fontId="102" fillId="0" borderId="9" xfId="13275" applyFont="1" applyFill="1" applyBorder="1" applyAlignment="1">
      <alignment horizontal="center" vertical="center" wrapText="1"/>
    </xf>
    <xf numFmtId="0" fontId="102" fillId="0" borderId="47" xfId="13279" applyFont="1" applyBorder="1" applyAlignment="1">
      <alignment horizontal="center" vertical="center" wrapText="1"/>
    </xf>
    <xf numFmtId="0" fontId="102" fillId="0" borderId="51" xfId="13279" applyFont="1" applyBorder="1" applyAlignment="1">
      <alignment horizontal="center" vertical="center" wrapText="1"/>
    </xf>
    <xf numFmtId="0" fontId="102" fillId="35" borderId="51" xfId="13279" applyFont="1" applyFill="1" applyBorder="1" applyAlignment="1">
      <alignment horizontal="center" vertical="center" wrapText="1"/>
    </xf>
    <xf numFmtId="0" fontId="102" fillId="0" borderId="55" xfId="13279" applyFont="1" applyBorder="1" applyAlignment="1">
      <alignment horizontal="center" vertical="center" wrapText="1"/>
    </xf>
    <xf numFmtId="0" fontId="102" fillId="35" borderId="55" xfId="13279" applyFont="1" applyFill="1" applyBorder="1" applyAlignment="1">
      <alignment horizontal="center" vertical="center" wrapText="1"/>
    </xf>
    <xf numFmtId="182" fontId="102" fillId="0" borderId="45" xfId="13279" applyNumberFormat="1" applyFont="1" applyBorder="1" applyAlignment="1">
      <alignment horizontal="center" wrapText="1"/>
    </xf>
    <xf numFmtId="182" fontId="102" fillId="0" borderId="0" xfId="13279" applyNumberFormat="1" applyFont="1" applyAlignment="1">
      <alignment horizontal="center" wrapText="1"/>
    </xf>
    <xf numFmtId="182" fontId="102" fillId="0" borderId="0" xfId="13279" applyNumberFormat="1" applyFont="1" applyAlignment="1">
      <alignment horizontal="center" vertical="center" wrapText="1"/>
    </xf>
    <xf numFmtId="0" fontId="102" fillId="0" borderId="0" xfId="13279" applyFont="1" applyAlignment="1">
      <alignment horizontal="center" vertical="center" wrapText="1" shrinkToFit="1"/>
    </xf>
    <xf numFmtId="0" fontId="102" fillId="0" borderId="0" xfId="13279" applyFont="1" applyAlignment="1">
      <alignment horizontal="center" wrapText="1"/>
    </xf>
    <xf numFmtId="184" fontId="102" fillId="0" borderId="0" xfId="13279" applyNumberFormat="1" applyFont="1" applyFill="1" applyAlignment="1">
      <alignment horizontal="center" vertical="center" wrapText="1" shrinkToFit="1"/>
    </xf>
    <xf numFmtId="0" fontId="59" fillId="0" borderId="0" xfId="13279" applyFont="1" applyFill="1" applyAlignment="1">
      <alignment horizontal="left" vertical="center" wrapText="1" shrinkToFit="1"/>
    </xf>
    <xf numFmtId="0" fontId="59" fillId="15" borderId="0" xfId="13279" applyFont="1" applyFill="1" applyAlignment="1">
      <alignment horizontal="left" vertical="center" wrapText="1"/>
    </xf>
    <xf numFmtId="0" fontId="59" fillId="0" borderId="0" xfId="13279" applyFont="1" applyFill="1" applyAlignment="1">
      <alignment horizontal="left" vertical="center" wrapText="1"/>
    </xf>
    <xf numFmtId="0" fontId="59" fillId="15" borderId="0" xfId="13279" applyFont="1" applyFill="1" applyAlignment="1">
      <alignment horizontal="left" vertical="center" wrapText="1"/>
    </xf>
    <xf numFmtId="182" fontId="102" fillId="0" borderId="48" xfId="13279" applyNumberFormat="1" applyFont="1" applyBorder="1" applyAlignment="1">
      <alignment horizontal="center" vertical="center" wrapText="1"/>
    </xf>
    <xf numFmtId="182" fontId="102" fillId="0" borderId="61" xfId="13279" applyNumberFormat="1" applyFont="1" applyBorder="1" applyAlignment="1">
      <alignment horizontal="center" vertical="center" wrapText="1"/>
    </xf>
    <xf numFmtId="0" fontId="102" fillId="36" borderId="48" xfId="13279" applyFont="1" applyFill="1" applyBorder="1" applyAlignment="1">
      <alignment horizontal="center" vertical="center"/>
    </xf>
    <xf numFmtId="202" fontId="102" fillId="0" borderId="8" xfId="13279" applyNumberFormat="1" applyFont="1" applyFill="1" applyBorder="1" applyAlignment="1" applyProtection="1">
      <alignment horizontal="center" vertical="center"/>
      <protection locked="0"/>
    </xf>
    <xf numFmtId="0" fontId="102" fillId="0" borderId="48" xfId="13279" applyFont="1" applyBorder="1" applyAlignment="1">
      <alignment horizontal="center" vertical="center"/>
    </xf>
    <xf numFmtId="0" fontId="59" fillId="0" borderId="0" xfId="13279" applyFont="1"/>
    <xf numFmtId="202" fontId="102" fillId="0" borderId="8" xfId="13279" applyNumberFormat="1" applyFont="1" applyFill="1" applyBorder="1" applyAlignment="1" applyProtection="1">
      <alignment horizontal="center"/>
      <protection locked="0"/>
    </xf>
    <xf numFmtId="202" fontId="102" fillId="0" borderId="58" xfId="13279" applyNumberFormat="1" applyFont="1" applyFill="1" applyBorder="1" applyAlignment="1" applyProtection="1">
      <alignment horizontal="center"/>
      <protection locked="0"/>
    </xf>
    <xf numFmtId="0" fontId="102" fillId="0" borderId="48" xfId="13279" applyFont="1" applyBorder="1" applyAlignment="1">
      <alignment horizontal="center"/>
    </xf>
    <xf numFmtId="0" fontId="102" fillId="0" borderId="62" xfId="13279" applyFont="1" applyBorder="1" applyAlignment="1">
      <alignment horizontal="center" vertical="center" wrapText="1"/>
    </xf>
    <xf numFmtId="0" fontId="102" fillId="35" borderId="62" xfId="13279" applyFont="1" applyFill="1" applyBorder="1" applyAlignment="1">
      <alignment horizontal="center" vertical="center" wrapText="1"/>
    </xf>
    <xf numFmtId="182" fontId="102" fillId="0" borderId="0" xfId="13279" applyNumberFormat="1" applyFont="1" applyFill="1" applyBorder="1" applyAlignment="1">
      <alignment horizontal="center" vertical="center" wrapText="1"/>
    </xf>
    <xf numFmtId="0" fontId="13" fillId="0" borderId="0" xfId="13279" applyFont="1" applyFill="1" applyBorder="1" applyAlignment="1">
      <alignment horizontal="center" vertical="center"/>
    </xf>
    <xf numFmtId="202" fontId="102" fillId="0" borderId="0" xfId="13279" applyNumberFormat="1" applyFont="1" applyFill="1" applyBorder="1" applyAlignment="1" applyProtection="1">
      <alignment horizontal="center"/>
      <protection locked="0"/>
    </xf>
    <xf numFmtId="0" fontId="59" fillId="0" borderId="0" xfId="13279" applyFont="1" applyFill="1" applyAlignment="1">
      <alignment horizontal="left"/>
    </xf>
    <xf numFmtId="0" fontId="102" fillId="0" borderId="48" xfId="13279" applyFont="1" applyFill="1" applyBorder="1" applyAlignment="1">
      <alignment horizontal="center"/>
    </xf>
    <xf numFmtId="202" fontId="102" fillId="0" borderId="48" xfId="13279" applyNumberFormat="1" applyFont="1" applyFill="1" applyBorder="1" applyAlignment="1" applyProtection="1">
      <alignment horizontal="center"/>
      <protection locked="0"/>
    </xf>
    <xf numFmtId="0" fontId="105" fillId="0" borderId="0" xfId="13279" applyFont="1"/>
    <xf numFmtId="49" fontId="102" fillId="0" borderId="48" xfId="14602" applyNumberFormat="1" applyFont="1" applyBorder="1" applyAlignment="1">
      <alignment horizontal="center" vertical="center"/>
    </xf>
    <xf numFmtId="182" fontId="105" fillId="0" borderId="0" xfId="13279" applyNumberFormat="1" applyFont="1" applyFill="1" applyBorder="1" applyAlignment="1">
      <alignment horizontal="center"/>
    </xf>
    <xf numFmtId="182" fontId="105" fillId="0" borderId="0" xfId="13279" applyNumberFormat="1" applyFont="1" applyFill="1" applyBorder="1" applyAlignment="1">
      <alignment horizontal="center" vertical="center" wrapText="1"/>
    </xf>
    <xf numFmtId="0" fontId="106" fillId="0" borderId="0" xfId="13279" applyFont="1" applyFill="1" applyBorder="1" applyAlignment="1">
      <alignment horizontal="center" vertical="center"/>
    </xf>
    <xf numFmtId="1" fontId="105" fillId="0" borderId="0" xfId="13279" applyNumberFormat="1" applyFont="1" applyFill="1" applyBorder="1" applyAlignment="1">
      <alignment horizontal="center" vertical="center" wrapText="1"/>
    </xf>
    <xf numFmtId="0" fontId="102" fillId="0" borderId="8" xfId="13279" applyFont="1" applyFill="1" applyBorder="1" applyAlignment="1">
      <alignment horizontal="center" vertical="center"/>
    </xf>
    <xf numFmtId="0" fontId="102" fillId="0" borderId="9" xfId="13279" applyFont="1" applyFill="1" applyBorder="1" applyAlignment="1">
      <alignment horizontal="center" vertical="center"/>
    </xf>
    <xf numFmtId="0" fontId="102" fillId="0" borderId="58" xfId="13279" applyFont="1" applyFill="1" applyBorder="1" applyAlignment="1">
      <alignment horizontal="center" vertical="center"/>
    </xf>
    <xf numFmtId="0" fontId="102" fillId="0" borderId="27" xfId="13279" applyFont="1" applyBorder="1" applyAlignment="1">
      <alignment horizontal="center" vertical="center" wrapText="1"/>
    </xf>
    <xf numFmtId="0" fontId="102" fillId="0" borderId="63" xfId="13279" applyFont="1" applyBorder="1" applyAlignment="1">
      <alignment horizontal="center" vertical="center" wrapText="1"/>
    </xf>
    <xf numFmtId="0" fontId="102" fillId="35" borderId="63" xfId="13279" applyFont="1" applyFill="1" applyBorder="1" applyAlignment="1">
      <alignment horizontal="center" vertical="center" wrapText="1"/>
    </xf>
    <xf numFmtId="0" fontId="102" fillId="0" borderId="64" xfId="13279" applyFont="1" applyBorder="1" applyAlignment="1">
      <alignment horizontal="center" vertical="center" wrapText="1"/>
    </xf>
    <xf numFmtId="0" fontId="107" fillId="0" borderId="0" xfId="13279" applyFont="1" applyFill="1"/>
    <xf numFmtId="182" fontId="108" fillId="0" borderId="0" xfId="13279" applyNumberFormat="1" applyFont="1" applyFill="1" applyBorder="1" applyAlignment="1">
      <alignment horizontal="center"/>
    </xf>
    <xf numFmtId="182" fontId="108" fillId="0" borderId="0" xfId="13279" applyNumberFormat="1" applyFont="1" applyFill="1" applyBorder="1" applyAlignment="1">
      <alignment horizontal="center" vertical="center" wrapText="1"/>
    </xf>
    <xf numFmtId="0" fontId="109" fillId="0" borderId="0" xfId="13279" applyFont="1" applyFill="1" applyBorder="1" applyAlignment="1">
      <alignment horizontal="center" vertical="center"/>
    </xf>
    <xf numFmtId="1" fontId="108" fillId="0" borderId="0" xfId="13279" applyNumberFormat="1" applyFont="1" applyFill="1" applyBorder="1" applyAlignment="1">
      <alignment horizontal="center" vertical="center" wrapText="1"/>
    </xf>
    <xf numFmtId="0" fontId="110" fillId="0" borderId="0" xfId="13279" applyFont="1" applyFill="1" applyAlignment="1">
      <alignment horizontal="left"/>
    </xf>
    <xf numFmtId="182" fontId="102" fillId="0" borderId="48" xfId="13279" applyNumberFormat="1" applyFont="1" applyBorder="1" applyAlignment="1">
      <alignment horizontal="center" wrapText="1"/>
    </xf>
    <xf numFmtId="0" fontId="102" fillId="37" borderId="62" xfId="13279" applyFont="1" applyFill="1" applyBorder="1" applyAlignment="1">
      <alignment horizontal="center" vertical="center" wrapText="1"/>
    </xf>
    <xf numFmtId="0" fontId="102" fillId="37" borderId="55" xfId="13279" applyFont="1" applyFill="1" applyBorder="1" applyAlignment="1">
      <alignment horizontal="center" vertical="center" wrapText="1"/>
    </xf>
    <xf numFmtId="0" fontId="104" fillId="0" borderId="0" xfId="13279" applyFont="1" applyFill="1" applyAlignment="1">
      <alignment horizontal="left"/>
    </xf>
    <xf numFmtId="182" fontId="102" fillId="0" borderId="0" xfId="13279" applyNumberFormat="1" applyFont="1" applyFill="1" applyBorder="1" applyAlignment="1">
      <alignment horizontal="left" vertical="center" wrapText="1"/>
    </xf>
    <xf numFmtId="0" fontId="102" fillId="0" borderId="0" xfId="13279" applyFont="1" applyFill="1" applyBorder="1" applyAlignment="1">
      <alignment horizontal="left" vertical="center"/>
    </xf>
    <xf numFmtId="202" fontId="102" fillId="0" borderId="0" xfId="13279" applyNumberFormat="1" applyFont="1" applyFill="1" applyBorder="1" applyAlignment="1" applyProtection="1">
      <alignment horizontal="left"/>
      <protection locked="0"/>
    </xf>
    <xf numFmtId="182" fontId="102" fillId="0" borderId="48" xfId="13279" applyNumberFormat="1" applyFont="1" applyBorder="1" applyAlignment="1">
      <alignment horizontal="center"/>
    </xf>
    <xf numFmtId="0" fontId="102" fillId="36" borderId="8" xfId="13279" applyFont="1" applyFill="1" applyBorder="1" applyAlignment="1">
      <alignment horizontal="center" vertical="center"/>
    </xf>
    <xf numFmtId="0" fontId="102" fillId="0" borderId="48" xfId="13279" applyFont="1" applyBorder="1" applyAlignment="1">
      <alignment horizontal="center" wrapText="1"/>
    </xf>
    <xf numFmtId="0" fontId="102" fillId="36" borderId="9" xfId="13279" applyFont="1" applyFill="1" applyBorder="1" applyAlignment="1">
      <alignment horizontal="center" vertical="center"/>
    </xf>
    <xf numFmtId="202" fontId="102" fillId="0" borderId="48" xfId="13279" applyNumberFormat="1" applyFont="1" applyFill="1" applyBorder="1" applyAlignment="1" applyProtection="1">
      <alignment horizontal="center" wrapText="1"/>
      <protection locked="0"/>
    </xf>
    <xf numFmtId="0" fontId="102" fillId="36" borderId="58" xfId="13279" applyFont="1" applyFill="1" applyBorder="1" applyAlignment="1">
      <alignment horizontal="center" vertical="center"/>
    </xf>
    <xf numFmtId="0" fontId="102" fillId="0" borderId="55" xfId="13279" applyFont="1" applyBorder="1" applyAlignment="1">
      <alignment horizontal="center" vertical="center" wrapText="1"/>
    </xf>
    <xf numFmtId="182" fontId="107" fillId="0" borderId="0" xfId="13279" applyNumberFormat="1" applyFont="1" applyFill="1" applyBorder="1" applyAlignment="1">
      <alignment horizontal="center"/>
    </xf>
    <xf numFmtId="182" fontId="107" fillId="0" borderId="0" xfId="13279" applyNumberFormat="1" applyFont="1" applyFill="1" applyBorder="1" applyAlignment="1">
      <alignment horizontal="center" vertical="center" wrapText="1"/>
    </xf>
    <xf numFmtId="0" fontId="110" fillId="0" borderId="15" xfId="13279" applyFont="1" applyFill="1" applyBorder="1" applyAlignment="1">
      <alignment horizontal="left"/>
    </xf>
    <xf numFmtId="0" fontId="102" fillId="0" borderId="0" xfId="13279" applyFont="1" applyFill="1" applyBorder="1" applyAlignment="1">
      <alignment horizontal="center" vertical="center"/>
    </xf>
    <xf numFmtId="0" fontId="104" fillId="0" borderId="65" xfId="13279" applyFont="1" applyBorder="1"/>
    <xf numFmtId="0" fontId="102" fillId="0" borderId="66" xfId="13279" applyFont="1" applyBorder="1" applyAlignment="1">
      <alignment horizontal="center" vertical="center" wrapText="1"/>
    </xf>
    <xf numFmtId="0" fontId="102" fillId="0" borderId="53" xfId="13279" applyFont="1" applyBorder="1" applyAlignment="1">
      <alignment horizontal="center" vertical="center" wrapText="1"/>
    </xf>
    <xf numFmtId="0" fontId="102" fillId="35" borderId="53" xfId="13279" applyFont="1" applyFill="1" applyBorder="1" applyAlignment="1">
      <alignment horizontal="center" vertical="center" wrapText="1"/>
    </xf>
    <xf numFmtId="0" fontId="102" fillId="0" borderId="65" xfId="13279" applyFont="1" applyBorder="1"/>
    <xf numFmtId="0" fontId="102" fillId="37" borderId="63" xfId="13279" applyFont="1" applyFill="1" applyBorder="1" applyAlignment="1">
      <alignment horizontal="center" vertical="center" wrapText="1"/>
    </xf>
    <xf numFmtId="0" fontId="102" fillId="37" borderId="53" xfId="13279" applyFont="1" applyFill="1" applyBorder="1" applyAlignment="1">
      <alignment horizontal="center" vertical="center" wrapText="1"/>
    </xf>
    <xf numFmtId="182" fontId="102" fillId="0" borderId="0" xfId="13279" applyNumberFormat="1" applyFont="1" applyFill="1" applyBorder="1" applyAlignment="1">
      <alignment horizontal="center"/>
    </xf>
    <xf numFmtId="0" fontId="59" fillId="0" borderId="67" xfId="13279" applyFont="1" applyFill="1" applyBorder="1" applyAlignment="1">
      <alignment horizontal="left"/>
    </xf>
    <xf numFmtId="182" fontId="102" fillId="0" borderId="48" xfId="13279" applyNumberFormat="1" applyFont="1" applyFill="1" applyBorder="1" applyAlignment="1">
      <alignment horizontal="center"/>
    </xf>
    <xf numFmtId="182" fontId="102" fillId="0" borderId="61" xfId="13279" applyNumberFormat="1" applyFont="1" applyFill="1" applyBorder="1" applyAlignment="1">
      <alignment horizontal="center" vertical="center" wrapText="1"/>
    </xf>
    <xf numFmtId="0" fontId="107" fillId="0" borderId="48" xfId="13279" applyFont="1" applyFill="1" applyBorder="1" applyAlignment="1">
      <alignment horizontal="center" vertical="center"/>
    </xf>
    <xf numFmtId="203" fontId="102" fillId="0" borderId="68" xfId="13279" applyNumberFormat="1" applyFont="1" applyFill="1" applyBorder="1" applyAlignment="1">
      <alignment horizontal="center" vertical="center" wrapText="1"/>
    </xf>
    <xf numFmtId="0" fontId="59" fillId="0" borderId="0" xfId="13279" applyFont="1" applyFill="1" applyAlignment="1">
      <alignment horizontal="left"/>
    </xf>
    <xf numFmtId="203" fontId="102" fillId="0" borderId="0" xfId="13279" applyNumberFormat="1" applyFont="1" applyFill="1" applyBorder="1" applyAlignment="1">
      <alignment horizontal="center" vertical="center" wrapText="1"/>
    </xf>
    <xf numFmtId="182" fontId="107" fillId="0" borderId="48" xfId="13279" applyNumberFormat="1" applyFont="1" applyFill="1" applyBorder="1" applyAlignment="1">
      <alignment horizontal="center"/>
    </xf>
    <xf numFmtId="182" fontId="107" fillId="0" borderId="61" xfId="13279" applyNumberFormat="1" applyFont="1" applyFill="1" applyBorder="1" applyAlignment="1">
      <alignment horizontal="center" vertical="center" wrapText="1"/>
    </xf>
    <xf numFmtId="202" fontId="102" fillId="0" borderId="68" xfId="13279" applyNumberFormat="1" applyFont="1" applyFill="1" applyBorder="1" applyAlignment="1" applyProtection="1">
      <alignment horizontal="center"/>
      <protection locked="0"/>
    </xf>
    <xf numFmtId="0" fontId="59" fillId="0" borderId="0" xfId="13279" applyFont="1" applyFill="1" applyBorder="1"/>
    <xf numFmtId="0" fontId="102" fillId="0" borderId="68" xfId="13279" applyFont="1" applyBorder="1" applyAlignment="1">
      <alignment horizontal="center"/>
    </xf>
    <xf numFmtId="0" fontId="13" fillId="0" borderId="0" xfId="13279" applyFont="1"/>
    <xf numFmtId="0" fontId="102" fillId="0" borderId="69" xfId="13279" applyFont="1" applyBorder="1" applyAlignment="1">
      <alignment horizontal="center" vertical="center" wrapText="1"/>
    </xf>
    <xf numFmtId="0" fontId="102" fillId="0" borderId="68" xfId="13279" applyFont="1" applyBorder="1" applyAlignment="1">
      <alignment horizontal="center" vertical="center" wrapText="1"/>
    </xf>
    <xf numFmtId="0" fontId="102" fillId="0" borderId="49" xfId="13279" applyFont="1" applyBorder="1" applyAlignment="1">
      <alignment horizontal="center" vertical="center" wrapText="1"/>
    </xf>
    <xf numFmtId="0" fontId="102" fillId="0" borderId="0" xfId="13279" applyFont="1" applyAlignment="1">
      <alignment horizontal="center"/>
    </xf>
    <xf numFmtId="0" fontId="59" fillId="0" borderId="0" xfId="13279" applyFont="1" applyFill="1"/>
    <xf numFmtId="0" fontId="102" fillId="0" borderId="57" xfId="13279" applyFont="1" applyBorder="1" applyAlignment="1">
      <alignment horizontal="center" vertical="center" wrapText="1"/>
    </xf>
    <xf numFmtId="0" fontId="102" fillId="0" borderId="48" xfId="13279" applyFont="1" applyBorder="1" applyAlignment="1">
      <alignment horizontal="center" vertical="center" wrapText="1"/>
    </xf>
    <xf numFmtId="0" fontId="102" fillId="0" borderId="69" xfId="13279" applyFont="1" applyBorder="1" applyAlignment="1">
      <alignment horizontal="center" vertical="center" wrapText="1"/>
    </xf>
    <xf numFmtId="0" fontId="107" fillId="0" borderId="8" xfId="13279" applyFont="1" applyFill="1" applyBorder="1" applyAlignment="1">
      <alignment horizontal="center" vertical="center"/>
    </xf>
    <xf numFmtId="0" fontId="107" fillId="0" borderId="9" xfId="13279" applyFont="1" applyFill="1" applyBorder="1" applyAlignment="1">
      <alignment horizontal="center" vertical="center"/>
    </xf>
    <xf numFmtId="0" fontId="107" fillId="0" borderId="15" xfId="13279" applyFont="1" applyFill="1" applyBorder="1" applyAlignment="1">
      <alignment horizontal="center" vertical="center"/>
    </xf>
    <xf numFmtId="0" fontId="107" fillId="0" borderId="70" xfId="13279" applyFont="1" applyFill="1" applyBorder="1" applyAlignment="1">
      <alignment horizontal="center" vertical="center"/>
    </xf>
    <xf numFmtId="0" fontId="102" fillId="0" borderId="0" xfId="13279" applyFont="1" applyFill="1" applyBorder="1"/>
    <xf numFmtId="0" fontId="59" fillId="0" borderId="0" xfId="13279" applyFont="1" applyFill="1" applyBorder="1" applyAlignment="1">
      <alignment horizontal="left"/>
    </xf>
    <xf numFmtId="182" fontId="102" fillId="0" borderId="48" xfId="14602" applyNumberFormat="1" applyFont="1" applyBorder="1" applyAlignment="1">
      <alignment horizontal="center"/>
    </xf>
    <xf numFmtId="182" fontId="102" fillId="0" borderId="48" xfId="14602" applyNumberFormat="1" applyFont="1" applyBorder="1" applyAlignment="1">
      <alignment horizontal="center" vertical="center" wrapText="1"/>
    </xf>
    <xf numFmtId="0" fontId="102" fillId="0" borderId="48" xfId="13279" applyFont="1" applyFill="1" applyBorder="1" applyAlignment="1">
      <alignment horizontal="center" vertical="center"/>
    </xf>
    <xf numFmtId="0" fontId="59" fillId="0" borderId="0" xfId="13279" applyFont="1" applyBorder="1" applyAlignment="1">
      <alignment horizontal="left" vertical="center" shrinkToFit="1"/>
    </xf>
    <xf numFmtId="49" fontId="102" fillId="0" borderId="48" xfId="14602" applyNumberFormat="1" applyFont="1" applyBorder="1" applyAlignment="1">
      <alignment horizontal="center" vertical="center" wrapText="1"/>
    </xf>
    <xf numFmtId="0" fontId="102" fillId="0" borderId="55" xfId="13279" applyFont="1" applyBorder="1" applyAlignment="1">
      <alignment horizontal="center" vertical="center"/>
    </xf>
    <xf numFmtId="0" fontId="102" fillId="0" borderId="0" xfId="13279" applyFont="1" applyBorder="1" applyAlignment="1">
      <alignment horizontal="center" vertical="center"/>
    </xf>
    <xf numFmtId="0" fontId="102" fillId="0" borderId="0" xfId="13279" applyFont="1" applyBorder="1" applyAlignment="1">
      <alignment horizontal="center" vertical="center"/>
    </xf>
    <xf numFmtId="0" fontId="102" fillId="0" borderId="58" xfId="13279" applyFont="1" applyBorder="1" applyAlignment="1">
      <alignment horizontal="center" vertical="center"/>
    </xf>
    <xf numFmtId="0" fontId="102" fillId="0" borderId="69" xfId="13279" applyFont="1" applyBorder="1" applyAlignment="1">
      <alignment horizontal="center" vertical="center"/>
    </xf>
    <xf numFmtId="0" fontId="102" fillId="0" borderId="49" xfId="13279" applyFont="1" applyBorder="1" applyAlignment="1">
      <alignment horizontal="center" vertical="center"/>
    </xf>
    <xf numFmtId="0" fontId="102" fillId="0" borderId="71" xfId="13279" applyFont="1" applyBorder="1" applyAlignment="1">
      <alignment horizontal="center" vertical="center"/>
    </xf>
    <xf numFmtId="0" fontId="102" fillId="0" borderId="48" xfId="13279" applyFont="1" applyBorder="1" applyAlignment="1">
      <alignment horizontal="center" vertical="center"/>
    </xf>
    <xf numFmtId="0" fontId="102" fillId="0" borderId="48" xfId="13279" applyFont="1" applyFill="1" applyBorder="1" applyAlignment="1">
      <alignment horizontal="center" wrapText="1"/>
    </xf>
    <xf numFmtId="0" fontId="107" fillId="0" borderId="58" xfId="13279" applyFont="1" applyFill="1" applyBorder="1" applyAlignment="1">
      <alignment horizontal="center" vertical="center"/>
    </xf>
    <xf numFmtId="0" fontId="102" fillId="35" borderId="58" xfId="13279" applyFont="1" applyFill="1" applyBorder="1" applyAlignment="1">
      <alignment horizontal="center" vertical="center"/>
    </xf>
    <xf numFmtId="0" fontId="102" fillId="35" borderId="48" xfId="13279" applyFont="1" applyFill="1" applyBorder="1" applyAlignment="1">
      <alignment horizontal="center" vertical="center"/>
    </xf>
    <xf numFmtId="0" fontId="102" fillId="37" borderId="48" xfId="13279" applyFont="1" applyFill="1" applyBorder="1" applyAlignment="1">
      <alignment horizontal="center" vertical="center"/>
    </xf>
    <xf numFmtId="182" fontId="102" fillId="0" borderId="0" xfId="13279" applyNumberFormat="1" applyFont="1" applyBorder="1" applyAlignment="1">
      <alignment horizontal="center" wrapText="1"/>
    </xf>
    <xf numFmtId="182" fontId="102" fillId="0" borderId="0" xfId="13279" applyNumberFormat="1" applyFont="1" applyBorder="1" applyAlignment="1">
      <alignment horizontal="center" vertical="center" wrapText="1"/>
    </xf>
    <xf numFmtId="0" fontId="107" fillId="0" borderId="0" xfId="13279" applyFont="1" applyFill="1" applyBorder="1" applyAlignment="1">
      <alignment horizontal="center" vertical="center"/>
    </xf>
    <xf numFmtId="0" fontId="8" fillId="16" borderId="0" xfId="13279" applyNumberFormat="1" applyFont="1" applyFill="1" applyBorder="1" applyAlignment="1">
      <alignment horizontal="center" vertical="center" wrapText="1"/>
    </xf>
    <xf numFmtId="0" fontId="102" fillId="0" borderId="0" xfId="13279" applyFont="1" applyBorder="1" applyAlignment="1">
      <alignment horizontal="center"/>
    </xf>
    <xf numFmtId="0" fontId="102" fillId="0" borderId="58" xfId="13279" applyFont="1" applyBorder="1" applyAlignment="1">
      <alignment horizontal="center" vertical="center"/>
    </xf>
    <xf numFmtId="0" fontId="102" fillId="35" borderId="59" xfId="13279" applyFont="1" applyFill="1" applyBorder="1" applyAlignment="1">
      <alignment horizontal="center" vertical="center"/>
    </xf>
    <xf numFmtId="0" fontId="102" fillId="35" borderId="60" xfId="13279" applyFont="1" applyFill="1" applyBorder="1" applyAlignment="1">
      <alignment horizontal="center" vertical="center"/>
    </xf>
    <xf numFmtId="0" fontId="102" fillId="0" borderId="0" xfId="13279" applyFont="1" applyBorder="1"/>
    <xf numFmtId="0" fontId="59" fillId="15" borderId="8" xfId="13279" applyFont="1" applyFill="1" applyBorder="1" applyAlignment="1">
      <alignment horizontal="left" vertical="center"/>
    </xf>
    <xf numFmtId="0" fontId="102" fillId="0" borderId="0" xfId="13279" applyFont="1" applyAlignment="1"/>
    <xf numFmtId="0" fontId="111" fillId="0" borderId="0" xfId="13279" applyFont="1" applyAlignment="1"/>
    <xf numFmtId="182" fontId="102" fillId="36" borderId="48" xfId="13279" applyNumberFormat="1" applyFont="1" applyFill="1" applyBorder="1" applyAlignment="1">
      <alignment horizontal="center"/>
    </xf>
    <xf numFmtId="0" fontId="102" fillId="0" borderId="48" xfId="13279" applyFont="1" applyFill="1" applyBorder="1" applyAlignment="1">
      <alignment horizontal="center" vertical="center"/>
    </xf>
    <xf numFmtId="0" fontId="59" fillId="16" borderId="0" xfId="13279" applyFont="1" applyFill="1" applyBorder="1" applyAlignment="1">
      <alignment horizontal="left" vertical="center" wrapText="1" shrinkToFit="1"/>
    </xf>
    <xf numFmtId="0" fontId="59" fillId="16" borderId="0" xfId="13279" applyFont="1" applyFill="1" applyBorder="1" applyAlignment="1">
      <alignment horizontal="left" vertical="center" wrapText="1" shrinkToFit="1"/>
    </xf>
    <xf numFmtId="0" fontId="102" fillId="16" borderId="48" xfId="13279" applyFont="1" applyFill="1" applyBorder="1" applyAlignment="1">
      <alignment horizontal="center" vertical="center" wrapText="1"/>
    </xf>
    <xf numFmtId="0" fontId="102" fillId="0" borderId="48" xfId="13279" applyFont="1" applyBorder="1" applyAlignment="1">
      <alignment horizontal="center" vertical="center" wrapText="1"/>
    </xf>
    <xf numFmtId="0" fontId="102" fillId="16" borderId="48" xfId="13279" applyFont="1" applyFill="1" applyBorder="1" applyAlignment="1">
      <alignment horizontal="center" vertical="center" wrapText="1"/>
    </xf>
    <xf numFmtId="0" fontId="102" fillId="0" borderId="0" xfId="13279" applyFont="1" applyFill="1" applyAlignment="1"/>
    <xf numFmtId="0" fontId="59" fillId="0" borderId="8" xfId="13279" applyFont="1" applyFill="1" applyBorder="1" applyAlignment="1">
      <alignment horizontal="left" vertical="center" shrinkToFit="1"/>
    </xf>
    <xf numFmtId="49" fontId="59" fillId="0" borderId="8" xfId="13279" applyNumberFormat="1" applyFont="1" applyFill="1" applyBorder="1" applyAlignment="1">
      <alignment horizontal="left" vertical="center" shrinkToFit="1"/>
    </xf>
    <xf numFmtId="184" fontId="59" fillId="0" borderId="8" xfId="13279" applyNumberFormat="1" applyFont="1" applyFill="1" applyBorder="1" applyAlignment="1">
      <alignment horizontal="left" vertical="center" shrinkToFit="1"/>
    </xf>
    <xf numFmtId="0" fontId="59" fillId="0" borderId="15" xfId="13279" applyFont="1" applyFill="1" applyBorder="1" applyAlignment="1">
      <alignment horizontal="left" vertical="center" shrinkToFit="1"/>
    </xf>
    <xf numFmtId="0" fontId="59" fillId="0" borderId="72" xfId="13279" applyFont="1" applyFill="1" applyBorder="1" applyAlignment="1">
      <alignment horizontal="left" vertical="center" shrinkToFit="1"/>
    </xf>
    <xf numFmtId="0" fontId="102" fillId="36" borderId="48" xfId="13279" applyFont="1" applyFill="1" applyBorder="1" applyAlignment="1">
      <alignment horizontal="center" vertical="center"/>
    </xf>
    <xf numFmtId="0" fontId="102" fillId="36" borderId="48" xfId="13279" applyFont="1" applyFill="1" applyBorder="1" applyAlignment="1">
      <alignment horizontal="center" vertical="center" wrapText="1"/>
    </xf>
    <xf numFmtId="0" fontId="102" fillId="35" borderId="48" xfId="13279" applyFont="1" applyFill="1" applyBorder="1" applyAlignment="1"/>
    <xf numFmtId="0" fontId="59" fillId="36" borderId="0" xfId="13279" applyFont="1" applyFill="1" applyBorder="1" applyAlignment="1">
      <alignment horizontal="left" vertical="center" shrinkToFit="1"/>
    </xf>
    <xf numFmtId="0" fontId="102" fillId="0" borderId="48" xfId="13279" applyFont="1" applyBorder="1" applyAlignment="1"/>
    <xf numFmtId="0" fontId="102" fillId="37" borderId="48" xfId="13279" applyFont="1" applyFill="1" applyBorder="1" applyAlignment="1"/>
    <xf numFmtId="0" fontId="102" fillId="0" borderId="0" xfId="13279" applyFont="1" applyFill="1" applyBorder="1" applyAlignment="1"/>
    <xf numFmtId="182" fontId="102" fillId="0" borderId="61" xfId="13279" applyNumberFormat="1" applyFont="1" applyFill="1" applyBorder="1" applyAlignment="1">
      <alignment horizontal="center" vertical="center"/>
    </xf>
    <xf numFmtId="182" fontId="102" fillId="0" borderId="61" xfId="13279" applyNumberFormat="1" applyFont="1" applyBorder="1" applyAlignment="1">
      <alignment horizontal="center" vertical="center"/>
    </xf>
    <xf numFmtId="0" fontId="102" fillId="36" borderId="57" xfId="13279" applyFont="1" applyFill="1" applyBorder="1" applyAlignment="1">
      <alignment horizontal="center" vertical="center"/>
    </xf>
    <xf numFmtId="0" fontId="102" fillId="0" borderId="59" xfId="13279" applyFont="1" applyBorder="1" applyAlignment="1"/>
    <xf numFmtId="0" fontId="102" fillId="0" borderId="62" xfId="13279" applyFont="1" applyBorder="1" applyAlignment="1"/>
    <xf numFmtId="0" fontId="102" fillId="35" borderId="62" xfId="13279" applyFont="1" applyFill="1" applyBorder="1" applyAlignment="1"/>
    <xf numFmtId="0" fontId="102" fillId="36" borderId="49" xfId="13279" applyFont="1" applyFill="1" applyBorder="1" applyAlignment="1">
      <alignment horizontal="center" vertical="center"/>
    </xf>
    <xf numFmtId="0" fontId="102" fillId="36" borderId="46" xfId="13279" applyFont="1" applyFill="1" applyBorder="1" applyAlignment="1">
      <alignment horizontal="center" vertical="center"/>
    </xf>
    <xf numFmtId="0" fontId="102" fillId="36" borderId="47" xfId="13279" applyFont="1" applyFill="1" applyBorder="1" applyAlignment="1">
      <alignment horizontal="center" vertical="center"/>
    </xf>
    <xf numFmtId="0" fontId="102" fillId="35" borderId="47" xfId="13279" applyFont="1" applyFill="1" applyBorder="1" applyAlignment="1">
      <alignment horizontal="center" vertical="center"/>
    </xf>
    <xf numFmtId="182" fontId="102" fillId="36" borderId="48" xfId="13279" applyNumberFormat="1" applyFont="1" applyFill="1" applyBorder="1" applyAlignment="1">
      <alignment horizontal="center" vertical="center"/>
    </xf>
    <xf numFmtId="0" fontId="102" fillId="36" borderId="62" xfId="13279" applyFont="1" applyFill="1" applyBorder="1" applyAlignment="1">
      <alignment horizontal="center" vertical="center"/>
    </xf>
    <xf numFmtId="0" fontId="102" fillId="0" borderId="57" xfId="13279" applyFont="1" applyBorder="1" applyAlignment="1"/>
    <xf numFmtId="0" fontId="102" fillId="16" borderId="49" xfId="13279" applyFont="1" applyFill="1" applyBorder="1" applyAlignment="1">
      <alignment horizontal="center" vertical="center"/>
    </xf>
    <xf numFmtId="0" fontId="102" fillId="36" borderId="49" xfId="13279" applyFont="1" applyFill="1" applyBorder="1" applyAlignment="1">
      <alignment horizontal="center" vertical="center"/>
    </xf>
    <xf numFmtId="0" fontId="107" fillId="0" borderId="48" xfId="13279" applyFont="1" applyBorder="1" applyAlignment="1">
      <alignment horizontal="center" wrapText="1"/>
    </xf>
    <xf numFmtId="0" fontId="102" fillId="0" borderId="0" xfId="13279" applyFont="1" applyFill="1" applyBorder="1" applyAlignment="1"/>
    <xf numFmtId="0" fontId="102" fillId="0" borderId="0" xfId="13279" applyFont="1" applyBorder="1" applyAlignment="1"/>
    <xf numFmtId="0" fontId="102" fillId="36" borderId="73" xfId="13279" applyFont="1" applyFill="1" applyBorder="1" applyAlignment="1">
      <alignment horizontal="center" vertical="center"/>
    </xf>
    <xf numFmtId="182" fontId="102" fillId="16" borderId="48" xfId="13279" applyNumberFormat="1" applyFont="1" applyFill="1" applyBorder="1" applyAlignment="1">
      <alignment horizontal="center"/>
    </xf>
    <xf numFmtId="0" fontId="59" fillId="36" borderId="0" xfId="13279" applyFont="1" applyFill="1" applyBorder="1" applyAlignment="1">
      <alignment horizontal="center" vertical="center" shrinkToFit="1"/>
    </xf>
    <xf numFmtId="0" fontId="102" fillId="36" borderId="27" xfId="13279" applyFont="1" applyFill="1" applyBorder="1" applyAlignment="1">
      <alignment horizontal="center" vertical="center"/>
    </xf>
    <xf numFmtId="0" fontId="102" fillId="36" borderId="63" xfId="13279" applyFont="1" applyFill="1" applyBorder="1" applyAlignment="1">
      <alignment horizontal="center" vertical="center"/>
    </xf>
    <xf numFmtId="0" fontId="102" fillId="35" borderId="63" xfId="13279" applyFont="1" applyFill="1" applyBorder="1" applyAlignment="1">
      <alignment horizontal="center" vertical="center"/>
    </xf>
    <xf numFmtId="0" fontId="102" fillId="36" borderId="64" xfId="13279" applyFont="1" applyFill="1" applyBorder="1" applyAlignment="1">
      <alignment horizontal="center" vertical="center"/>
    </xf>
    <xf numFmtId="0" fontId="102" fillId="36" borderId="55" xfId="13279" applyFont="1" applyFill="1" applyBorder="1" applyAlignment="1">
      <alignment horizontal="center" vertical="center"/>
    </xf>
    <xf numFmtId="0" fontId="102" fillId="35" borderId="55" xfId="13279" applyFont="1" applyFill="1" applyBorder="1" applyAlignment="1">
      <alignment horizontal="center" vertical="center"/>
    </xf>
    <xf numFmtId="0" fontId="102" fillId="37" borderId="63" xfId="13279" applyFont="1" applyFill="1" applyBorder="1" applyAlignment="1">
      <alignment horizontal="center" vertical="center"/>
    </xf>
    <xf numFmtId="0" fontId="102" fillId="37" borderId="55" xfId="13279" applyFont="1" applyFill="1" applyBorder="1" applyAlignment="1">
      <alignment horizontal="center" vertical="center"/>
    </xf>
    <xf numFmtId="0" fontId="104" fillId="0" borderId="0" xfId="13279" applyFont="1" applyBorder="1" applyAlignment="1"/>
    <xf numFmtId="0" fontId="102" fillId="0" borderId="57" xfId="13279" applyFont="1" applyBorder="1" applyAlignment="1">
      <alignment horizontal="center" vertical="center"/>
    </xf>
    <xf numFmtId="0" fontId="102" fillId="0" borderId="48" xfId="13279" applyFont="1" applyBorder="1" applyAlignment="1">
      <alignment horizontal="center"/>
    </xf>
    <xf numFmtId="0" fontId="102" fillId="35" borderId="48" xfId="13279" applyFont="1" applyFill="1" applyBorder="1" applyAlignment="1">
      <alignment horizontal="center"/>
    </xf>
    <xf numFmtId="0" fontId="102" fillId="0" borderId="47" xfId="13279" applyFont="1" applyBorder="1" applyAlignment="1">
      <alignment horizontal="center" vertical="center"/>
    </xf>
    <xf numFmtId="0" fontId="102" fillId="0" borderId="58" xfId="13279" applyFont="1" applyFill="1" applyBorder="1" applyAlignment="1">
      <alignment horizontal="center"/>
    </xf>
    <xf numFmtId="0" fontId="102" fillId="37" borderId="48" xfId="13279" applyFont="1" applyFill="1" applyBorder="1" applyAlignment="1">
      <alignment horizontal="center"/>
    </xf>
    <xf numFmtId="0" fontId="102" fillId="0" borderId="48" xfId="13279" applyFont="1" applyFill="1" applyBorder="1" applyAlignment="1">
      <alignment horizontal="center"/>
    </xf>
    <xf numFmtId="0" fontId="102" fillId="0" borderId="63" xfId="13279" applyFont="1" applyBorder="1" applyAlignment="1">
      <alignment horizontal="center" vertical="center"/>
    </xf>
    <xf numFmtId="0" fontId="102" fillId="0" borderId="74" xfId="13279" applyFont="1" applyBorder="1" applyAlignment="1">
      <alignment horizontal="center" vertical="center"/>
    </xf>
    <xf numFmtId="0" fontId="102" fillId="38" borderId="8" xfId="13279" applyFont="1" applyFill="1" applyBorder="1" applyAlignment="1">
      <alignment horizontal="center" vertical="center"/>
    </xf>
    <xf numFmtId="0" fontId="102" fillId="0" borderId="55" xfId="13279" applyFont="1" applyBorder="1" applyAlignment="1">
      <alignment horizontal="center" vertical="center"/>
    </xf>
    <xf numFmtId="0" fontId="102" fillId="0" borderId="75" xfId="13279" applyFont="1" applyBorder="1" applyAlignment="1">
      <alignment horizontal="center" vertical="center"/>
    </xf>
    <xf numFmtId="0" fontId="102" fillId="38" borderId="58" xfId="13279" applyFont="1" applyFill="1" applyBorder="1" applyAlignment="1">
      <alignment horizontal="center" vertical="center"/>
    </xf>
    <xf numFmtId="0" fontId="104" fillId="0" borderId="0" xfId="13279" applyFont="1" applyFill="1" applyBorder="1" applyAlignment="1"/>
    <xf numFmtId="182" fontId="102" fillId="0" borderId="0" xfId="13279" applyNumberFormat="1" applyFont="1" applyFill="1" applyBorder="1" applyAlignment="1">
      <alignment horizontal="center" wrapText="1"/>
    </xf>
    <xf numFmtId="0" fontId="102" fillId="0" borderId="0" xfId="13279" applyFont="1" applyFill="1" applyBorder="1" applyAlignment="1">
      <alignment horizontal="center" vertical="center" wrapText="1"/>
    </xf>
    <xf numFmtId="202" fontId="102" fillId="0" borderId="0" xfId="13279" applyNumberFormat="1" applyFont="1" applyFill="1" applyBorder="1" applyAlignment="1" applyProtection="1">
      <alignment horizontal="center" wrapText="1"/>
      <protection locked="0"/>
    </xf>
    <xf numFmtId="0" fontId="102" fillId="38" borderId="48" xfId="13279" applyFont="1" applyFill="1" applyBorder="1" applyAlignment="1">
      <alignment horizontal="center"/>
    </xf>
    <xf numFmtId="0" fontId="102" fillId="38" borderId="48" xfId="13279" applyFont="1" applyFill="1" applyBorder="1" applyAlignment="1">
      <alignment horizontal="center" vertical="center"/>
    </xf>
    <xf numFmtId="0" fontId="102" fillId="0" borderId="8" xfId="13279" applyFont="1" applyBorder="1" applyAlignment="1">
      <alignment horizontal="center" vertical="center" wrapText="1"/>
    </xf>
    <xf numFmtId="0" fontId="102" fillId="0" borderId="9" xfId="13279" applyFont="1" applyBorder="1" applyAlignment="1">
      <alignment horizontal="center" vertical="center" wrapText="1"/>
    </xf>
    <xf numFmtId="0" fontId="102" fillId="0" borderId="58" xfId="13279" applyFont="1" applyBorder="1" applyAlignment="1">
      <alignment horizontal="center" vertical="center" wrapText="1"/>
    </xf>
    <xf numFmtId="182" fontId="107" fillId="0" borderId="48" xfId="13279" applyNumberFormat="1" applyFont="1" applyFill="1" applyBorder="1" applyAlignment="1">
      <alignment horizontal="center" wrapText="1"/>
    </xf>
    <xf numFmtId="0" fontId="104" fillId="0" borderId="0" xfId="13279" applyFont="1" applyBorder="1"/>
    <xf numFmtId="0" fontId="102" fillId="0" borderId="58" xfId="13279" applyFont="1" applyBorder="1" applyAlignment="1">
      <alignment horizontal="center"/>
    </xf>
    <xf numFmtId="0" fontId="102" fillId="38" borderId="58" xfId="13279" applyFont="1" applyFill="1" applyBorder="1" applyAlignment="1">
      <alignment horizontal="center"/>
    </xf>
    <xf numFmtId="0" fontId="102" fillId="0" borderId="76" xfId="13279" applyFont="1" applyBorder="1" applyAlignment="1">
      <alignment horizontal="center" vertical="center"/>
    </xf>
    <xf numFmtId="0" fontId="102" fillId="0" borderId="63" xfId="13279" applyFont="1" applyBorder="1" applyAlignment="1"/>
    <xf numFmtId="0" fontId="102" fillId="0" borderId="77" xfId="13279" applyFont="1" applyBorder="1" applyAlignment="1">
      <alignment horizontal="center" vertical="center"/>
    </xf>
    <xf numFmtId="0" fontId="102" fillId="0" borderId="66" xfId="13279" applyFont="1" applyBorder="1" applyAlignment="1">
      <alignment horizontal="center" vertical="center"/>
    </xf>
    <xf numFmtId="182" fontId="107" fillId="0" borderId="0" xfId="13279" applyNumberFormat="1" applyFont="1" applyFill="1" applyBorder="1" applyAlignment="1">
      <alignment horizontal="center" wrapText="1"/>
    </xf>
    <xf numFmtId="0" fontId="102" fillId="0" borderId="0" xfId="13279" applyFont="1" applyBorder="1" applyAlignment="1">
      <alignment horizontal="center" vertical="center" wrapText="1"/>
    </xf>
    <xf numFmtId="0" fontId="102" fillId="0" borderId="0" xfId="13279" applyFont="1" applyBorder="1" applyAlignment="1">
      <alignment horizontal="center" wrapText="1"/>
    </xf>
    <xf numFmtId="182" fontId="107" fillId="0" borderId="48" xfId="13279" applyNumberFormat="1" applyFont="1" applyFill="1" applyBorder="1" applyAlignment="1">
      <alignment horizontal="center" vertical="center" wrapText="1"/>
    </xf>
    <xf numFmtId="0" fontId="102" fillId="37" borderId="58" xfId="13279" applyFont="1" applyFill="1" applyBorder="1" applyAlignment="1">
      <alignment horizontal="center"/>
    </xf>
    <xf numFmtId="0" fontId="102" fillId="0" borderId="49" xfId="13279" applyFont="1" applyBorder="1" applyAlignment="1">
      <alignment horizontal="center" vertical="center"/>
    </xf>
    <xf numFmtId="0" fontId="102" fillId="35" borderId="58" xfId="13279" applyFont="1" applyFill="1" applyBorder="1" applyAlignment="1">
      <alignment horizontal="center"/>
    </xf>
    <xf numFmtId="0" fontId="104" fillId="0" borderId="0" xfId="13279" applyFont="1" applyFill="1" applyBorder="1"/>
    <xf numFmtId="0" fontId="102" fillId="0" borderId="8" xfId="13279" applyFont="1" applyBorder="1" applyAlignment="1">
      <alignment horizontal="center" vertical="center"/>
    </xf>
    <xf numFmtId="0" fontId="102" fillId="35" borderId="8" xfId="13279" applyFont="1" applyFill="1" applyBorder="1" applyAlignment="1">
      <alignment horizontal="center" vertical="center"/>
    </xf>
    <xf numFmtId="0" fontId="112" fillId="0" borderId="0" xfId="13279" applyFont="1" applyBorder="1"/>
    <xf numFmtId="0" fontId="107" fillId="0" borderId="0" xfId="13279" applyFont="1" applyBorder="1" applyAlignment="1"/>
    <xf numFmtId="0" fontId="107" fillId="0" borderId="8" xfId="13279" applyFont="1" applyFill="1" applyBorder="1" applyAlignment="1">
      <alignment horizontal="center" vertical="center" wrapText="1"/>
    </xf>
    <xf numFmtId="0" fontId="107" fillId="0" borderId="9" xfId="13279" applyFont="1" applyFill="1" applyBorder="1" applyAlignment="1">
      <alignment horizontal="center" vertical="center" wrapText="1"/>
    </xf>
    <xf numFmtId="0" fontId="107" fillId="0" borderId="58" xfId="13279" applyFont="1" applyFill="1" applyBorder="1" applyAlignment="1">
      <alignment horizontal="center" vertical="center" wrapText="1"/>
    </xf>
    <xf numFmtId="0" fontId="102" fillId="0" borderId="0" xfId="13279" applyFont="1" applyBorder="1" applyAlignment="1"/>
    <xf numFmtId="0" fontId="102" fillId="0" borderId="68" xfId="13279" applyFont="1" applyBorder="1" applyAlignment="1">
      <alignment horizontal="center" vertical="center"/>
    </xf>
    <xf numFmtId="0" fontId="112" fillId="0" borderId="0" xfId="13279" applyFont="1" applyFill="1" applyBorder="1"/>
    <xf numFmtId="0" fontId="112" fillId="0" borderId="0" xfId="13279" applyFont="1" applyFill="1" applyBorder="1" applyAlignment="1"/>
    <xf numFmtId="182" fontId="102" fillId="0" borderId="8" xfId="13279" applyNumberFormat="1" applyFont="1" applyFill="1" applyBorder="1" applyAlignment="1">
      <alignment horizontal="center" wrapText="1"/>
    </xf>
    <xf numFmtId="0" fontId="107" fillId="0" borderId="0" xfId="13279" applyFont="1" applyAlignment="1">
      <alignment horizontal="center" wrapText="1"/>
    </xf>
    <xf numFmtId="0" fontId="102" fillId="37" borderId="8" xfId="13279" applyFont="1" applyFill="1" applyBorder="1" applyAlignment="1">
      <alignment horizontal="center" vertical="center"/>
    </xf>
    <xf numFmtId="0" fontId="102" fillId="37" borderId="58" xfId="13279" applyFont="1" applyFill="1" applyBorder="1" applyAlignment="1">
      <alignment horizontal="center" vertical="center"/>
    </xf>
    <xf numFmtId="182" fontId="102" fillId="0" borderId="48" xfId="13279" applyNumberFormat="1" applyFont="1" applyFill="1" applyBorder="1" applyAlignment="1">
      <alignment horizontal="center" wrapText="1"/>
    </xf>
    <xf numFmtId="0" fontId="102" fillId="0" borderId="0" xfId="13279" applyFont="1" applyFill="1" applyBorder="1" applyAlignment="1">
      <alignment horizontal="left" vertical="center" shrinkToFit="1"/>
    </xf>
    <xf numFmtId="0" fontId="102" fillId="0" borderId="48" xfId="13279" applyFont="1" applyFill="1" applyBorder="1"/>
    <xf numFmtId="0" fontId="102" fillId="35" borderId="48" xfId="13279" applyFont="1" applyFill="1" applyBorder="1"/>
    <xf numFmtId="0" fontId="107" fillId="0" borderId="0" xfId="13279" applyFont="1" applyFill="1" applyAlignment="1">
      <alignment horizontal="center" wrapText="1"/>
    </xf>
    <xf numFmtId="0" fontId="102" fillId="0" borderId="8" xfId="13279" applyFont="1" applyFill="1" applyBorder="1" applyAlignment="1">
      <alignment horizontal="center" vertical="center"/>
    </xf>
    <xf numFmtId="0" fontId="102" fillId="0" borderId="48" xfId="13279" applyFont="1" applyFill="1" applyBorder="1" applyAlignment="1">
      <alignment horizontal="center" vertical="center" wrapText="1"/>
    </xf>
    <xf numFmtId="0" fontId="102" fillId="37" borderId="48" xfId="13279" applyFont="1" applyFill="1" applyBorder="1"/>
    <xf numFmtId="0" fontId="113" fillId="0" borderId="0" xfId="13279" applyFont="1" applyFill="1" applyBorder="1"/>
    <xf numFmtId="0" fontId="112" fillId="0" borderId="0" xfId="13279" applyFont="1" applyFill="1" applyBorder="1" applyAlignment="1">
      <alignment horizontal="center"/>
    </xf>
    <xf numFmtId="0" fontId="59" fillId="0" borderId="78" xfId="13279" applyFont="1" applyFill="1" applyBorder="1" applyAlignment="1">
      <alignment horizontal="left" vertical="center" shrinkToFit="1"/>
    </xf>
    <xf numFmtId="0" fontId="104" fillId="0" borderId="0" xfId="13279" applyFont="1" applyBorder="1" applyAlignment="1">
      <alignment horizontal="center"/>
    </xf>
    <xf numFmtId="0" fontId="102" fillId="0" borderId="9" xfId="13279" applyFont="1" applyBorder="1" applyAlignment="1">
      <alignment horizontal="center" vertical="center"/>
    </xf>
    <xf numFmtId="0" fontId="102" fillId="0" borderId="58" xfId="13279" applyFont="1" applyBorder="1"/>
    <xf numFmtId="0" fontId="102" fillId="35" borderId="58" xfId="13279" applyFont="1" applyFill="1" applyBorder="1"/>
    <xf numFmtId="0" fontId="102" fillId="38" borderId="58" xfId="13279" applyFont="1" applyFill="1" applyBorder="1"/>
    <xf numFmtId="0" fontId="104" fillId="0" borderId="0" xfId="13279" applyFont="1" applyFill="1" applyBorder="1" applyAlignment="1">
      <alignment horizontal="center"/>
    </xf>
    <xf numFmtId="182" fontId="102" fillId="0" borderId="67" xfId="13279" applyNumberFormat="1" applyFont="1" applyFill="1" applyBorder="1" applyAlignment="1">
      <alignment horizontal="center" vertical="center" wrapText="1"/>
    </xf>
    <xf numFmtId="0" fontId="107" fillId="0" borderId="0" xfId="13279" applyFont="1" applyFill="1" applyBorder="1"/>
    <xf numFmtId="182" fontId="102" fillId="0" borderId="48" xfId="13279" applyNumberFormat="1" applyFont="1" applyFill="1" applyBorder="1" applyAlignment="1">
      <alignment horizontal="center" vertical="center" wrapText="1"/>
    </xf>
    <xf numFmtId="0" fontId="13" fillId="0" borderId="0" xfId="13279" applyFont="1" applyBorder="1" applyAlignment="1">
      <alignment horizontal="center" vertical="center"/>
    </xf>
    <xf numFmtId="0" fontId="102" fillId="36" borderId="0" xfId="13279" applyFont="1" applyFill="1" applyBorder="1" applyAlignment="1">
      <alignment horizontal="center" vertical="center"/>
    </xf>
    <xf numFmtId="0" fontId="114" fillId="0" borderId="48" xfId="13279" applyFont="1" applyBorder="1" applyAlignment="1">
      <alignment horizontal="center" vertical="center"/>
    </xf>
    <xf numFmtId="0" fontId="112" fillId="0" borderId="0" xfId="13279" applyFont="1" applyBorder="1" applyAlignment="1">
      <alignment horizontal="center"/>
    </xf>
    <xf numFmtId="182" fontId="102" fillId="0" borderId="48" xfId="13279" applyNumberFormat="1" applyFont="1" applyBorder="1" applyAlignment="1">
      <alignment horizontal="center" vertical="center"/>
    </xf>
    <xf numFmtId="182" fontId="102" fillId="0" borderId="61" xfId="13279" applyNumberFormat="1" applyFont="1" applyBorder="1" applyAlignment="1">
      <alignment horizontal="center"/>
    </xf>
    <xf numFmtId="0" fontId="59" fillId="0" borderId="0" xfId="13279" applyFont="1" applyBorder="1" applyAlignment="1">
      <alignment vertical="center"/>
    </xf>
    <xf numFmtId="0" fontId="102" fillId="0" borderId="0" xfId="13279" applyFont="1" applyFill="1" applyBorder="1" applyAlignment="1">
      <alignment vertical="center"/>
    </xf>
    <xf numFmtId="0" fontId="104" fillId="0" borderId="67" xfId="13279" applyFont="1" applyBorder="1"/>
    <xf numFmtId="0" fontId="59" fillId="0" borderId="0" xfId="13279" applyFont="1" applyAlignment="1">
      <alignment vertical="center"/>
    </xf>
    <xf numFmtId="204" fontId="116" fillId="0" borderId="0" xfId="13279" applyNumberFormat="1" applyFont="1" applyFill="1" applyAlignment="1">
      <alignment horizontal="center" vertical="center"/>
    </xf>
    <xf numFmtId="0" fontId="56" fillId="0" borderId="0" xfId="13279" applyFont="1" applyFill="1" applyAlignment="1">
      <alignment horizontal="center" vertical="center"/>
    </xf>
    <xf numFmtId="0" fontId="56" fillId="0" borderId="0" xfId="13279" applyFont="1" applyAlignment="1">
      <alignment horizontal="center" vertical="center"/>
    </xf>
  </cellXfs>
  <cellStyles count="15064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1"/>
    <cellStyle name="20% - Accent1 2 2 2 3" xfId="2678"/>
    <cellStyle name="20% - Accent1 2 2 2 3 2" xfId="13282"/>
    <cellStyle name="20% - Accent1 2 2 2 4" xfId="13283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4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5"/>
    <cellStyle name="20% - Accent1 3 2 3" xfId="2707"/>
    <cellStyle name="20% - Accent1 3 2 3 2" xfId="13286"/>
    <cellStyle name="20% - Accent1 3 2 4" xfId="13287"/>
    <cellStyle name="20% - Accent1 3 3" xfId="2708"/>
    <cellStyle name="20% - Accent1 3 3 2" xfId="2709"/>
    <cellStyle name="20% - Accent1 3 3 3" xfId="2710"/>
    <cellStyle name="20% - Accent1 3 4" xfId="2711"/>
    <cellStyle name="20% - Accent1 3 4 2" xfId="13288"/>
    <cellStyle name="20% - Accent1 3 5" xfId="2712"/>
    <cellStyle name="20% - Accent1 4" xfId="2713"/>
    <cellStyle name="20% - Accent1 4 2" xfId="2714"/>
    <cellStyle name="20% - Accent1 4 2 2" xfId="13289"/>
    <cellStyle name="20% - Accent1 4 2 2 2" xfId="13290"/>
    <cellStyle name="20% - Accent1 4 2 3" xfId="13291"/>
    <cellStyle name="20% - Accent1 4 2 3 2" xfId="13292"/>
    <cellStyle name="20% - Accent1 4 2 4" xfId="13293"/>
    <cellStyle name="20% - Accent1 4 3" xfId="2715"/>
    <cellStyle name="20% - Accent1 4 3 2" xfId="13294"/>
    <cellStyle name="20% - Accent1 4 4" xfId="13295"/>
    <cellStyle name="20% - Accent1 4 4 2" xfId="13296"/>
    <cellStyle name="20% - Accent1 4 5" xfId="13297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98"/>
    <cellStyle name="20% - Accent2 2 2 2 3" xfId="2730"/>
    <cellStyle name="20% - Accent2 2 2 2 3 2" xfId="13299"/>
    <cellStyle name="20% - Accent2 2 2 2 4" xfId="13300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1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2"/>
    <cellStyle name="20% - Accent2 3 2 3" xfId="2759"/>
    <cellStyle name="20% - Accent2 3 2 3 2" xfId="13303"/>
    <cellStyle name="20% - Accent2 3 2 4" xfId="13304"/>
    <cellStyle name="20% - Accent2 3 3" xfId="2760"/>
    <cellStyle name="20% - Accent2 3 3 2" xfId="2761"/>
    <cellStyle name="20% - Accent2 3 3 3" xfId="2762"/>
    <cellStyle name="20% - Accent2 3 4" xfId="2763"/>
    <cellStyle name="20% - Accent2 3 4 2" xfId="13305"/>
    <cellStyle name="20% - Accent2 3 5" xfId="2764"/>
    <cellStyle name="20% - Accent2 4" xfId="2765"/>
    <cellStyle name="20% - Accent2 4 2" xfId="2766"/>
    <cellStyle name="20% - Accent2 4 2 2" xfId="13306"/>
    <cellStyle name="20% - Accent2 4 2 2 2" xfId="13307"/>
    <cellStyle name="20% - Accent2 4 2 3" xfId="13308"/>
    <cellStyle name="20% - Accent2 4 2 3 2" xfId="13309"/>
    <cellStyle name="20% - Accent2 4 2 4" xfId="13310"/>
    <cellStyle name="20% - Accent2 4 3" xfId="2767"/>
    <cellStyle name="20% - Accent2 4 3 2" xfId="13311"/>
    <cellStyle name="20% - Accent2 4 4" xfId="13312"/>
    <cellStyle name="20% - Accent2 4 4 2" xfId="13313"/>
    <cellStyle name="20% - Accent2 4 5" xfId="13314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5"/>
    <cellStyle name="20% - Accent3 2 2 2 3" xfId="2782"/>
    <cellStyle name="20% - Accent3 2 2 2 3 2" xfId="13316"/>
    <cellStyle name="20% - Accent3 2 2 2 4" xfId="13317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18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19"/>
    <cellStyle name="20% - Accent3 3 2 3" xfId="2811"/>
    <cellStyle name="20% - Accent3 3 2 3 2" xfId="13320"/>
    <cellStyle name="20% - Accent3 3 2 4" xfId="13321"/>
    <cellStyle name="20% - Accent3 3 3" xfId="2812"/>
    <cellStyle name="20% - Accent3 3 3 2" xfId="2813"/>
    <cellStyle name="20% - Accent3 3 3 3" xfId="2814"/>
    <cellStyle name="20% - Accent3 3 4" xfId="2815"/>
    <cellStyle name="20% - Accent3 3 4 2" xfId="13322"/>
    <cellStyle name="20% - Accent3 3 5" xfId="2816"/>
    <cellStyle name="20% - Accent3 4" xfId="2817"/>
    <cellStyle name="20% - Accent3 4 2" xfId="2818"/>
    <cellStyle name="20% - Accent3 4 2 2" xfId="13323"/>
    <cellStyle name="20% - Accent3 4 2 2 2" xfId="13324"/>
    <cellStyle name="20% - Accent3 4 2 3" xfId="13325"/>
    <cellStyle name="20% - Accent3 4 2 3 2" xfId="13326"/>
    <cellStyle name="20% - Accent3 4 2 4" xfId="13327"/>
    <cellStyle name="20% - Accent3 4 3" xfId="2819"/>
    <cellStyle name="20% - Accent3 4 3 2" xfId="13328"/>
    <cellStyle name="20% - Accent3 4 4" xfId="13329"/>
    <cellStyle name="20% - Accent3 4 4 2" xfId="13330"/>
    <cellStyle name="20% - Accent3 4 5" xfId="13331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2"/>
    <cellStyle name="20% - Accent4 2 2 2 3" xfId="2834"/>
    <cellStyle name="20% - Accent4 2 2 2 3 2" xfId="13333"/>
    <cellStyle name="20% - Accent4 2 2 2 4" xfId="13334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5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6"/>
    <cellStyle name="20% - Accent4 3 2 3" xfId="2863"/>
    <cellStyle name="20% - Accent4 3 2 3 2" xfId="13337"/>
    <cellStyle name="20% - Accent4 3 2 4" xfId="13338"/>
    <cellStyle name="20% - Accent4 3 3" xfId="2864"/>
    <cellStyle name="20% - Accent4 3 3 2" xfId="2865"/>
    <cellStyle name="20% - Accent4 3 3 3" xfId="2866"/>
    <cellStyle name="20% - Accent4 3 4" xfId="2867"/>
    <cellStyle name="20% - Accent4 3 4 2" xfId="13339"/>
    <cellStyle name="20% - Accent4 3 5" xfId="2868"/>
    <cellStyle name="20% - Accent4 4" xfId="2869"/>
    <cellStyle name="20% - Accent4 4 2" xfId="2870"/>
    <cellStyle name="20% - Accent4 4 2 2" xfId="13340"/>
    <cellStyle name="20% - Accent4 4 2 2 2" xfId="13341"/>
    <cellStyle name="20% - Accent4 4 2 3" xfId="13342"/>
    <cellStyle name="20% - Accent4 4 2 3 2" xfId="13343"/>
    <cellStyle name="20% - Accent4 4 2 4" xfId="13344"/>
    <cellStyle name="20% - Accent4 4 3" xfId="2871"/>
    <cellStyle name="20% - Accent4 4 3 2" xfId="13345"/>
    <cellStyle name="20% - Accent4 4 4" xfId="13346"/>
    <cellStyle name="20% - Accent4 4 4 2" xfId="13347"/>
    <cellStyle name="20% - Accent4 4 5" xfId="13348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49"/>
    <cellStyle name="20% - Accent5 2 2 2 3" xfId="2886"/>
    <cellStyle name="20% - Accent5 2 2 2 3 2" xfId="13350"/>
    <cellStyle name="20% - Accent5 2 2 2 4" xfId="13351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2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3"/>
    <cellStyle name="20% - Accent5 3 2 3" xfId="2915"/>
    <cellStyle name="20% - Accent5 3 2 3 2" xfId="13354"/>
    <cellStyle name="20% - Accent5 3 2 4" xfId="13355"/>
    <cellStyle name="20% - Accent5 3 3" xfId="2916"/>
    <cellStyle name="20% - Accent5 3 3 2" xfId="2917"/>
    <cellStyle name="20% - Accent5 3 3 3" xfId="2918"/>
    <cellStyle name="20% - Accent5 3 4" xfId="2919"/>
    <cellStyle name="20% - Accent5 3 4 2" xfId="13356"/>
    <cellStyle name="20% - Accent5 3 5" xfId="2920"/>
    <cellStyle name="20% - Accent5 4" xfId="2921"/>
    <cellStyle name="20% - Accent5 4 2" xfId="2922"/>
    <cellStyle name="20% - Accent5 4 2 2" xfId="13357"/>
    <cellStyle name="20% - Accent5 4 2 2 2" xfId="13358"/>
    <cellStyle name="20% - Accent5 4 2 3" xfId="13359"/>
    <cellStyle name="20% - Accent5 4 2 3 2" xfId="13360"/>
    <cellStyle name="20% - Accent5 4 2 4" xfId="13361"/>
    <cellStyle name="20% - Accent5 4 3" xfId="2923"/>
    <cellStyle name="20% - Accent5 4 3 2" xfId="13362"/>
    <cellStyle name="20% - Accent5 4 4" xfId="13363"/>
    <cellStyle name="20% - Accent5 4 4 2" xfId="13364"/>
    <cellStyle name="20% - Accent5 4 5" xfId="13365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6"/>
    <cellStyle name="20% - Accent6 2 2 2 3" xfId="2938"/>
    <cellStyle name="20% - Accent6 2 2 2 3 2" xfId="13367"/>
    <cellStyle name="20% - Accent6 2 2 2 4" xfId="13368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69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0"/>
    <cellStyle name="20% - Accent6 3 2 3" xfId="2967"/>
    <cellStyle name="20% - Accent6 3 2 3 2" xfId="13371"/>
    <cellStyle name="20% - Accent6 3 2 4" xfId="13372"/>
    <cellStyle name="20% - Accent6 3 3" xfId="2968"/>
    <cellStyle name="20% - Accent6 3 3 2" xfId="2969"/>
    <cellStyle name="20% - Accent6 3 3 3" xfId="2970"/>
    <cellStyle name="20% - Accent6 3 4" xfId="2971"/>
    <cellStyle name="20% - Accent6 3 4 2" xfId="13373"/>
    <cellStyle name="20% - Accent6 3 5" xfId="2972"/>
    <cellStyle name="20% - Accent6 4" xfId="2973"/>
    <cellStyle name="20% - Accent6 4 2" xfId="2974"/>
    <cellStyle name="20% - Accent6 4 2 2" xfId="13374"/>
    <cellStyle name="20% - Accent6 4 2 2 2" xfId="13375"/>
    <cellStyle name="20% - Accent6 4 2 3" xfId="13376"/>
    <cellStyle name="20% - Accent6 4 2 3 2" xfId="13377"/>
    <cellStyle name="20% - Accent6 4 2 4" xfId="13378"/>
    <cellStyle name="20% - Accent6 4 3" xfId="2975"/>
    <cellStyle name="20% - Accent6 4 3 2" xfId="13379"/>
    <cellStyle name="20% - Accent6 4 4" xfId="13380"/>
    <cellStyle name="20% - Accent6 4 4 2" xfId="13381"/>
    <cellStyle name="20% - Accent6 4 5" xfId="13382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9"/>
    <cellStyle name="20% - 强调文字颜色 1 4" xfId="1306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1"/>
    <cellStyle name="20% - 强调文字颜色 2 4" xfId="1306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3"/>
    <cellStyle name="20% - 强调文字颜色 3 4" xfId="1306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5"/>
    <cellStyle name="20% - 强调文字颜色 4 4" xfId="1306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7"/>
    <cellStyle name="20% - 强调文字颜色 5 4" xfId="1306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9"/>
    <cellStyle name="20% - 强调文字颜色 6 4" xfId="13070"/>
    <cellStyle name="20% - 着色 1 2" xfId="13383"/>
    <cellStyle name="20% - 着色 1 2 2" xfId="13384"/>
    <cellStyle name="20% - 着色 2 2" xfId="13385"/>
    <cellStyle name="20% - 着色 2 2 2" xfId="13386"/>
    <cellStyle name="20% - 着色 3 2" xfId="13387"/>
    <cellStyle name="20% - 着色 3 2 2" xfId="13388"/>
    <cellStyle name="20% - 着色 4 2" xfId="13389"/>
    <cellStyle name="20% - 着色 4 2 2" xfId="13390"/>
    <cellStyle name="20% - 着色 5 2" xfId="13391"/>
    <cellStyle name="20% - 着色 5 2 2" xfId="13392"/>
    <cellStyle name="20% - 着色 6 2" xfId="13393"/>
    <cellStyle name="20% - 着色 6 2 2" xfId="13394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5"/>
    <cellStyle name="40% - Accent1 2 2 2 3" xfId="3500"/>
    <cellStyle name="40% - Accent1 2 2 2 3 2" xfId="13396"/>
    <cellStyle name="40% - Accent1 2 2 2 4" xfId="13397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98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99"/>
    <cellStyle name="40% - Accent1 3 2 3" xfId="3529"/>
    <cellStyle name="40% - Accent1 3 2 3 2" xfId="13400"/>
    <cellStyle name="40% - Accent1 3 2 4" xfId="13401"/>
    <cellStyle name="40% - Accent1 3 3" xfId="3530"/>
    <cellStyle name="40% - Accent1 3 3 2" xfId="3531"/>
    <cellStyle name="40% - Accent1 3 3 3" xfId="3532"/>
    <cellStyle name="40% - Accent1 3 4" xfId="3533"/>
    <cellStyle name="40% - Accent1 3 4 2" xfId="13402"/>
    <cellStyle name="40% - Accent1 3 5" xfId="3534"/>
    <cellStyle name="40% - Accent1 4" xfId="3535"/>
    <cellStyle name="40% - Accent1 4 2" xfId="3536"/>
    <cellStyle name="40% - Accent1 4 2 2" xfId="13403"/>
    <cellStyle name="40% - Accent1 4 2 2 2" xfId="13404"/>
    <cellStyle name="40% - Accent1 4 2 3" xfId="13405"/>
    <cellStyle name="40% - Accent1 4 2 3 2" xfId="13406"/>
    <cellStyle name="40% - Accent1 4 2 4" xfId="13407"/>
    <cellStyle name="40% - Accent1 4 3" xfId="3537"/>
    <cellStyle name="40% - Accent1 4 3 2" xfId="13408"/>
    <cellStyle name="40% - Accent1 4 4" xfId="13409"/>
    <cellStyle name="40% - Accent1 4 4 2" xfId="13410"/>
    <cellStyle name="40% - Accent1 4 5" xfId="13411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2"/>
    <cellStyle name="40% - Accent2 2 2 2 3" xfId="3552"/>
    <cellStyle name="40% - Accent2 2 2 2 3 2" xfId="13413"/>
    <cellStyle name="40% - Accent2 2 2 2 4" xfId="13414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5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6"/>
    <cellStyle name="40% - Accent2 3 2 3" xfId="3581"/>
    <cellStyle name="40% - Accent2 3 2 3 2" xfId="13417"/>
    <cellStyle name="40% - Accent2 3 2 4" xfId="13418"/>
    <cellStyle name="40% - Accent2 3 3" xfId="3582"/>
    <cellStyle name="40% - Accent2 3 3 2" xfId="3583"/>
    <cellStyle name="40% - Accent2 3 3 3" xfId="3584"/>
    <cellStyle name="40% - Accent2 3 4" xfId="3585"/>
    <cellStyle name="40% - Accent2 3 4 2" xfId="13419"/>
    <cellStyle name="40% - Accent2 3 5" xfId="3586"/>
    <cellStyle name="40% - Accent2 4" xfId="3587"/>
    <cellStyle name="40% - Accent2 4 2" xfId="3588"/>
    <cellStyle name="40% - Accent2 4 2 2" xfId="13420"/>
    <cellStyle name="40% - Accent2 4 2 2 2" xfId="13421"/>
    <cellStyle name="40% - Accent2 4 2 3" xfId="13422"/>
    <cellStyle name="40% - Accent2 4 2 3 2" xfId="13423"/>
    <cellStyle name="40% - Accent2 4 2 4" xfId="13424"/>
    <cellStyle name="40% - Accent2 4 3" xfId="3589"/>
    <cellStyle name="40% - Accent2 4 3 2" xfId="13425"/>
    <cellStyle name="40% - Accent2 4 4" xfId="13426"/>
    <cellStyle name="40% - Accent2 4 4 2" xfId="13427"/>
    <cellStyle name="40% - Accent2 4 5" xfId="13428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29"/>
    <cellStyle name="40% - Accent3 2 2 2 3" xfId="3604"/>
    <cellStyle name="40% - Accent3 2 2 2 3 2" xfId="13430"/>
    <cellStyle name="40% - Accent3 2 2 2 4" xfId="13431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2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3"/>
    <cellStyle name="40% - Accent3 3 2 3" xfId="3633"/>
    <cellStyle name="40% - Accent3 3 2 3 2" xfId="13434"/>
    <cellStyle name="40% - Accent3 3 2 4" xfId="13435"/>
    <cellStyle name="40% - Accent3 3 3" xfId="3634"/>
    <cellStyle name="40% - Accent3 3 3 2" xfId="3635"/>
    <cellStyle name="40% - Accent3 3 3 3" xfId="3636"/>
    <cellStyle name="40% - Accent3 3 4" xfId="3637"/>
    <cellStyle name="40% - Accent3 3 4 2" xfId="13436"/>
    <cellStyle name="40% - Accent3 3 5" xfId="3638"/>
    <cellStyle name="40% - Accent3 4" xfId="3639"/>
    <cellStyle name="40% - Accent3 4 2" xfId="3640"/>
    <cellStyle name="40% - Accent3 4 2 2" xfId="13437"/>
    <cellStyle name="40% - Accent3 4 2 2 2" xfId="13438"/>
    <cellStyle name="40% - Accent3 4 2 3" xfId="13439"/>
    <cellStyle name="40% - Accent3 4 2 3 2" xfId="13440"/>
    <cellStyle name="40% - Accent3 4 2 4" xfId="13441"/>
    <cellStyle name="40% - Accent3 4 3" xfId="3641"/>
    <cellStyle name="40% - Accent3 4 3 2" xfId="13442"/>
    <cellStyle name="40% - Accent3 4 4" xfId="13443"/>
    <cellStyle name="40% - Accent3 4 4 2" xfId="13444"/>
    <cellStyle name="40% - Accent3 4 5" xfId="13445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6"/>
    <cellStyle name="40% - Accent4 2 2 2 3" xfId="3656"/>
    <cellStyle name="40% - Accent4 2 2 2 3 2" xfId="13447"/>
    <cellStyle name="40% - Accent4 2 2 2 4" xfId="13448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49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0"/>
    <cellStyle name="40% - Accent4 3 2 3" xfId="3685"/>
    <cellStyle name="40% - Accent4 3 2 3 2" xfId="13451"/>
    <cellStyle name="40% - Accent4 3 2 4" xfId="13452"/>
    <cellStyle name="40% - Accent4 3 3" xfId="3686"/>
    <cellStyle name="40% - Accent4 3 3 2" xfId="3687"/>
    <cellStyle name="40% - Accent4 3 3 3" xfId="3688"/>
    <cellStyle name="40% - Accent4 3 4" xfId="3689"/>
    <cellStyle name="40% - Accent4 3 4 2" xfId="13453"/>
    <cellStyle name="40% - Accent4 3 5" xfId="3690"/>
    <cellStyle name="40% - Accent4 4" xfId="3691"/>
    <cellStyle name="40% - Accent4 4 2" xfId="3692"/>
    <cellStyle name="40% - Accent4 4 2 2" xfId="13454"/>
    <cellStyle name="40% - Accent4 4 2 2 2" xfId="13455"/>
    <cellStyle name="40% - Accent4 4 2 3" xfId="13456"/>
    <cellStyle name="40% - Accent4 4 2 3 2" xfId="13457"/>
    <cellStyle name="40% - Accent4 4 2 4" xfId="13458"/>
    <cellStyle name="40% - Accent4 4 3" xfId="3693"/>
    <cellStyle name="40% - Accent4 4 3 2" xfId="13459"/>
    <cellStyle name="40% - Accent4 4 4" xfId="13460"/>
    <cellStyle name="40% - Accent4 4 4 2" xfId="13461"/>
    <cellStyle name="40% - Accent4 4 5" xfId="13462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3"/>
    <cellStyle name="40% - Accent5 2 2 2 3" xfId="3708"/>
    <cellStyle name="40% - Accent5 2 2 2 3 2" xfId="13464"/>
    <cellStyle name="40% - Accent5 2 2 2 4" xfId="13465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6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7"/>
    <cellStyle name="40% - Accent5 3 2 3" xfId="3737"/>
    <cellStyle name="40% - Accent5 3 2 3 2" xfId="13468"/>
    <cellStyle name="40% - Accent5 3 2 4" xfId="13469"/>
    <cellStyle name="40% - Accent5 3 3" xfId="3738"/>
    <cellStyle name="40% - Accent5 3 3 2" xfId="3739"/>
    <cellStyle name="40% - Accent5 3 3 3" xfId="3740"/>
    <cellStyle name="40% - Accent5 3 4" xfId="3741"/>
    <cellStyle name="40% - Accent5 3 4 2" xfId="13470"/>
    <cellStyle name="40% - Accent5 3 5" xfId="3742"/>
    <cellStyle name="40% - Accent5 4" xfId="3743"/>
    <cellStyle name="40% - Accent5 4 2" xfId="3744"/>
    <cellStyle name="40% - Accent5 4 2 2" xfId="13471"/>
    <cellStyle name="40% - Accent5 4 2 2 2" xfId="13472"/>
    <cellStyle name="40% - Accent5 4 2 3" xfId="13473"/>
    <cellStyle name="40% - Accent5 4 2 3 2" xfId="13474"/>
    <cellStyle name="40% - Accent5 4 2 4" xfId="13475"/>
    <cellStyle name="40% - Accent5 4 3" xfId="3745"/>
    <cellStyle name="40% - Accent5 4 3 2" xfId="13476"/>
    <cellStyle name="40% - Accent5 4 4" xfId="13477"/>
    <cellStyle name="40% - Accent5 4 4 2" xfId="13478"/>
    <cellStyle name="40% - Accent5 4 5" xfId="13479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0"/>
    <cellStyle name="40% - Accent6 2 2 2 3" xfId="3760"/>
    <cellStyle name="40% - Accent6 2 2 2 3 2" xfId="13481"/>
    <cellStyle name="40% - Accent6 2 2 2 4" xfId="13482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3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4"/>
    <cellStyle name="40% - Accent6 3 2 3" xfId="3789"/>
    <cellStyle name="40% - Accent6 3 2 3 2" xfId="13485"/>
    <cellStyle name="40% - Accent6 3 2 4" xfId="13486"/>
    <cellStyle name="40% - Accent6 3 3" xfId="3790"/>
    <cellStyle name="40% - Accent6 3 3 2" xfId="3791"/>
    <cellStyle name="40% - Accent6 3 3 3" xfId="3792"/>
    <cellStyle name="40% - Accent6 3 4" xfId="3793"/>
    <cellStyle name="40% - Accent6 3 4 2" xfId="13487"/>
    <cellStyle name="40% - Accent6 3 5" xfId="3794"/>
    <cellStyle name="40% - Accent6 4" xfId="3795"/>
    <cellStyle name="40% - Accent6 4 2" xfId="3796"/>
    <cellStyle name="40% - Accent6 4 2 2" xfId="13488"/>
    <cellStyle name="40% - Accent6 4 2 2 2" xfId="13489"/>
    <cellStyle name="40% - Accent6 4 2 3" xfId="13490"/>
    <cellStyle name="40% - Accent6 4 2 3 2" xfId="13491"/>
    <cellStyle name="40% - Accent6 4 2 4" xfId="13492"/>
    <cellStyle name="40% - Accent6 4 3" xfId="3797"/>
    <cellStyle name="40% - Accent6 4 3 2" xfId="13493"/>
    <cellStyle name="40% - Accent6 4 4" xfId="13494"/>
    <cellStyle name="40% - Accent6 4 4 2" xfId="13495"/>
    <cellStyle name="40% - Accent6 4 5" xfId="13496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1"/>
    <cellStyle name="40% - 强调文字颜色 1 4" xfId="1307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3"/>
    <cellStyle name="40% - 强调文字颜色 2 4" xfId="1307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5"/>
    <cellStyle name="40% - 强调文字颜色 3 4" xfId="1307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7"/>
    <cellStyle name="40% - 强调文字颜色 4 4" xfId="1307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9"/>
    <cellStyle name="40% - 强调文字颜色 5 4" xfId="1308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1"/>
    <cellStyle name="40% - 强调文字颜色 6 4" xfId="13082"/>
    <cellStyle name="40% - 着色 1 2" xfId="13497"/>
    <cellStyle name="40% - 着色 1 2 2" xfId="13498"/>
    <cellStyle name="40% - 着色 2 2" xfId="13499"/>
    <cellStyle name="40% - 着色 2 2 2" xfId="13500"/>
    <cellStyle name="40% - 着色 3 2" xfId="13501"/>
    <cellStyle name="40% - 着色 3 2 2" xfId="13502"/>
    <cellStyle name="40% - 着色 4 2" xfId="13503"/>
    <cellStyle name="40% - 着色 4 2 2" xfId="13504"/>
    <cellStyle name="40% - 着色 5 2" xfId="13505"/>
    <cellStyle name="40% - 着色 5 2 2" xfId="13506"/>
    <cellStyle name="40% - 着色 6 2" xfId="13507"/>
    <cellStyle name="40% - 着色 6 2 2" xfId="13508"/>
    <cellStyle name="60% - Accent1" xfId="4317"/>
    <cellStyle name="60% - Accent1 2" xfId="4318"/>
    <cellStyle name="60% - Accent1 2 2" xfId="4319"/>
    <cellStyle name="60% - Accent1 2 2 2" xfId="13509"/>
    <cellStyle name="60% - Accent1 2 2 2 2" xfId="13510"/>
    <cellStyle name="60% - Accent1 2 2 2 2 2" xfId="13511"/>
    <cellStyle name="60% - Accent1 2 2 2 3" xfId="13512"/>
    <cellStyle name="60% - Accent1 2 2 2 3 2" xfId="13513"/>
    <cellStyle name="60% - Accent1 2 2 2 4" xfId="13514"/>
    <cellStyle name="60% - Accent1 2 2 3" xfId="13515"/>
    <cellStyle name="60% - Accent1 2 2 3 2" xfId="13516"/>
    <cellStyle name="60% - Accent1 2 2 4" xfId="13517"/>
    <cellStyle name="60% - Accent1 2 2 4 2" xfId="13518"/>
    <cellStyle name="60% - Accent1 2 2 5" xfId="13519"/>
    <cellStyle name="60% - Accent1 2 3" xfId="4320"/>
    <cellStyle name="60% - Accent1 2 3 2" xfId="13520"/>
    <cellStyle name="60% - Accent1 2 4" xfId="13521"/>
    <cellStyle name="60% - Accent1 2 4 2" xfId="13522"/>
    <cellStyle name="60% - Accent1 2 5" xfId="13523"/>
    <cellStyle name="60% - Accent1 3" xfId="4321"/>
    <cellStyle name="60% - Accent1 3 2" xfId="4322"/>
    <cellStyle name="60% - Accent1 3 2 2" xfId="13524"/>
    <cellStyle name="60% - Accent1 3 3" xfId="4323"/>
    <cellStyle name="60% - Accent1 3 3 2" xfId="13525"/>
    <cellStyle name="60% - Accent1 3 4" xfId="13526"/>
    <cellStyle name="60% - Accent1 4" xfId="4324"/>
    <cellStyle name="60% - Accent1 4 2" xfId="4325"/>
    <cellStyle name="60% - Accent1 4 2 2" xfId="13527"/>
    <cellStyle name="60% - Accent1 4 2 2 2" xfId="13528"/>
    <cellStyle name="60% - Accent1 4 2 3" xfId="13529"/>
    <cellStyle name="60% - Accent1 4 2 3 2" xfId="13530"/>
    <cellStyle name="60% - Accent1 4 2 4" xfId="13531"/>
    <cellStyle name="60% - Accent1 4 3" xfId="4326"/>
    <cellStyle name="60% - Accent1 4 3 2" xfId="13532"/>
    <cellStyle name="60% - Accent1 4 4" xfId="13533"/>
    <cellStyle name="60% - Accent1 4 4 2" xfId="13534"/>
    <cellStyle name="60% - Accent1 4 5" xfId="13535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6"/>
    <cellStyle name="60% - Accent2 2 2 2 2" xfId="13537"/>
    <cellStyle name="60% - Accent2 2 2 2 2 2" xfId="13538"/>
    <cellStyle name="60% - Accent2 2 2 2 3" xfId="13539"/>
    <cellStyle name="60% - Accent2 2 2 2 3 2" xfId="13540"/>
    <cellStyle name="60% - Accent2 2 2 2 4" xfId="13541"/>
    <cellStyle name="60% - Accent2 2 2 3" xfId="13542"/>
    <cellStyle name="60% - Accent2 2 2 3 2" xfId="13543"/>
    <cellStyle name="60% - Accent2 2 2 4" xfId="13544"/>
    <cellStyle name="60% - Accent2 2 2 4 2" xfId="13545"/>
    <cellStyle name="60% - Accent2 2 2 5" xfId="13546"/>
    <cellStyle name="60% - Accent2 2 3" xfId="4336"/>
    <cellStyle name="60% - Accent2 2 3 2" xfId="13547"/>
    <cellStyle name="60% - Accent2 2 4" xfId="13548"/>
    <cellStyle name="60% - Accent2 2 4 2" xfId="13549"/>
    <cellStyle name="60% - Accent2 2 5" xfId="13550"/>
    <cellStyle name="60% - Accent2 3" xfId="4337"/>
    <cellStyle name="60% - Accent2 3 2" xfId="4338"/>
    <cellStyle name="60% - Accent2 3 2 2" xfId="13551"/>
    <cellStyle name="60% - Accent2 3 3" xfId="4339"/>
    <cellStyle name="60% - Accent2 3 3 2" xfId="13552"/>
    <cellStyle name="60% - Accent2 3 4" xfId="13553"/>
    <cellStyle name="60% - Accent2 4" xfId="4340"/>
    <cellStyle name="60% - Accent2 4 2" xfId="4341"/>
    <cellStyle name="60% - Accent2 4 2 2" xfId="13554"/>
    <cellStyle name="60% - Accent2 4 2 2 2" xfId="13555"/>
    <cellStyle name="60% - Accent2 4 2 3" xfId="13556"/>
    <cellStyle name="60% - Accent2 4 2 3 2" xfId="13557"/>
    <cellStyle name="60% - Accent2 4 2 4" xfId="13558"/>
    <cellStyle name="60% - Accent2 4 3" xfId="4342"/>
    <cellStyle name="60% - Accent2 4 3 2" xfId="13559"/>
    <cellStyle name="60% - Accent2 4 4" xfId="13560"/>
    <cellStyle name="60% - Accent2 4 4 2" xfId="13561"/>
    <cellStyle name="60% - Accent2 4 5" xfId="1356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3"/>
    <cellStyle name="60% - Accent3 2 2 2 2" xfId="13564"/>
    <cellStyle name="60% - Accent3 2 2 2 2 2" xfId="13565"/>
    <cellStyle name="60% - Accent3 2 2 2 3" xfId="13566"/>
    <cellStyle name="60% - Accent3 2 2 2 3 2" xfId="13567"/>
    <cellStyle name="60% - Accent3 2 2 2 4" xfId="13568"/>
    <cellStyle name="60% - Accent3 2 2 3" xfId="13569"/>
    <cellStyle name="60% - Accent3 2 2 3 2" xfId="13570"/>
    <cellStyle name="60% - Accent3 2 2 4" xfId="13571"/>
    <cellStyle name="60% - Accent3 2 2 4 2" xfId="13572"/>
    <cellStyle name="60% - Accent3 2 2 5" xfId="13573"/>
    <cellStyle name="60% - Accent3 2 3" xfId="4352"/>
    <cellStyle name="60% - Accent3 2 3 2" xfId="13574"/>
    <cellStyle name="60% - Accent3 2 4" xfId="13575"/>
    <cellStyle name="60% - Accent3 2 4 2" xfId="13576"/>
    <cellStyle name="60% - Accent3 2 5" xfId="13577"/>
    <cellStyle name="60% - Accent3 3" xfId="4353"/>
    <cellStyle name="60% - Accent3 3 2" xfId="4354"/>
    <cellStyle name="60% - Accent3 3 2 2" xfId="13578"/>
    <cellStyle name="60% - Accent3 3 3" xfId="4355"/>
    <cellStyle name="60% - Accent3 3 3 2" xfId="13579"/>
    <cellStyle name="60% - Accent3 3 4" xfId="13580"/>
    <cellStyle name="60% - Accent3 4" xfId="4356"/>
    <cellStyle name="60% - Accent3 4 2" xfId="4357"/>
    <cellStyle name="60% - Accent3 4 2 2" xfId="13581"/>
    <cellStyle name="60% - Accent3 4 2 2 2" xfId="13582"/>
    <cellStyle name="60% - Accent3 4 2 3" xfId="13583"/>
    <cellStyle name="60% - Accent3 4 2 3 2" xfId="13584"/>
    <cellStyle name="60% - Accent3 4 2 4" xfId="13585"/>
    <cellStyle name="60% - Accent3 4 3" xfId="4358"/>
    <cellStyle name="60% - Accent3 4 3 2" xfId="13586"/>
    <cellStyle name="60% - Accent3 4 4" xfId="13587"/>
    <cellStyle name="60% - Accent3 4 4 2" xfId="13588"/>
    <cellStyle name="60% - Accent3 4 5" xfId="13589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0"/>
    <cellStyle name="60% - Accent4 2 2 2 2" xfId="13591"/>
    <cellStyle name="60% - Accent4 2 2 2 2 2" xfId="13592"/>
    <cellStyle name="60% - Accent4 2 2 2 3" xfId="13593"/>
    <cellStyle name="60% - Accent4 2 2 2 3 2" xfId="13594"/>
    <cellStyle name="60% - Accent4 2 2 2 4" xfId="13595"/>
    <cellStyle name="60% - Accent4 2 2 3" xfId="13596"/>
    <cellStyle name="60% - Accent4 2 2 3 2" xfId="13597"/>
    <cellStyle name="60% - Accent4 2 2 4" xfId="13598"/>
    <cellStyle name="60% - Accent4 2 2 4 2" xfId="13599"/>
    <cellStyle name="60% - Accent4 2 2 5" xfId="13600"/>
    <cellStyle name="60% - Accent4 2 3" xfId="4368"/>
    <cellStyle name="60% - Accent4 2 3 2" xfId="13601"/>
    <cellStyle name="60% - Accent4 2 4" xfId="13602"/>
    <cellStyle name="60% - Accent4 2 4 2" xfId="13603"/>
    <cellStyle name="60% - Accent4 2 5" xfId="13604"/>
    <cellStyle name="60% - Accent4 3" xfId="4369"/>
    <cellStyle name="60% - Accent4 3 2" xfId="4370"/>
    <cellStyle name="60% - Accent4 3 2 2" xfId="13605"/>
    <cellStyle name="60% - Accent4 3 3" xfId="4371"/>
    <cellStyle name="60% - Accent4 3 3 2" xfId="13606"/>
    <cellStyle name="60% - Accent4 3 4" xfId="13607"/>
    <cellStyle name="60% - Accent4 4" xfId="4372"/>
    <cellStyle name="60% - Accent4 4 2" xfId="4373"/>
    <cellStyle name="60% - Accent4 4 2 2" xfId="13608"/>
    <cellStyle name="60% - Accent4 4 2 2 2" xfId="13609"/>
    <cellStyle name="60% - Accent4 4 2 3" xfId="13610"/>
    <cellStyle name="60% - Accent4 4 2 3 2" xfId="13611"/>
    <cellStyle name="60% - Accent4 4 2 4" xfId="13612"/>
    <cellStyle name="60% - Accent4 4 3" xfId="4374"/>
    <cellStyle name="60% - Accent4 4 3 2" xfId="13613"/>
    <cellStyle name="60% - Accent4 4 4" xfId="13614"/>
    <cellStyle name="60% - Accent4 4 4 2" xfId="13615"/>
    <cellStyle name="60% - Accent4 4 5" xfId="13616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7"/>
    <cellStyle name="60% - Accent5 2 2 2 2" xfId="13618"/>
    <cellStyle name="60% - Accent5 2 2 2 2 2" xfId="13619"/>
    <cellStyle name="60% - Accent5 2 2 2 3" xfId="13620"/>
    <cellStyle name="60% - Accent5 2 2 2 3 2" xfId="13621"/>
    <cellStyle name="60% - Accent5 2 2 2 4" xfId="13622"/>
    <cellStyle name="60% - Accent5 2 2 3" xfId="13623"/>
    <cellStyle name="60% - Accent5 2 2 3 2" xfId="13624"/>
    <cellStyle name="60% - Accent5 2 2 4" xfId="13625"/>
    <cellStyle name="60% - Accent5 2 2 4 2" xfId="13626"/>
    <cellStyle name="60% - Accent5 2 2 5" xfId="13627"/>
    <cellStyle name="60% - Accent5 2 3" xfId="4384"/>
    <cellStyle name="60% - Accent5 2 3 2" xfId="13628"/>
    <cellStyle name="60% - Accent5 2 4" xfId="13629"/>
    <cellStyle name="60% - Accent5 2 4 2" xfId="13630"/>
    <cellStyle name="60% - Accent5 2 5" xfId="13631"/>
    <cellStyle name="60% - Accent5 3" xfId="4385"/>
    <cellStyle name="60% - Accent5 3 2" xfId="4386"/>
    <cellStyle name="60% - Accent5 3 2 2" xfId="13632"/>
    <cellStyle name="60% - Accent5 3 3" xfId="4387"/>
    <cellStyle name="60% - Accent5 3 3 2" xfId="13633"/>
    <cellStyle name="60% - Accent5 3 4" xfId="13634"/>
    <cellStyle name="60% - Accent5 4" xfId="4388"/>
    <cellStyle name="60% - Accent5 4 2" xfId="4389"/>
    <cellStyle name="60% - Accent5 4 2 2" xfId="13635"/>
    <cellStyle name="60% - Accent5 4 2 2 2" xfId="13636"/>
    <cellStyle name="60% - Accent5 4 2 3" xfId="13637"/>
    <cellStyle name="60% - Accent5 4 2 3 2" xfId="13638"/>
    <cellStyle name="60% - Accent5 4 2 4" xfId="13639"/>
    <cellStyle name="60% - Accent5 4 3" xfId="4390"/>
    <cellStyle name="60% - Accent5 4 3 2" xfId="13640"/>
    <cellStyle name="60% - Accent5 4 4" xfId="13641"/>
    <cellStyle name="60% - Accent5 4 4 2" xfId="13642"/>
    <cellStyle name="60% - Accent5 4 5" xfId="13643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4"/>
    <cellStyle name="60% - Accent6 2 2 2 2" xfId="13645"/>
    <cellStyle name="60% - Accent6 2 2 2 2 2" xfId="13646"/>
    <cellStyle name="60% - Accent6 2 2 2 3" xfId="13647"/>
    <cellStyle name="60% - Accent6 2 2 2 3 2" xfId="13648"/>
    <cellStyle name="60% - Accent6 2 2 2 4" xfId="13649"/>
    <cellStyle name="60% - Accent6 2 2 3" xfId="13650"/>
    <cellStyle name="60% - Accent6 2 2 3 2" xfId="13651"/>
    <cellStyle name="60% - Accent6 2 2 4" xfId="13652"/>
    <cellStyle name="60% - Accent6 2 2 4 2" xfId="13653"/>
    <cellStyle name="60% - Accent6 2 2 5" xfId="13654"/>
    <cellStyle name="60% - Accent6 2 3" xfId="4400"/>
    <cellStyle name="60% - Accent6 2 3 2" xfId="13655"/>
    <cellStyle name="60% - Accent6 2 4" xfId="13656"/>
    <cellStyle name="60% - Accent6 2 4 2" xfId="13657"/>
    <cellStyle name="60% - Accent6 2 5" xfId="13658"/>
    <cellStyle name="60% - Accent6 3" xfId="4401"/>
    <cellStyle name="60% - Accent6 3 2" xfId="4402"/>
    <cellStyle name="60% - Accent6 3 2 2" xfId="13659"/>
    <cellStyle name="60% - Accent6 3 3" xfId="4403"/>
    <cellStyle name="60% - Accent6 3 3 2" xfId="13660"/>
    <cellStyle name="60% - Accent6 3 4" xfId="13661"/>
    <cellStyle name="60% - Accent6 4" xfId="4404"/>
    <cellStyle name="60% - Accent6 4 2" xfId="4405"/>
    <cellStyle name="60% - Accent6 4 2 2" xfId="13662"/>
    <cellStyle name="60% - Accent6 4 2 2 2" xfId="13663"/>
    <cellStyle name="60% - Accent6 4 2 3" xfId="13664"/>
    <cellStyle name="60% - Accent6 4 2 3 2" xfId="13665"/>
    <cellStyle name="60% - Accent6 4 2 4" xfId="13666"/>
    <cellStyle name="60% - Accent6 4 3" xfId="4406"/>
    <cellStyle name="60% - Accent6 4 3 2" xfId="13667"/>
    <cellStyle name="60% - Accent6 4 4" xfId="13668"/>
    <cellStyle name="60% - Accent6 4 4 2" xfId="13669"/>
    <cellStyle name="60% - Accent6 4 5" xfId="13670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3"/>
    <cellStyle name="60% - 强调文字颜色 1 4" xfId="1308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5"/>
    <cellStyle name="60% - 强调文字颜色 2 4" xfId="1308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7"/>
    <cellStyle name="60% - 强调文字颜色 3 4" xfId="1308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9"/>
    <cellStyle name="60% - 强调文字颜色 4 4" xfId="1309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1"/>
    <cellStyle name="60% - 强调文字颜色 5 4" xfId="1309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3"/>
    <cellStyle name="60% - 强调文字颜色 6 4" xfId="13094"/>
    <cellStyle name="60% - 着色 1 2" xfId="13671"/>
    <cellStyle name="60% - 着色 1 2 2" xfId="13672"/>
    <cellStyle name="60% - 着色 2 2" xfId="13673"/>
    <cellStyle name="60% - 着色 2 2 2" xfId="13674"/>
    <cellStyle name="60% - 着色 3 2" xfId="13675"/>
    <cellStyle name="60% - 着色 3 2 2" xfId="13676"/>
    <cellStyle name="60% - 着色 4 2" xfId="13677"/>
    <cellStyle name="60% - 着色 4 2 2" xfId="13678"/>
    <cellStyle name="60% - 着色 5 2" xfId="13679"/>
    <cellStyle name="60% - 着色 5 2 2" xfId="13680"/>
    <cellStyle name="60% - 着色 6 2" xfId="13681"/>
    <cellStyle name="60% - 着色 6 2 2" xfId="13682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3"/>
    <cellStyle name="Accent1 2 2 2 2" xfId="13684"/>
    <cellStyle name="Accent1 2 2 2 2 2" xfId="13685"/>
    <cellStyle name="Accent1 2 2 2 3" xfId="13686"/>
    <cellStyle name="Accent1 2 2 2 3 2" xfId="13687"/>
    <cellStyle name="Accent1 2 2 2 4" xfId="13688"/>
    <cellStyle name="Accent1 2 2 3" xfId="13689"/>
    <cellStyle name="Accent1 2 2 3 2" xfId="13690"/>
    <cellStyle name="Accent1 2 2 4" xfId="13691"/>
    <cellStyle name="Accent1 2 2 4 2" xfId="13692"/>
    <cellStyle name="Accent1 2 2 5" xfId="13693"/>
    <cellStyle name="Accent1 2 3" xfId="4822"/>
    <cellStyle name="Accent1 2 3 2" xfId="13694"/>
    <cellStyle name="Accent1 2 4" xfId="13695"/>
    <cellStyle name="Accent1 2 4 2" xfId="13696"/>
    <cellStyle name="Accent1 2 5" xfId="13697"/>
    <cellStyle name="Accent1 3" xfId="4823"/>
    <cellStyle name="Accent1 3 2" xfId="4824"/>
    <cellStyle name="Accent1 3 2 2" xfId="13698"/>
    <cellStyle name="Accent1 3 3" xfId="4825"/>
    <cellStyle name="Accent1 3 3 2" xfId="13699"/>
    <cellStyle name="Accent1 3 4" xfId="13700"/>
    <cellStyle name="Accent1 4" xfId="4826"/>
    <cellStyle name="Accent1 4 2" xfId="4827"/>
    <cellStyle name="Accent1 4 2 2" xfId="13701"/>
    <cellStyle name="Accent1 4 2 2 2" xfId="13702"/>
    <cellStyle name="Accent1 4 2 3" xfId="13703"/>
    <cellStyle name="Accent1 4 2 3 2" xfId="13704"/>
    <cellStyle name="Accent1 4 2 4" xfId="13705"/>
    <cellStyle name="Accent1 4 3" xfId="4828"/>
    <cellStyle name="Accent1 4 3 2" xfId="13706"/>
    <cellStyle name="Accent1 4 4" xfId="13707"/>
    <cellStyle name="Accent1 4 4 2" xfId="13708"/>
    <cellStyle name="Accent1 4 5" xfId="13709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0"/>
    <cellStyle name="Accent2 2 2 2 2" xfId="13711"/>
    <cellStyle name="Accent2 2 2 2 2 2" xfId="13712"/>
    <cellStyle name="Accent2 2 2 2 3" xfId="13713"/>
    <cellStyle name="Accent2 2 2 2 3 2" xfId="13714"/>
    <cellStyle name="Accent2 2 2 2 4" xfId="13715"/>
    <cellStyle name="Accent2 2 2 3" xfId="13716"/>
    <cellStyle name="Accent2 2 2 3 2" xfId="13717"/>
    <cellStyle name="Accent2 2 2 4" xfId="13718"/>
    <cellStyle name="Accent2 2 2 4 2" xfId="13719"/>
    <cellStyle name="Accent2 2 2 5" xfId="13720"/>
    <cellStyle name="Accent2 2 3" xfId="4838"/>
    <cellStyle name="Accent2 2 3 2" xfId="13721"/>
    <cellStyle name="Accent2 2 4" xfId="13722"/>
    <cellStyle name="Accent2 2 4 2" xfId="13723"/>
    <cellStyle name="Accent2 2 5" xfId="13724"/>
    <cellStyle name="Accent2 3" xfId="4839"/>
    <cellStyle name="Accent2 3 2" xfId="4840"/>
    <cellStyle name="Accent2 3 2 2" xfId="13725"/>
    <cellStyle name="Accent2 3 3" xfId="4841"/>
    <cellStyle name="Accent2 3 3 2" xfId="13726"/>
    <cellStyle name="Accent2 3 4" xfId="13727"/>
    <cellStyle name="Accent2 4" xfId="4842"/>
    <cellStyle name="Accent2 4 2" xfId="4843"/>
    <cellStyle name="Accent2 4 2 2" xfId="13728"/>
    <cellStyle name="Accent2 4 2 2 2" xfId="13729"/>
    <cellStyle name="Accent2 4 2 3" xfId="13730"/>
    <cellStyle name="Accent2 4 2 3 2" xfId="13731"/>
    <cellStyle name="Accent2 4 2 4" xfId="13732"/>
    <cellStyle name="Accent2 4 3" xfId="4844"/>
    <cellStyle name="Accent2 4 3 2" xfId="13733"/>
    <cellStyle name="Accent2 4 4" xfId="13734"/>
    <cellStyle name="Accent2 4 4 2" xfId="13735"/>
    <cellStyle name="Accent2 4 5" xfId="13736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7"/>
    <cellStyle name="Accent3 2 2 2 2" xfId="13738"/>
    <cellStyle name="Accent3 2 2 2 2 2" xfId="13739"/>
    <cellStyle name="Accent3 2 2 2 3" xfId="13740"/>
    <cellStyle name="Accent3 2 2 2 3 2" xfId="13741"/>
    <cellStyle name="Accent3 2 2 2 4" xfId="13742"/>
    <cellStyle name="Accent3 2 2 3" xfId="13743"/>
    <cellStyle name="Accent3 2 2 3 2" xfId="13744"/>
    <cellStyle name="Accent3 2 2 4" xfId="13745"/>
    <cellStyle name="Accent3 2 2 4 2" xfId="13746"/>
    <cellStyle name="Accent3 2 2 5" xfId="13747"/>
    <cellStyle name="Accent3 2 3" xfId="4854"/>
    <cellStyle name="Accent3 2 3 2" xfId="13748"/>
    <cellStyle name="Accent3 2 4" xfId="13749"/>
    <cellStyle name="Accent3 2 4 2" xfId="13750"/>
    <cellStyle name="Accent3 2 5" xfId="13751"/>
    <cellStyle name="Accent3 3" xfId="4855"/>
    <cellStyle name="Accent3 3 2" xfId="4856"/>
    <cellStyle name="Accent3 3 2 2" xfId="13752"/>
    <cellStyle name="Accent3 3 3" xfId="4857"/>
    <cellStyle name="Accent3 3 3 2" xfId="13753"/>
    <cellStyle name="Accent3 3 4" xfId="13754"/>
    <cellStyle name="Accent3 4" xfId="4858"/>
    <cellStyle name="Accent3 4 2" xfId="4859"/>
    <cellStyle name="Accent3 4 2 2" xfId="13755"/>
    <cellStyle name="Accent3 4 2 2 2" xfId="13756"/>
    <cellStyle name="Accent3 4 2 3" xfId="13757"/>
    <cellStyle name="Accent3 4 2 3 2" xfId="13758"/>
    <cellStyle name="Accent3 4 2 4" xfId="13759"/>
    <cellStyle name="Accent3 4 3" xfId="4860"/>
    <cellStyle name="Accent3 4 3 2" xfId="13760"/>
    <cellStyle name="Accent3 4 4" xfId="13761"/>
    <cellStyle name="Accent3 4 4 2" xfId="13762"/>
    <cellStyle name="Accent3 4 5" xfId="13763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4"/>
    <cellStyle name="Accent4 2 2 2 2" xfId="13765"/>
    <cellStyle name="Accent4 2 2 2 2 2" xfId="13766"/>
    <cellStyle name="Accent4 2 2 2 3" xfId="13767"/>
    <cellStyle name="Accent4 2 2 2 3 2" xfId="13768"/>
    <cellStyle name="Accent4 2 2 2 4" xfId="13769"/>
    <cellStyle name="Accent4 2 2 3" xfId="13770"/>
    <cellStyle name="Accent4 2 2 3 2" xfId="13771"/>
    <cellStyle name="Accent4 2 2 4" xfId="13772"/>
    <cellStyle name="Accent4 2 2 4 2" xfId="13773"/>
    <cellStyle name="Accent4 2 2 5" xfId="13774"/>
    <cellStyle name="Accent4 2 3" xfId="4870"/>
    <cellStyle name="Accent4 2 3 2" xfId="13775"/>
    <cellStyle name="Accent4 2 4" xfId="13776"/>
    <cellStyle name="Accent4 2 4 2" xfId="13777"/>
    <cellStyle name="Accent4 2 5" xfId="13778"/>
    <cellStyle name="Accent4 3" xfId="4871"/>
    <cellStyle name="Accent4 3 2" xfId="4872"/>
    <cellStyle name="Accent4 3 2 2" xfId="13779"/>
    <cellStyle name="Accent4 3 3" xfId="4873"/>
    <cellStyle name="Accent4 3 3 2" xfId="13780"/>
    <cellStyle name="Accent4 3 4" xfId="13781"/>
    <cellStyle name="Accent4 4" xfId="4874"/>
    <cellStyle name="Accent4 4 2" xfId="4875"/>
    <cellStyle name="Accent4 4 2 2" xfId="13782"/>
    <cellStyle name="Accent4 4 2 2 2" xfId="13783"/>
    <cellStyle name="Accent4 4 2 3" xfId="13784"/>
    <cellStyle name="Accent4 4 2 3 2" xfId="13785"/>
    <cellStyle name="Accent4 4 2 4" xfId="13786"/>
    <cellStyle name="Accent4 4 3" xfId="4876"/>
    <cellStyle name="Accent4 4 3 2" xfId="13787"/>
    <cellStyle name="Accent4 4 4" xfId="13788"/>
    <cellStyle name="Accent4 4 4 2" xfId="13789"/>
    <cellStyle name="Accent4 4 5" xfId="13790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1"/>
    <cellStyle name="Accent5 2 2 2 2" xfId="13792"/>
    <cellStyle name="Accent5 2 2 2 2 2" xfId="13793"/>
    <cellStyle name="Accent5 2 2 2 3" xfId="13794"/>
    <cellStyle name="Accent5 2 2 2 3 2" xfId="13795"/>
    <cellStyle name="Accent5 2 2 2 4" xfId="13796"/>
    <cellStyle name="Accent5 2 2 3" xfId="13797"/>
    <cellStyle name="Accent5 2 2 3 2" xfId="13798"/>
    <cellStyle name="Accent5 2 2 4" xfId="13799"/>
    <cellStyle name="Accent5 2 2 4 2" xfId="13800"/>
    <cellStyle name="Accent5 2 2 5" xfId="13801"/>
    <cellStyle name="Accent5 2 3" xfId="4886"/>
    <cellStyle name="Accent5 2 3 2" xfId="13802"/>
    <cellStyle name="Accent5 2 4" xfId="13803"/>
    <cellStyle name="Accent5 2 4 2" xfId="13804"/>
    <cellStyle name="Accent5 2 5" xfId="13805"/>
    <cellStyle name="Accent5 3" xfId="4887"/>
    <cellStyle name="Accent5 3 2" xfId="4888"/>
    <cellStyle name="Accent5 3 2 2" xfId="13806"/>
    <cellStyle name="Accent5 3 3" xfId="4889"/>
    <cellStyle name="Accent5 3 3 2" xfId="13807"/>
    <cellStyle name="Accent5 3 4" xfId="13808"/>
    <cellStyle name="Accent5 4" xfId="4890"/>
    <cellStyle name="Accent5 4 2" xfId="4891"/>
    <cellStyle name="Accent5 4 2 2" xfId="13809"/>
    <cellStyle name="Accent5 4 2 2 2" xfId="13810"/>
    <cellStyle name="Accent5 4 2 3" xfId="13811"/>
    <cellStyle name="Accent5 4 2 3 2" xfId="13812"/>
    <cellStyle name="Accent5 4 2 4" xfId="13813"/>
    <cellStyle name="Accent5 4 3" xfId="4892"/>
    <cellStyle name="Accent5 4 3 2" xfId="13814"/>
    <cellStyle name="Accent5 4 4" xfId="13815"/>
    <cellStyle name="Accent5 4 4 2" xfId="13816"/>
    <cellStyle name="Accent5 4 5" xfId="13817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18"/>
    <cellStyle name="Accent6 2 2 2 2" xfId="13819"/>
    <cellStyle name="Accent6 2 2 2 2 2" xfId="13820"/>
    <cellStyle name="Accent6 2 2 2 3" xfId="13821"/>
    <cellStyle name="Accent6 2 2 2 3 2" xfId="13822"/>
    <cellStyle name="Accent6 2 2 2 4" xfId="13823"/>
    <cellStyle name="Accent6 2 2 3" xfId="13824"/>
    <cellStyle name="Accent6 2 2 3 2" xfId="13825"/>
    <cellStyle name="Accent6 2 2 4" xfId="13826"/>
    <cellStyle name="Accent6 2 2 4 2" xfId="13827"/>
    <cellStyle name="Accent6 2 2 5" xfId="13828"/>
    <cellStyle name="Accent6 2 3" xfId="4902"/>
    <cellStyle name="Accent6 2 3 2" xfId="13829"/>
    <cellStyle name="Accent6 2 4" xfId="13830"/>
    <cellStyle name="Accent6 2 4 2" xfId="13831"/>
    <cellStyle name="Accent6 2 5" xfId="13832"/>
    <cellStyle name="Accent6 3" xfId="4903"/>
    <cellStyle name="Accent6 3 2" xfId="4904"/>
    <cellStyle name="Accent6 3 2 2" xfId="13833"/>
    <cellStyle name="Accent6 3 3" xfId="4905"/>
    <cellStyle name="Accent6 3 3 2" xfId="13834"/>
    <cellStyle name="Accent6 3 4" xfId="13835"/>
    <cellStyle name="Accent6 4" xfId="4906"/>
    <cellStyle name="Accent6 4 2" xfId="4907"/>
    <cellStyle name="Accent6 4 2 2" xfId="13836"/>
    <cellStyle name="Accent6 4 2 2 2" xfId="13837"/>
    <cellStyle name="Accent6 4 2 3" xfId="13838"/>
    <cellStyle name="Accent6 4 2 3 2" xfId="13839"/>
    <cellStyle name="Accent6 4 2 4" xfId="13840"/>
    <cellStyle name="Accent6 4 3" xfId="4908"/>
    <cellStyle name="Accent6 4 3 2" xfId="13841"/>
    <cellStyle name="Accent6 4 4" xfId="13842"/>
    <cellStyle name="Accent6 4 4 2" xfId="13843"/>
    <cellStyle name="Accent6 4 5" xfId="13844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5"/>
    <cellStyle name="Bad 2 2 2 2" xfId="13846"/>
    <cellStyle name="Bad 2 2 2 2 2" xfId="13847"/>
    <cellStyle name="Bad 2 2 2 3" xfId="13848"/>
    <cellStyle name="Bad 2 2 2 3 2" xfId="13849"/>
    <cellStyle name="Bad 2 2 2 4" xfId="13850"/>
    <cellStyle name="Bad 2 2 3" xfId="13851"/>
    <cellStyle name="Bad 2 2 3 2" xfId="13852"/>
    <cellStyle name="Bad 2 2 4" xfId="13853"/>
    <cellStyle name="Bad 2 2 4 2" xfId="13854"/>
    <cellStyle name="Bad 2 2 5" xfId="13855"/>
    <cellStyle name="Bad 2 3" xfId="4942"/>
    <cellStyle name="Bad 2 3 2" xfId="13856"/>
    <cellStyle name="Bad 2 4" xfId="13857"/>
    <cellStyle name="Bad 2 4 2" xfId="13858"/>
    <cellStyle name="Bad 2 5" xfId="13859"/>
    <cellStyle name="Bad 3" xfId="4943"/>
    <cellStyle name="Bad 3 2" xfId="4944"/>
    <cellStyle name="Bad 3 2 2" xfId="13860"/>
    <cellStyle name="Bad 3 3" xfId="4945"/>
    <cellStyle name="Bad 3 3 2" xfId="13861"/>
    <cellStyle name="Bad 3 4" xfId="13862"/>
    <cellStyle name="Bad 4" xfId="4946"/>
    <cellStyle name="Bad 4 2" xfId="4947"/>
    <cellStyle name="Bad 4 2 2" xfId="13863"/>
    <cellStyle name="Bad 4 2 2 2" xfId="13864"/>
    <cellStyle name="Bad 4 2 3" xfId="13865"/>
    <cellStyle name="Bad 4 2 3 2" xfId="13866"/>
    <cellStyle name="Bad 4 2 4" xfId="13867"/>
    <cellStyle name="Bad 4 3" xfId="4948"/>
    <cellStyle name="Bad 4 3 2" xfId="13868"/>
    <cellStyle name="Bad 4 4" xfId="13869"/>
    <cellStyle name="Bad 4 4 2" xfId="13870"/>
    <cellStyle name="Bad 4 5" xfId="13871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2"/>
    <cellStyle name="Calc Currency (0) 2 3" xfId="13873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4"/>
    <cellStyle name="Calculation 2 2 2 2" xfId="13875"/>
    <cellStyle name="Calculation 2 2 2 2 2" xfId="13876"/>
    <cellStyle name="Calculation 2 2 2 3" xfId="13877"/>
    <cellStyle name="Calculation 2 2 2 3 2" xfId="13878"/>
    <cellStyle name="Calculation 2 2 2 4" xfId="13879"/>
    <cellStyle name="Calculation 2 2 3" xfId="13880"/>
    <cellStyle name="Calculation 2 2 3 2" xfId="13881"/>
    <cellStyle name="Calculation 2 2 4" xfId="13882"/>
    <cellStyle name="Calculation 2 2 4 2" xfId="13883"/>
    <cellStyle name="Calculation 2 2 5" xfId="13884"/>
    <cellStyle name="Calculation 2 3" xfId="4987"/>
    <cellStyle name="Calculation 2 3 2" xfId="13885"/>
    <cellStyle name="Calculation 2 4" xfId="13886"/>
    <cellStyle name="Calculation 2 4 2" xfId="13887"/>
    <cellStyle name="Calculation 2 5" xfId="13888"/>
    <cellStyle name="Calculation 3" xfId="4988"/>
    <cellStyle name="Calculation 3 2" xfId="4989"/>
    <cellStyle name="Calculation 3 2 2" xfId="13889"/>
    <cellStyle name="Calculation 3 3" xfId="4990"/>
    <cellStyle name="Calculation 3 3 2" xfId="13890"/>
    <cellStyle name="Calculation 3 4" xfId="13891"/>
    <cellStyle name="Calculation 4" xfId="4991"/>
    <cellStyle name="Calculation 4 2" xfId="4992"/>
    <cellStyle name="Calculation 4 2 2" xfId="13892"/>
    <cellStyle name="Calculation 4 2 2 2" xfId="13893"/>
    <cellStyle name="Calculation 4 2 3" xfId="13894"/>
    <cellStyle name="Calculation 4 2 3 2" xfId="13895"/>
    <cellStyle name="Calculation 4 2 4" xfId="13896"/>
    <cellStyle name="Calculation 4 3" xfId="4993"/>
    <cellStyle name="Calculation 4 3 2" xfId="13897"/>
    <cellStyle name="Calculation 4 4" xfId="13898"/>
    <cellStyle name="Calculation 4 4 2" xfId="13899"/>
    <cellStyle name="Calculation 4 5" xfId="13900"/>
    <cellStyle name="Calculation 5" xfId="4994"/>
    <cellStyle name="Calculation 5 2" xfId="4995"/>
    <cellStyle name="Calculation 5 3" xfId="4996"/>
    <cellStyle name="Calculation 6" xfId="4997"/>
    <cellStyle name="Calculation 6 2" xfId="13095"/>
    <cellStyle name="Calculation 7" xfId="4998"/>
    <cellStyle name="Calculation 7 2" xfId="13096"/>
    <cellStyle name="Calculation 8" xfId="13097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1"/>
    <cellStyle name="Check Cell 2 2 2 2" xfId="13902"/>
    <cellStyle name="Check Cell 2 2 2 2 2" xfId="13903"/>
    <cellStyle name="Check Cell 2 2 2 3" xfId="13904"/>
    <cellStyle name="Check Cell 2 2 2 3 2" xfId="13905"/>
    <cellStyle name="Check Cell 2 2 2 4" xfId="13906"/>
    <cellStyle name="Check Cell 2 2 3" xfId="13907"/>
    <cellStyle name="Check Cell 2 2 3 2" xfId="13908"/>
    <cellStyle name="Check Cell 2 2 4" xfId="13909"/>
    <cellStyle name="Check Cell 2 2 4 2" xfId="13910"/>
    <cellStyle name="Check Cell 2 2 5" xfId="13911"/>
    <cellStyle name="Check Cell 2 3" xfId="5003"/>
    <cellStyle name="Check Cell 2 3 2" xfId="13912"/>
    <cellStyle name="Check Cell 2 4" xfId="13913"/>
    <cellStyle name="Check Cell 2 4 2" xfId="13914"/>
    <cellStyle name="Check Cell 2 5" xfId="13915"/>
    <cellStyle name="Check Cell 3" xfId="5004"/>
    <cellStyle name="Check Cell 3 2" xfId="5005"/>
    <cellStyle name="Check Cell 3 2 2" xfId="13916"/>
    <cellStyle name="Check Cell 3 3" xfId="5006"/>
    <cellStyle name="Check Cell 3 3 2" xfId="13917"/>
    <cellStyle name="Check Cell 3 4" xfId="13918"/>
    <cellStyle name="Check Cell 4" xfId="5007"/>
    <cellStyle name="Check Cell 4 2" xfId="5008"/>
    <cellStyle name="Check Cell 4 2 2" xfId="13919"/>
    <cellStyle name="Check Cell 4 2 2 2" xfId="13920"/>
    <cellStyle name="Check Cell 4 2 3" xfId="13921"/>
    <cellStyle name="Check Cell 4 2 3 2" xfId="13922"/>
    <cellStyle name="Check Cell 4 2 4" xfId="13923"/>
    <cellStyle name="Check Cell 4 3" xfId="5009"/>
    <cellStyle name="Check Cell 4 3 2" xfId="13924"/>
    <cellStyle name="Check Cell 4 4" xfId="13925"/>
    <cellStyle name="Check Cell 4 4 2" xfId="13926"/>
    <cellStyle name="Check Cell 4 5" xfId="13927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28"/>
    <cellStyle name="Comma 2 3" xfId="13929"/>
    <cellStyle name="Comma 2 4" xfId="13930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1"/>
    <cellStyle name="Comma0 2 3" xfId="13932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3"/>
    <cellStyle name="Currency0 2 3" xfId="1393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935"/>
    <cellStyle name="Explanatory Text 2 2 2 2" xfId="13936"/>
    <cellStyle name="Explanatory Text 2 2 2 2 2" xfId="13937"/>
    <cellStyle name="Explanatory Text 2 2 2 3" xfId="13938"/>
    <cellStyle name="Explanatory Text 2 2 2 3 2" xfId="13939"/>
    <cellStyle name="Explanatory Text 2 2 2 4" xfId="13940"/>
    <cellStyle name="Explanatory Text 2 2 3" xfId="13941"/>
    <cellStyle name="Explanatory Text 2 2 3 2" xfId="13942"/>
    <cellStyle name="Explanatory Text 2 2 4" xfId="13943"/>
    <cellStyle name="Explanatory Text 2 2 4 2" xfId="13944"/>
    <cellStyle name="Explanatory Text 2 2 5" xfId="13945"/>
    <cellStyle name="Explanatory Text 2 3" xfId="5138"/>
    <cellStyle name="Explanatory Text 2 3 2" xfId="13946"/>
    <cellStyle name="Explanatory Text 2 4" xfId="13947"/>
    <cellStyle name="Explanatory Text 2 4 2" xfId="13948"/>
    <cellStyle name="Explanatory Text 2 5" xfId="13949"/>
    <cellStyle name="Explanatory Text 3" xfId="5139"/>
    <cellStyle name="Explanatory Text 3 2" xfId="5140"/>
    <cellStyle name="Explanatory Text 3 2 2" xfId="13950"/>
    <cellStyle name="Explanatory Text 3 3" xfId="5141"/>
    <cellStyle name="Explanatory Text 3 3 2" xfId="13951"/>
    <cellStyle name="Explanatory Text 3 4" xfId="13952"/>
    <cellStyle name="Explanatory Text 4" xfId="5142"/>
    <cellStyle name="Explanatory Text 4 2" xfId="5143"/>
    <cellStyle name="Explanatory Text 4 2 2" xfId="13953"/>
    <cellStyle name="Explanatory Text 4 2 2 2" xfId="13954"/>
    <cellStyle name="Explanatory Text 4 2 3" xfId="13955"/>
    <cellStyle name="Explanatory Text 4 2 3 2" xfId="13956"/>
    <cellStyle name="Explanatory Text 4 2 4" xfId="13957"/>
    <cellStyle name="Explanatory Text 4 3" xfId="5144"/>
    <cellStyle name="Explanatory Text 4 3 2" xfId="13958"/>
    <cellStyle name="Explanatory Text 4 4" xfId="13959"/>
    <cellStyle name="Explanatory Text 4 4 2" xfId="13960"/>
    <cellStyle name="Explanatory Text 4 5" xfId="13961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2"/>
    <cellStyle name="Fixed 3 3" xfId="13963"/>
    <cellStyle name="Fixed_012-(KMX) BTL Schedules for KHH_Cebu" xfId="5154"/>
    <cellStyle name="Good" xfId="5155"/>
    <cellStyle name="Good 2" xfId="5156"/>
    <cellStyle name="Good 2 2" xfId="5157"/>
    <cellStyle name="Good 2 2 2" xfId="13964"/>
    <cellStyle name="Good 2 2 2 2" xfId="13965"/>
    <cellStyle name="Good 2 2 2 2 2" xfId="13966"/>
    <cellStyle name="Good 2 2 2 3" xfId="13967"/>
    <cellStyle name="Good 2 2 2 3 2" xfId="13968"/>
    <cellStyle name="Good 2 2 2 4" xfId="13969"/>
    <cellStyle name="Good 2 2 3" xfId="13970"/>
    <cellStyle name="Good 2 2 3 2" xfId="13971"/>
    <cellStyle name="Good 2 2 4" xfId="13972"/>
    <cellStyle name="Good 2 2 4 2" xfId="13973"/>
    <cellStyle name="Good 2 2 5" xfId="13974"/>
    <cellStyle name="Good 2 3" xfId="5158"/>
    <cellStyle name="Good 2 3 2" xfId="13975"/>
    <cellStyle name="Good 2 4" xfId="13976"/>
    <cellStyle name="Good 2 4 2" xfId="13977"/>
    <cellStyle name="Good 2 5" xfId="13978"/>
    <cellStyle name="Good 3" xfId="5159"/>
    <cellStyle name="Good 3 2" xfId="5160"/>
    <cellStyle name="Good 3 2 2" xfId="13979"/>
    <cellStyle name="Good 3 3" xfId="5161"/>
    <cellStyle name="Good 3 3 2" xfId="13980"/>
    <cellStyle name="Good 3 4" xfId="13981"/>
    <cellStyle name="Good 4" xfId="5162"/>
    <cellStyle name="Good 4 2" xfId="5163"/>
    <cellStyle name="Good 4 2 2" xfId="13982"/>
    <cellStyle name="Good 4 2 2 2" xfId="13983"/>
    <cellStyle name="Good 4 2 3" xfId="13984"/>
    <cellStyle name="Good 4 2 3 2" xfId="13985"/>
    <cellStyle name="Good 4 2 4" xfId="13986"/>
    <cellStyle name="Good 4 3" xfId="5164"/>
    <cellStyle name="Good 4 3 2" xfId="13987"/>
    <cellStyle name="Good 4 4" xfId="13988"/>
    <cellStyle name="Good 4 4 2" xfId="13989"/>
    <cellStyle name="Good 4 5" xfId="13990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91"/>
    <cellStyle name="Grey 2 3" xfId="13992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3"/>
    <cellStyle name="Heading 1 2 2 2 2" xfId="13994"/>
    <cellStyle name="Heading 1 2 2 2 2 2" xfId="13995"/>
    <cellStyle name="Heading 1 2 2 2 3" xfId="13996"/>
    <cellStyle name="Heading 1 2 2 2 3 2" xfId="13997"/>
    <cellStyle name="Heading 1 2 2 2 4" xfId="13998"/>
    <cellStyle name="Heading 1 2 2 3" xfId="13999"/>
    <cellStyle name="Heading 1 2 2 3 2" xfId="14000"/>
    <cellStyle name="Heading 1 2 2 4" xfId="14001"/>
    <cellStyle name="Heading 1 2 2 4 2" xfId="14002"/>
    <cellStyle name="Heading 1 2 2 5" xfId="14003"/>
    <cellStyle name="Heading 1 2 3" xfId="5207"/>
    <cellStyle name="Heading 1 2 3 2" xfId="14004"/>
    <cellStyle name="Heading 1 2 4" xfId="14005"/>
    <cellStyle name="Heading 1 2 4 2" xfId="14006"/>
    <cellStyle name="Heading 1 2 5" xfId="14007"/>
    <cellStyle name="Heading 1 2 5 2" xfId="14008"/>
    <cellStyle name="Heading 1 3" xfId="5208"/>
    <cellStyle name="Heading 1 3 2" xfId="5209"/>
    <cellStyle name="Heading 1 3 2 2" xfId="14009"/>
    <cellStyle name="Heading 1 3 2 3" xfId="14010"/>
    <cellStyle name="Heading 1 3 3" xfId="5210"/>
    <cellStyle name="Heading 1 3 3 2" xfId="14011"/>
    <cellStyle name="Heading 1 3 4" xfId="14012"/>
    <cellStyle name="Heading 1 3 4 2" xfId="14013"/>
    <cellStyle name="Heading 1 3 5" xfId="14014"/>
    <cellStyle name="Heading 1 4" xfId="5211"/>
    <cellStyle name="Heading 1 4 2" xfId="5212"/>
    <cellStyle name="Heading 1 4 2 2" xfId="14015"/>
    <cellStyle name="Heading 1 4 2 2 2" xfId="14016"/>
    <cellStyle name="Heading 1 4 2 3" xfId="14017"/>
    <cellStyle name="Heading 1 4 2 3 2" xfId="14018"/>
    <cellStyle name="Heading 1 4 2 4" xfId="14019"/>
    <cellStyle name="Heading 1 4 3" xfId="5213"/>
    <cellStyle name="Heading 1 4 3 2" xfId="14020"/>
    <cellStyle name="Heading 1 4 4" xfId="14021"/>
    <cellStyle name="Heading 1 4 4 2" xfId="14022"/>
    <cellStyle name="Heading 1 4 5" xfId="1402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4"/>
    <cellStyle name="Heading 2 2 2 2 2" xfId="14025"/>
    <cellStyle name="Heading 2 2 2 2 2 2" xfId="14026"/>
    <cellStyle name="Heading 2 2 2 2 3" xfId="14027"/>
    <cellStyle name="Heading 2 2 2 2 3 2" xfId="14028"/>
    <cellStyle name="Heading 2 2 2 2 4" xfId="14029"/>
    <cellStyle name="Heading 2 2 2 3" xfId="14030"/>
    <cellStyle name="Heading 2 2 2 3 2" xfId="14031"/>
    <cellStyle name="Heading 2 2 2 4" xfId="14032"/>
    <cellStyle name="Heading 2 2 2 4 2" xfId="14033"/>
    <cellStyle name="Heading 2 2 2 5" xfId="14034"/>
    <cellStyle name="Heading 2 2 3" xfId="5221"/>
    <cellStyle name="Heading 2 2 3 2" xfId="14035"/>
    <cellStyle name="Heading 2 2 4" xfId="14036"/>
    <cellStyle name="Heading 2 2 4 2" xfId="14037"/>
    <cellStyle name="Heading 2 2 5" xfId="14038"/>
    <cellStyle name="Heading 2 2 5 2" xfId="14039"/>
    <cellStyle name="Heading 2 3" xfId="5222"/>
    <cellStyle name="Heading 2 3 2" xfId="5223"/>
    <cellStyle name="Heading 2 3 2 2" xfId="14040"/>
    <cellStyle name="Heading 2 3 2 3" xfId="14041"/>
    <cellStyle name="Heading 2 3 3" xfId="5224"/>
    <cellStyle name="Heading 2 3 3 2" xfId="14042"/>
    <cellStyle name="Heading 2 3 4" xfId="14043"/>
    <cellStyle name="Heading 2 3 4 2" xfId="14044"/>
    <cellStyle name="Heading 2 3 5" xfId="14045"/>
    <cellStyle name="Heading 2 4" xfId="5225"/>
    <cellStyle name="Heading 2 4 2" xfId="5226"/>
    <cellStyle name="Heading 2 4 2 2" xfId="14046"/>
    <cellStyle name="Heading 2 4 2 2 2" xfId="14047"/>
    <cellStyle name="Heading 2 4 2 3" xfId="14048"/>
    <cellStyle name="Heading 2 4 2 3 2" xfId="14049"/>
    <cellStyle name="Heading 2 4 2 4" xfId="14050"/>
    <cellStyle name="Heading 2 4 3" xfId="5227"/>
    <cellStyle name="Heading 2 4 3 2" xfId="14051"/>
    <cellStyle name="Heading 2 4 4" xfId="14052"/>
    <cellStyle name="Heading 2 4 4 2" xfId="14053"/>
    <cellStyle name="Heading 2 4 5" xfId="14054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5"/>
    <cellStyle name="Heading 3 2 2 2 2" xfId="14056"/>
    <cellStyle name="Heading 3 2 2 2 2 2" xfId="14057"/>
    <cellStyle name="Heading 3 2 2 2 3" xfId="14058"/>
    <cellStyle name="Heading 3 2 2 2 3 2" xfId="14059"/>
    <cellStyle name="Heading 3 2 2 2 4" xfId="14060"/>
    <cellStyle name="Heading 3 2 2 3" xfId="14061"/>
    <cellStyle name="Heading 3 2 2 3 2" xfId="14062"/>
    <cellStyle name="Heading 3 2 2 4" xfId="14063"/>
    <cellStyle name="Heading 3 2 2 4 2" xfId="14064"/>
    <cellStyle name="Heading 3 2 2 5" xfId="14065"/>
    <cellStyle name="Heading 3 2 3" xfId="5233"/>
    <cellStyle name="Heading 3 2 3 2" xfId="14066"/>
    <cellStyle name="Heading 3 2 4" xfId="14067"/>
    <cellStyle name="Heading 3 2 4 2" xfId="14068"/>
    <cellStyle name="Heading 3 2 5" xfId="14069"/>
    <cellStyle name="Heading 3 3" xfId="5234"/>
    <cellStyle name="Heading 3 3 2" xfId="5235"/>
    <cellStyle name="Heading 3 3 2 2" xfId="14070"/>
    <cellStyle name="Heading 3 3 3" xfId="5236"/>
    <cellStyle name="Heading 3 3 3 2" xfId="14071"/>
    <cellStyle name="Heading 3 3 4" xfId="14072"/>
    <cellStyle name="Heading 3 4" xfId="5237"/>
    <cellStyle name="Heading 3 4 2" xfId="5238"/>
    <cellStyle name="Heading 3 4 2 2" xfId="14073"/>
    <cellStyle name="Heading 3 4 2 2 2" xfId="14074"/>
    <cellStyle name="Heading 3 4 2 3" xfId="14075"/>
    <cellStyle name="Heading 3 4 2 3 2" xfId="14076"/>
    <cellStyle name="Heading 3 4 2 4" xfId="14077"/>
    <cellStyle name="Heading 3 4 3" xfId="5239"/>
    <cellStyle name="Heading 3 4 3 2" xfId="14078"/>
    <cellStyle name="Heading 3 4 4" xfId="14079"/>
    <cellStyle name="Heading 3 4 4 2" xfId="14080"/>
    <cellStyle name="Heading 3 4 5" xfId="14081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2"/>
    <cellStyle name="Heading 4 2 2 2 2" xfId="14083"/>
    <cellStyle name="Heading 4 2 2 2 2 2" xfId="14084"/>
    <cellStyle name="Heading 4 2 2 2 3" xfId="14085"/>
    <cellStyle name="Heading 4 2 2 2 3 2" xfId="14086"/>
    <cellStyle name="Heading 4 2 2 2 4" xfId="14087"/>
    <cellStyle name="Heading 4 2 2 3" xfId="14088"/>
    <cellStyle name="Heading 4 2 2 3 2" xfId="14089"/>
    <cellStyle name="Heading 4 2 2 4" xfId="14090"/>
    <cellStyle name="Heading 4 2 2 4 2" xfId="14091"/>
    <cellStyle name="Heading 4 2 2 5" xfId="14092"/>
    <cellStyle name="Heading 4 2 3" xfId="5249"/>
    <cellStyle name="Heading 4 2 3 2" xfId="14093"/>
    <cellStyle name="Heading 4 2 4" xfId="14094"/>
    <cellStyle name="Heading 4 2 4 2" xfId="14095"/>
    <cellStyle name="Heading 4 2 5" xfId="14096"/>
    <cellStyle name="Heading 4 3" xfId="5250"/>
    <cellStyle name="Heading 4 3 2" xfId="5251"/>
    <cellStyle name="Heading 4 3 2 2" xfId="14097"/>
    <cellStyle name="Heading 4 3 3" xfId="5252"/>
    <cellStyle name="Heading 4 3 3 2" xfId="14098"/>
    <cellStyle name="Heading 4 3 4" xfId="14099"/>
    <cellStyle name="Heading 4 4" xfId="5253"/>
    <cellStyle name="Heading 4 4 2" xfId="5254"/>
    <cellStyle name="Heading 4 4 2 2" xfId="14100"/>
    <cellStyle name="Heading 4 4 2 2 2" xfId="14101"/>
    <cellStyle name="Heading 4 4 2 3" xfId="14102"/>
    <cellStyle name="Heading 4 4 2 3 2" xfId="14103"/>
    <cellStyle name="Heading 4 4 2 4" xfId="14104"/>
    <cellStyle name="Heading 4 4 3" xfId="5255"/>
    <cellStyle name="Heading 4 4 3 2" xfId="14105"/>
    <cellStyle name="Heading 4 4 4" xfId="14106"/>
    <cellStyle name="Heading 4 4 4 2" xfId="14107"/>
    <cellStyle name="Heading 4 4 5" xfId="14108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09"/>
    <cellStyle name="Heading1 2 2" xfId="14110"/>
    <cellStyle name="Heading1 2 3" xfId="14111"/>
    <cellStyle name="Heading1_(RVS)中東線運價獲利分析-2013預估" xfId="5282"/>
    <cellStyle name="Heading2" xfId="5283"/>
    <cellStyle name="Heading2 2" xfId="14112"/>
    <cellStyle name="Heading2 2 2" xfId="14113"/>
    <cellStyle name="Heading2 2 3" xfId="14114"/>
    <cellStyle name="Hyperlink 2" xfId="14115"/>
    <cellStyle name="Hyperlink 2 2" xfId="14116"/>
    <cellStyle name="Hyperlink 2 2 2" xfId="14117"/>
    <cellStyle name="Hyperlink 2 2 2 2" xfId="14118"/>
    <cellStyle name="Hyperlink 2 2 2 3" xfId="14119"/>
    <cellStyle name="Hyperlink 2 2 3" xfId="14120"/>
    <cellStyle name="Hyperlink 2 2 3 2" xfId="14121"/>
    <cellStyle name="Hyperlink 2 2 3 3" xfId="14122"/>
    <cellStyle name="Hyperlink 2 2 4" xfId="14123"/>
    <cellStyle name="Hyperlink 2 2 5" xfId="14124"/>
    <cellStyle name="Hyperlink 2 3" xfId="14125"/>
    <cellStyle name="Hyperlink 2 3 2" xfId="14126"/>
    <cellStyle name="Hyperlink 2 3 2 2" xfId="14127"/>
    <cellStyle name="Hyperlink 2 3 3" xfId="14128"/>
    <cellStyle name="Hyperlink 2 3 3 2" xfId="14129"/>
    <cellStyle name="Hyperlink 2 3 4" xfId="14130"/>
    <cellStyle name="Hyperlink 2 4" xfId="14131"/>
    <cellStyle name="Hyperlink 2 4 2" xfId="14132"/>
    <cellStyle name="Hyperlink 2 5" xfId="14133"/>
    <cellStyle name="Hyperlink 2 5 2" xfId="14134"/>
    <cellStyle name="Hyperlink 2 6" xfId="14135"/>
    <cellStyle name="Hyperlink 2 6 2" xfId="14136"/>
    <cellStyle name="Hyperlink 2 7" xfId="14137"/>
    <cellStyle name="Hyperlink 3" xfId="14138"/>
    <cellStyle name="Hyperlink 3 2" xfId="14139"/>
    <cellStyle name="Hyperlink 3 2 2" xfId="14140"/>
    <cellStyle name="Hyperlink 3 2 2 2" xfId="14141"/>
    <cellStyle name="Hyperlink 3 2 3" xfId="14142"/>
    <cellStyle name="Hyperlink 3 2 3 2" xfId="14143"/>
    <cellStyle name="Hyperlink 3 2 4" xfId="14144"/>
    <cellStyle name="Hyperlink 3 3" xfId="14145"/>
    <cellStyle name="Hyperlink 3 3 2" xfId="14146"/>
    <cellStyle name="Hyperlink 3 4" xfId="14147"/>
    <cellStyle name="Hyperlink 3 4 2" xfId="14148"/>
    <cellStyle name="Hyperlink 3 5" xfId="14149"/>
    <cellStyle name="Hyperlink 4" xfId="14150"/>
    <cellStyle name="Hyperlink 4 2" xfId="14151"/>
    <cellStyle name="Hyperlink 4 2 2" xfId="14152"/>
    <cellStyle name="Hyperlink 4 3" xfId="14153"/>
    <cellStyle name="Hyperlink 4 3 2" xfId="14154"/>
    <cellStyle name="Hyperlink 4 4" xfId="14155"/>
    <cellStyle name="Hyperlink 5" xfId="14156"/>
    <cellStyle name="Hyperlink 5 2" xfId="14157"/>
    <cellStyle name="Hyperlink 5 2 2" xfId="14158"/>
    <cellStyle name="Hyperlink 5 2 2 2" xfId="14159"/>
    <cellStyle name="Hyperlink 5 2 3" xfId="14160"/>
    <cellStyle name="Hyperlink 5 2 3 2" xfId="14161"/>
    <cellStyle name="Hyperlink 5 2 4" xfId="14162"/>
    <cellStyle name="Hyperlink 5 3" xfId="14163"/>
    <cellStyle name="Hyperlink 5 3 2" xfId="14164"/>
    <cellStyle name="Hyperlink 5 4" xfId="14165"/>
    <cellStyle name="Hyperlink 5 4 2" xfId="14166"/>
    <cellStyle name="Hyperlink 5 5" xfId="14167"/>
    <cellStyle name="Hyperlink 6" xfId="14168"/>
    <cellStyle name="Hyperlink 6 2" xfId="14169"/>
    <cellStyle name="Hyperlink 6 2 2" xfId="14170"/>
    <cellStyle name="Hyperlink 6 2 2 2" xfId="14171"/>
    <cellStyle name="Hyperlink 6 2 3" xfId="14172"/>
    <cellStyle name="Hyperlink 6 2 3 2" xfId="14173"/>
    <cellStyle name="Hyperlink 6 2 4" xfId="14174"/>
    <cellStyle name="Hyperlink 6 3" xfId="14175"/>
    <cellStyle name="Hyperlink 6 3 2" xfId="14176"/>
    <cellStyle name="Hyperlink 6 4" xfId="14177"/>
    <cellStyle name="Hyperlink 6 4 2" xfId="14178"/>
    <cellStyle name="Hyperlink 6 5" xfId="14179"/>
    <cellStyle name="Hyperlink 7" xfId="14180"/>
    <cellStyle name="Hyperlink 7 2" xfId="14181"/>
    <cellStyle name="Hyperlink 7 2 2" xfId="14182"/>
    <cellStyle name="Hyperlink 7 3" xfId="14183"/>
    <cellStyle name="Hyperlink 7 3 2" xfId="14184"/>
    <cellStyle name="Hyperlink 7 4" xfId="14185"/>
    <cellStyle name="Hyperlink 8" xfId="14186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7"/>
    <cellStyle name="Input [yellow] 2 3" xfId="14188"/>
    <cellStyle name="Input [yellow] 3" xfId="5293"/>
    <cellStyle name="Input [yellow] 4" xfId="5294"/>
    <cellStyle name="Input [yellow] 5" xfId="13008"/>
    <cellStyle name="Input 10" xfId="14189"/>
    <cellStyle name="Input 11" xfId="14190"/>
    <cellStyle name="Input 12" xfId="14191"/>
    <cellStyle name="Input 13" xfId="14192"/>
    <cellStyle name="Input 14" xfId="14193"/>
    <cellStyle name="Input 15" xfId="14194"/>
    <cellStyle name="Input 16" xfId="14195"/>
    <cellStyle name="Input 17" xfId="14196"/>
    <cellStyle name="Input 2" xfId="5295"/>
    <cellStyle name="Input 2 2" xfId="5296"/>
    <cellStyle name="Input 2 2 2" xfId="14197"/>
    <cellStyle name="Input 2 2 2 2" xfId="14198"/>
    <cellStyle name="Input 2 2 2 2 2" xfId="14199"/>
    <cellStyle name="Input 2 2 2 3" xfId="14200"/>
    <cellStyle name="Input 2 2 2 3 2" xfId="14201"/>
    <cellStyle name="Input 2 2 2 4" xfId="14202"/>
    <cellStyle name="Input 2 2 3" xfId="14203"/>
    <cellStyle name="Input 2 2 3 2" xfId="14204"/>
    <cellStyle name="Input 2 2 4" xfId="14205"/>
    <cellStyle name="Input 2 2 4 2" xfId="14206"/>
    <cellStyle name="Input 2 2 5" xfId="14207"/>
    <cellStyle name="Input 2 3" xfId="5297"/>
    <cellStyle name="Input 2 3 2" xfId="14208"/>
    <cellStyle name="Input 2 4" xfId="14209"/>
    <cellStyle name="Input 2 4 2" xfId="14210"/>
    <cellStyle name="Input 2 5" xfId="14211"/>
    <cellStyle name="Input 3" xfId="5298"/>
    <cellStyle name="Input 3 2" xfId="5299"/>
    <cellStyle name="Input 3 2 2" xfId="14212"/>
    <cellStyle name="Input 3 3" xfId="5300"/>
    <cellStyle name="Input 3 3 2" xfId="14213"/>
    <cellStyle name="Input 3 4" xfId="14214"/>
    <cellStyle name="Input 4" xfId="5301"/>
    <cellStyle name="Input 4 2" xfId="5302"/>
    <cellStyle name="Input 4 2 2" xfId="14215"/>
    <cellStyle name="Input 4 2 2 2" xfId="14216"/>
    <cellStyle name="Input 4 2 3" xfId="14217"/>
    <cellStyle name="Input 4 2 3 2" xfId="14218"/>
    <cellStyle name="Input 4 2 4" xfId="14219"/>
    <cellStyle name="Input 4 3" xfId="5303"/>
    <cellStyle name="Input 4 3 2" xfId="14220"/>
    <cellStyle name="Input 4 4" xfId="14221"/>
    <cellStyle name="Input 4 4 2" xfId="14222"/>
    <cellStyle name="Input 4 5" xfId="14223"/>
    <cellStyle name="Input 5" xfId="5304"/>
    <cellStyle name="Input 5 2" xfId="5305"/>
    <cellStyle name="Input 5 2 2" xfId="14224"/>
    <cellStyle name="Input 5 2 2 2" xfId="14225"/>
    <cellStyle name="Input 5 2 3" xfId="14226"/>
    <cellStyle name="Input 5 2 3 2" xfId="14227"/>
    <cellStyle name="Input 5 2 4" xfId="14228"/>
    <cellStyle name="Input 5 3" xfId="5306"/>
    <cellStyle name="Input 5 3 2" xfId="14229"/>
    <cellStyle name="Input 5 4" xfId="14230"/>
    <cellStyle name="Input 5 4 2" xfId="14231"/>
    <cellStyle name="Input 5 5" xfId="14232"/>
    <cellStyle name="Input 6" xfId="5307"/>
    <cellStyle name="Input 6 2" xfId="5308"/>
    <cellStyle name="Input 6 3" xfId="5309"/>
    <cellStyle name="Input 7" xfId="5310"/>
    <cellStyle name="Input 7 2" xfId="13098"/>
    <cellStyle name="Input 8" xfId="5311"/>
    <cellStyle name="Input 9" xfId="14233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4"/>
    <cellStyle name="Lien hypertexte visité 2" xfId="14235"/>
    <cellStyle name="Lien hypertexte visité 3" xfId="14236"/>
    <cellStyle name="Lien hypertexte_DAILYPOS" xfId="14237"/>
    <cellStyle name="LineTableCell" xfId="5334"/>
    <cellStyle name="Linked Cell" xfId="5335"/>
    <cellStyle name="Linked Cell 2" xfId="5336"/>
    <cellStyle name="Linked Cell 2 2" xfId="5337"/>
    <cellStyle name="Linked Cell 2 2 2" xfId="14238"/>
    <cellStyle name="Linked Cell 2 2 2 2" xfId="14239"/>
    <cellStyle name="Linked Cell 2 2 2 2 2" xfId="14240"/>
    <cellStyle name="Linked Cell 2 2 2 3" xfId="14241"/>
    <cellStyle name="Linked Cell 2 2 2 3 2" xfId="14242"/>
    <cellStyle name="Linked Cell 2 2 2 4" xfId="14243"/>
    <cellStyle name="Linked Cell 2 2 3" xfId="14244"/>
    <cellStyle name="Linked Cell 2 2 3 2" xfId="14245"/>
    <cellStyle name="Linked Cell 2 2 4" xfId="14246"/>
    <cellStyle name="Linked Cell 2 2 4 2" xfId="14247"/>
    <cellStyle name="Linked Cell 2 2 5" xfId="14248"/>
    <cellStyle name="Linked Cell 2 3" xfId="5338"/>
    <cellStyle name="Linked Cell 2 3 2" xfId="14249"/>
    <cellStyle name="Linked Cell 2 4" xfId="14250"/>
    <cellStyle name="Linked Cell 2 4 2" xfId="14251"/>
    <cellStyle name="Linked Cell 2 5" xfId="14252"/>
    <cellStyle name="Linked Cell 3" xfId="5339"/>
    <cellStyle name="Linked Cell 3 2" xfId="5340"/>
    <cellStyle name="Linked Cell 3 2 2" xfId="14253"/>
    <cellStyle name="Linked Cell 3 3" xfId="5341"/>
    <cellStyle name="Linked Cell 3 3 2" xfId="14254"/>
    <cellStyle name="Linked Cell 3 4" xfId="14255"/>
    <cellStyle name="Linked Cell 4" xfId="5342"/>
    <cellStyle name="Linked Cell 4 2" xfId="5343"/>
    <cellStyle name="Linked Cell 4 2 2" xfId="14256"/>
    <cellStyle name="Linked Cell 4 2 2 2" xfId="14257"/>
    <cellStyle name="Linked Cell 4 2 3" xfId="14258"/>
    <cellStyle name="Linked Cell 4 2 3 2" xfId="14259"/>
    <cellStyle name="Linked Cell 4 2 4" xfId="14260"/>
    <cellStyle name="Linked Cell 4 3" xfId="5344"/>
    <cellStyle name="Linked Cell 4 3 2" xfId="14261"/>
    <cellStyle name="Linked Cell 4 4" xfId="14262"/>
    <cellStyle name="Linked Cell 4 4 2" xfId="14263"/>
    <cellStyle name="Linked Cell 4 5" xfId="1426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5"/>
    <cellStyle name="Mon閠aire_AR1194" xfId="14266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7"/>
    <cellStyle name="Neutral 2 2 2 2" xfId="14268"/>
    <cellStyle name="Neutral 2 2 2 2 2" xfId="14269"/>
    <cellStyle name="Neutral 2 2 2 3" xfId="14270"/>
    <cellStyle name="Neutral 2 2 2 3 2" xfId="14271"/>
    <cellStyle name="Neutral 2 2 2 4" xfId="14272"/>
    <cellStyle name="Neutral 2 2 3" xfId="14273"/>
    <cellStyle name="Neutral 2 2 3 2" xfId="14274"/>
    <cellStyle name="Neutral 2 2 4" xfId="14275"/>
    <cellStyle name="Neutral 2 2 4 2" xfId="14276"/>
    <cellStyle name="Neutral 2 2 5" xfId="14277"/>
    <cellStyle name="Neutral 2 3" xfId="5395"/>
    <cellStyle name="Neutral 2 3 2" xfId="14278"/>
    <cellStyle name="Neutral 2 4" xfId="14279"/>
    <cellStyle name="Neutral 2 4 2" xfId="14280"/>
    <cellStyle name="Neutral 2 5" xfId="14281"/>
    <cellStyle name="Neutral 3" xfId="5396"/>
    <cellStyle name="Neutral 3 2" xfId="5397"/>
    <cellStyle name="Neutral 3 2 2" xfId="14282"/>
    <cellStyle name="Neutral 3 3" xfId="5398"/>
    <cellStyle name="Neutral 3 3 2" xfId="14283"/>
    <cellStyle name="Neutral 3 4" xfId="14284"/>
    <cellStyle name="Neutral 4" xfId="5399"/>
    <cellStyle name="Neutral 4 2" xfId="5400"/>
    <cellStyle name="Neutral 4 2 2" xfId="14285"/>
    <cellStyle name="Neutral 4 2 2 2" xfId="14286"/>
    <cellStyle name="Neutral 4 2 3" xfId="14287"/>
    <cellStyle name="Neutral 4 2 3 2" xfId="14288"/>
    <cellStyle name="Neutral 4 2 4" xfId="14289"/>
    <cellStyle name="Neutral 4 3" xfId="5401"/>
    <cellStyle name="Neutral 4 3 2" xfId="14290"/>
    <cellStyle name="Neutral 4 4" xfId="14291"/>
    <cellStyle name="Neutral 4 4 2" xfId="14292"/>
    <cellStyle name="Neutral 4 5" xfId="14293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4"/>
    <cellStyle name="Normal - Style1 3 3" xfId="14295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6"/>
    <cellStyle name="Normal 10 2" xfId="14297"/>
    <cellStyle name="Normal 10 3" xfId="14298"/>
    <cellStyle name="Normal 11" xfId="14299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0"/>
    <cellStyle name="Normal 12" xfId="5465"/>
    <cellStyle name="Normal 12 2" xfId="12941"/>
    <cellStyle name="Normal 12 3" xfId="12974"/>
    <cellStyle name="Normal 13" xfId="14301"/>
    <cellStyle name="Normal 13 2" xfId="14302"/>
    <cellStyle name="Normal 13 3" xfId="14303"/>
    <cellStyle name="Normal 14" xfId="5466"/>
    <cellStyle name="Normal 14 2" xfId="12942"/>
    <cellStyle name="Normal 14 3" xfId="12975"/>
    <cellStyle name="Normal 15" xfId="14304"/>
    <cellStyle name="Normal 15 2" xfId="14305"/>
    <cellStyle name="Normal 15 2 2" xfId="14306"/>
    <cellStyle name="Normal 15 3" xfId="14307"/>
    <cellStyle name="Normal 15 3 2" xfId="14308"/>
    <cellStyle name="Normal 15 4" xfId="14309"/>
    <cellStyle name="Normal 16" xfId="14310"/>
    <cellStyle name="Normal 16 2" xfId="14311"/>
    <cellStyle name="Normal 16 2 2" xfId="14312"/>
    <cellStyle name="Normal 16 3" xfId="14313"/>
    <cellStyle name="Normal 17" xfId="14314"/>
    <cellStyle name="Normal 17 2" xfId="14315"/>
    <cellStyle name="Normal 18" xfId="14316"/>
    <cellStyle name="Normal 18 2" xfId="14317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49"/>
    <cellStyle name="Normal 3" xfId="5544"/>
    <cellStyle name="Normal 3 10" xfId="14318"/>
    <cellStyle name="Normal 3 11" xfId="14319"/>
    <cellStyle name="Normal 3 12" xfId="14320"/>
    <cellStyle name="Normal 3 2" xfId="5545"/>
    <cellStyle name="Normal 3 2 2" xfId="5546"/>
    <cellStyle name="Normal 3 2 2 2" xfId="14321"/>
    <cellStyle name="Normal 3 2 2 2 2" xfId="14322"/>
    <cellStyle name="Normal 3 2 2 3" xfId="14323"/>
    <cellStyle name="Normal 3 2 2 3 2" xfId="14324"/>
    <cellStyle name="Normal 3 2 2 4" xfId="14325"/>
    <cellStyle name="Normal 3 2 3" xfId="5547"/>
    <cellStyle name="Normal 3 2 3 2" xfId="14326"/>
    <cellStyle name="Normal 3 2 4" xfId="5548"/>
    <cellStyle name="Normal 3 2 4 2" xfId="14327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328"/>
    <cellStyle name="Normal 3 3 2 2 2" xfId="14329"/>
    <cellStyle name="Normal 3 3 2 3" xfId="14330"/>
    <cellStyle name="Normal 3 3 2 3 2" xfId="14331"/>
    <cellStyle name="Normal 3 3 2 4" xfId="14332"/>
    <cellStyle name="Normal 3 3 3" xfId="5552"/>
    <cellStyle name="Normal 3 3 3 2" xfId="14333"/>
    <cellStyle name="Normal 3 3 4" xfId="5553"/>
    <cellStyle name="Normal 3 3 4 2" xfId="14334"/>
    <cellStyle name="Normal 3 3 5" xfId="5554"/>
    <cellStyle name="Normal 3 4" xfId="5555"/>
    <cellStyle name="Normal 3 4 2" xfId="14335"/>
    <cellStyle name="Normal 3 4 2 2" xfId="14336"/>
    <cellStyle name="Normal 3 4 2 2 2" xfId="14337"/>
    <cellStyle name="Normal 3 4 2 3" xfId="14338"/>
    <cellStyle name="Normal 3 4 2 3 2" xfId="14339"/>
    <cellStyle name="Normal 3 4 2 4" xfId="14340"/>
    <cellStyle name="Normal 3 4 3" xfId="14341"/>
    <cellStyle name="Normal 3 4 3 2" xfId="14342"/>
    <cellStyle name="Normal 3 4 4" xfId="14343"/>
    <cellStyle name="Normal 3 4 4 2" xfId="14344"/>
    <cellStyle name="Normal 3 4 5" xfId="14345"/>
    <cellStyle name="Normal 3 5" xfId="5556"/>
    <cellStyle name="Normal 3 5 2" xfId="14346"/>
    <cellStyle name="Normal 3 5 2 2" xfId="14347"/>
    <cellStyle name="Normal 3 5 2 3" xfId="14348"/>
    <cellStyle name="Normal 3 5 3" xfId="14349"/>
    <cellStyle name="Normal 3 5 3 2" xfId="14350"/>
    <cellStyle name="Normal 3 5 3 3" xfId="14351"/>
    <cellStyle name="Normal 3 5 4" xfId="14352"/>
    <cellStyle name="Normal 3 5 5" xfId="14353"/>
    <cellStyle name="Normal 3 6" xfId="5557"/>
    <cellStyle name="Normal 3 6 2" xfId="14354"/>
    <cellStyle name="Normal 3 6 2 2" xfId="14355"/>
    <cellStyle name="Normal 3 6 2 2 2" xfId="14356"/>
    <cellStyle name="Normal 3 6 2 3" xfId="14357"/>
    <cellStyle name="Normal 3 6 2 3 2" xfId="14358"/>
    <cellStyle name="Normal 3 6 2 4" xfId="14359"/>
    <cellStyle name="Normal 3 6 3" xfId="14360"/>
    <cellStyle name="Normal 3 6 3 2" xfId="14361"/>
    <cellStyle name="Normal 3 6 4" xfId="14362"/>
    <cellStyle name="Normal 3 6 4 2" xfId="14363"/>
    <cellStyle name="Normal 3 6 5" xfId="14364"/>
    <cellStyle name="Normal 3 7" xfId="12945"/>
    <cellStyle name="Normal 3 7 2" xfId="14365"/>
    <cellStyle name="Normal 3 7 2 2" xfId="14366"/>
    <cellStyle name="Normal 3 7 2 2 2" xfId="14367"/>
    <cellStyle name="Normal 3 7 2 3" xfId="14368"/>
    <cellStyle name="Normal 3 7 2 3 2" xfId="14369"/>
    <cellStyle name="Normal 3 7 2 4" xfId="14370"/>
    <cellStyle name="Normal 3 7 3" xfId="14371"/>
    <cellStyle name="Normal 3 7 3 2" xfId="14372"/>
    <cellStyle name="Normal 3 7 4" xfId="14373"/>
    <cellStyle name="Normal 3 7 4 2" xfId="14374"/>
    <cellStyle name="Normal 3 7 5" xfId="14375"/>
    <cellStyle name="Normal 3 8" xfId="12978"/>
    <cellStyle name="Normal 3 9" xfId="13012"/>
    <cellStyle name="Normal 34" xfId="14376"/>
    <cellStyle name="Normal 34 2" xfId="14377"/>
    <cellStyle name="Normal 34 3" xfId="14378"/>
    <cellStyle name="Normal 4" xfId="5558"/>
    <cellStyle name="Normal 4 10" xfId="14379"/>
    <cellStyle name="Normal 4 11" xfId="14380"/>
    <cellStyle name="Normal 4 12" xfId="14381"/>
    <cellStyle name="Normal 4 2" xfId="5559"/>
    <cellStyle name="Normal 4 2 2" xfId="14382"/>
    <cellStyle name="Normal 4 2 3" xfId="14383"/>
    <cellStyle name="Normal 4 3" xfId="5560"/>
    <cellStyle name="Normal 4 3 2" xfId="14384"/>
    <cellStyle name="Normal 4 3 3" xfId="14385"/>
    <cellStyle name="Normal 4 4" xfId="5561"/>
    <cellStyle name="Normal 4 4 2" xfId="14386"/>
    <cellStyle name="Normal 4 4 2 2" xfId="14387"/>
    <cellStyle name="Normal 4 4 3" xfId="14388"/>
    <cellStyle name="Normal 4 4 3 2" xfId="14389"/>
    <cellStyle name="Normal 4 4 4" xfId="14390"/>
    <cellStyle name="Normal 4 5" xfId="5562"/>
    <cellStyle name="Normal 4 5 2" xfId="14391"/>
    <cellStyle name="Normal 4 5 2 2" xfId="14392"/>
    <cellStyle name="Normal 4 5 3" xfId="14393"/>
    <cellStyle name="Normal 4 5 3 2" xfId="14394"/>
    <cellStyle name="Normal 4 5 4" xfId="14395"/>
    <cellStyle name="Normal 4 6" xfId="12947"/>
    <cellStyle name="Normal 4 6 2" xfId="14396"/>
    <cellStyle name="Normal 4 6 2 2" xfId="14397"/>
    <cellStyle name="Normal 4 6 2 3" xfId="14398"/>
    <cellStyle name="Normal 4 6 3" xfId="14399"/>
    <cellStyle name="Normal 4 6 3 2" xfId="14400"/>
    <cellStyle name="Normal 4 6 3 3" xfId="14401"/>
    <cellStyle name="Normal 4 6 4" xfId="14402"/>
    <cellStyle name="Normal 4 6 5" xfId="14403"/>
    <cellStyle name="Normal 4 7" xfId="12980"/>
    <cellStyle name="Normal 4 7 2" xfId="14404"/>
    <cellStyle name="Normal 4 7 2 2" xfId="14405"/>
    <cellStyle name="Normal 4 7 3" xfId="14406"/>
    <cellStyle name="Normal 4 7 3 2" xfId="14407"/>
    <cellStyle name="Normal 4 7 4" xfId="14408"/>
    <cellStyle name="Normal 4 8" xfId="13013"/>
    <cellStyle name="Normal 4 9" xfId="14409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410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411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412"/>
    <cellStyle name="Normal 6 2 3" xfId="5575"/>
    <cellStyle name="Normal 6 2 3 2" xfId="14413"/>
    <cellStyle name="Normal 6 2 4" xfId="14414"/>
    <cellStyle name="Normal 6 3" xfId="5576"/>
    <cellStyle name="Normal 6 3 2" xfId="5577"/>
    <cellStyle name="Normal 6 3 3" xfId="5578"/>
    <cellStyle name="Normal 6 4" xfId="5579"/>
    <cellStyle name="Normal 6 4 2" xfId="14415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416"/>
    <cellStyle name="Normal 7 3" xfId="5584"/>
    <cellStyle name="Normal 7 3 2" xfId="14417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418"/>
    <cellStyle name="Normal 8 3" xfId="12992"/>
    <cellStyle name="Normal 8 3 2" xfId="14419"/>
    <cellStyle name="Normal 8 4" xfId="14420"/>
    <cellStyle name="Normal 8 5" xfId="14421"/>
    <cellStyle name="Normal 9" xfId="5588"/>
    <cellStyle name="Normal 9 2" xfId="5589"/>
    <cellStyle name="Normal 9 2 2" xfId="14422"/>
    <cellStyle name="Normal 9 3" xfId="5590"/>
    <cellStyle name="Normal 9 3 2" xfId="14423"/>
    <cellStyle name="Normal 9 4" xfId="14424"/>
    <cellStyle name="Normal_#10-Headcount" xfId="5591"/>
    <cellStyle name="Normal_Book1_Phase in-out (01 09)" xfId="12934"/>
    <cellStyle name="Normal_SAS Feb'08" xfId="12935"/>
    <cellStyle name="Normal_Sheet1" xfId="15059"/>
    <cellStyle name="Normal_Sheet1_Sheet3" xfId="15061"/>
    <cellStyle name="Normal_Sheet2" xfId="15060"/>
    <cellStyle name="Normal_Sheet3" xfId="15062"/>
    <cellStyle name="Normal_Sheet4" xfId="15058"/>
    <cellStyle name="Normale_RESULTS" xfId="5592"/>
    <cellStyle name="Note" xfId="5593"/>
    <cellStyle name="Note 2" xfId="5594"/>
    <cellStyle name="Note 2 2" xfId="5595"/>
    <cellStyle name="Note 2 2 2" xfId="14425"/>
    <cellStyle name="Note 2 2 2 2" xfId="14426"/>
    <cellStyle name="Note 2 2 2 2 2" xfId="14427"/>
    <cellStyle name="Note 2 2 2 3" xfId="14428"/>
    <cellStyle name="Note 2 2 2 3 2" xfId="14429"/>
    <cellStyle name="Note 2 2 2 4" xfId="14430"/>
    <cellStyle name="Note 2 2 3" xfId="14431"/>
    <cellStyle name="Note 2 2 3 2" xfId="14432"/>
    <cellStyle name="Note 2 2 4" xfId="14433"/>
    <cellStyle name="Note 2 2 4 2" xfId="14434"/>
    <cellStyle name="Note 2 2 5" xfId="14435"/>
    <cellStyle name="Note 2 3" xfId="5596"/>
    <cellStyle name="Note 2 3 2" xfId="14436"/>
    <cellStyle name="Note 2 3 2 2" xfId="14437"/>
    <cellStyle name="Note 2 3 3" xfId="14438"/>
    <cellStyle name="Note 2 3 3 2" xfId="14439"/>
    <cellStyle name="Note 2 3 4" xfId="14440"/>
    <cellStyle name="Note 2 4" xfId="14441"/>
    <cellStyle name="Note 2 4 2" xfId="14442"/>
    <cellStyle name="Note 2 5" xfId="14443"/>
    <cellStyle name="Note 2 5 2" xfId="14444"/>
    <cellStyle name="Note 2 6" xfId="14445"/>
    <cellStyle name="Note 3" xfId="5597"/>
    <cellStyle name="Note 3 2" xfId="5598"/>
    <cellStyle name="Note 3 2 2" xfId="14446"/>
    <cellStyle name="Note 3 2 2 2" xfId="14447"/>
    <cellStyle name="Note 3 2 3" xfId="14448"/>
    <cellStyle name="Note 3 2 3 2" xfId="14449"/>
    <cellStyle name="Note 3 2 4" xfId="14450"/>
    <cellStyle name="Note 3 3" xfId="5599"/>
    <cellStyle name="Note 3 3 2" xfId="14451"/>
    <cellStyle name="Note 3 4" xfId="14452"/>
    <cellStyle name="Note 3 4 2" xfId="14453"/>
    <cellStyle name="Note 3 5" xfId="14454"/>
    <cellStyle name="Note 4" xfId="5600"/>
    <cellStyle name="Note 4 2" xfId="5601"/>
    <cellStyle name="Note 4 2 2" xfId="14455"/>
    <cellStyle name="Note 4 2 2 2" xfId="14456"/>
    <cellStyle name="Note 4 2 3" xfId="14457"/>
    <cellStyle name="Note 4 2 3 2" xfId="14458"/>
    <cellStyle name="Note 4 2 4" xfId="14459"/>
    <cellStyle name="Note 4 3" xfId="5602"/>
    <cellStyle name="Note 4 3 2" xfId="14460"/>
    <cellStyle name="Note 4 4" xfId="14461"/>
    <cellStyle name="Note 4 4 2" xfId="14462"/>
    <cellStyle name="Note 4 5" xfId="14463"/>
    <cellStyle name="Note 5" xfId="5603"/>
    <cellStyle name="Note 5 2" xfId="5604"/>
    <cellStyle name="Note 5 3" xfId="5605"/>
    <cellStyle name="Note 6" xfId="5606"/>
    <cellStyle name="Note 6 2" xfId="13099"/>
    <cellStyle name="Note 7" xfId="5607"/>
    <cellStyle name="Note 7 2" xfId="13100"/>
    <cellStyle name="Note 8" xfId="13101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4"/>
    <cellStyle name="Output 2 2 2 2" xfId="14465"/>
    <cellStyle name="Output 2 2 2 2 2" xfId="14466"/>
    <cellStyle name="Output 2 2 2 3" xfId="14467"/>
    <cellStyle name="Output 2 2 2 3 2" xfId="14468"/>
    <cellStyle name="Output 2 2 2 4" xfId="14469"/>
    <cellStyle name="Output 2 2 3" xfId="14470"/>
    <cellStyle name="Output 2 2 3 2" xfId="14471"/>
    <cellStyle name="Output 2 2 4" xfId="14472"/>
    <cellStyle name="Output 2 2 4 2" xfId="14473"/>
    <cellStyle name="Output 2 2 5" xfId="14474"/>
    <cellStyle name="Output 2 3" xfId="5613"/>
    <cellStyle name="Output 2 3 2" xfId="14475"/>
    <cellStyle name="Output 2 4" xfId="14476"/>
    <cellStyle name="Output 2 4 2" xfId="14477"/>
    <cellStyle name="Output 2 5" xfId="14478"/>
    <cellStyle name="Output 3" xfId="5614"/>
    <cellStyle name="Output 3 2" xfId="5615"/>
    <cellStyle name="Output 3 2 2" xfId="14479"/>
    <cellStyle name="Output 3 3" xfId="5616"/>
    <cellStyle name="Output 3 3 2" xfId="14480"/>
    <cellStyle name="Output 3 4" xfId="14481"/>
    <cellStyle name="Output 4" xfId="5617"/>
    <cellStyle name="Output 4 2" xfId="5618"/>
    <cellStyle name="Output 4 2 2" xfId="14482"/>
    <cellStyle name="Output 4 2 2 2" xfId="14483"/>
    <cellStyle name="Output 4 2 3" xfId="14484"/>
    <cellStyle name="Output 4 2 3 2" xfId="14485"/>
    <cellStyle name="Output 4 2 4" xfId="14486"/>
    <cellStyle name="Output 4 3" xfId="5619"/>
    <cellStyle name="Output 4 3 2" xfId="14487"/>
    <cellStyle name="Output 4 4" xfId="14488"/>
    <cellStyle name="Output 4 4 2" xfId="14489"/>
    <cellStyle name="Output 4 5" xfId="14490"/>
    <cellStyle name="Output 5" xfId="5620"/>
    <cellStyle name="Output 5 2" xfId="5621"/>
    <cellStyle name="Output 5 3" xfId="5622"/>
    <cellStyle name="Output 6" xfId="5623"/>
    <cellStyle name="Output 6 2" xfId="13102"/>
    <cellStyle name="Output 7" xfId="5624"/>
    <cellStyle name="Output 7 2" xfId="13103"/>
    <cellStyle name="Output 8" xfId="13104"/>
    <cellStyle name="Output_012-(KMX) BTL Schedules for KHH_Cebu" xfId="5625"/>
    <cellStyle name="per.style" xfId="5626"/>
    <cellStyle name="Percent [2]" xfId="5627"/>
    <cellStyle name="Percent [2] 2" xfId="13015"/>
    <cellStyle name="Percent [2] 2 2" xfId="14491"/>
    <cellStyle name="Percent [2] 2 3" xfId="14492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3"/>
    <cellStyle name="S3" xfId="14494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5"/>
    <cellStyle name="Subtotal" xfId="5693"/>
    <cellStyle name="Subtotal 2" xfId="5694"/>
    <cellStyle name="SUZ" xfId="14496"/>
    <cellStyle name="Title" xfId="5695"/>
    <cellStyle name="Title 2" xfId="5696"/>
    <cellStyle name="Title 2 2" xfId="5697"/>
    <cellStyle name="Title 2 2 2" xfId="14497"/>
    <cellStyle name="Title 2 2 2 2" xfId="14498"/>
    <cellStyle name="Title 2 2 2 2 2" xfId="14499"/>
    <cellStyle name="Title 2 2 2 3" xfId="14500"/>
    <cellStyle name="Title 2 2 2 3 2" xfId="14501"/>
    <cellStyle name="Title 2 2 2 4" xfId="14502"/>
    <cellStyle name="Title 2 2 3" xfId="14503"/>
    <cellStyle name="Title 2 2 3 2" xfId="14504"/>
    <cellStyle name="Title 2 2 4" xfId="14505"/>
    <cellStyle name="Title 2 2 4 2" xfId="14506"/>
    <cellStyle name="Title 2 2 5" xfId="14507"/>
    <cellStyle name="Title 2 3" xfId="5698"/>
    <cellStyle name="Title 2 3 2" xfId="14508"/>
    <cellStyle name="Title 2 4" xfId="14509"/>
    <cellStyle name="Title 2 4 2" xfId="14510"/>
    <cellStyle name="Title 2 5" xfId="14511"/>
    <cellStyle name="Title 3" xfId="5699"/>
    <cellStyle name="Title 3 2" xfId="5700"/>
    <cellStyle name="Title 3 2 2" xfId="14512"/>
    <cellStyle name="Title 3 3" xfId="5701"/>
    <cellStyle name="Title 3 3 2" xfId="14513"/>
    <cellStyle name="Title 3 4" xfId="14514"/>
    <cellStyle name="Title 4" xfId="5702"/>
    <cellStyle name="Title 4 2" xfId="5703"/>
    <cellStyle name="Title 4 2 2" xfId="14515"/>
    <cellStyle name="Title 4 2 2 2" xfId="14516"/>
    <cellStyle name="Title 4 2 3" xfId="14517"/>
    <cellStyle name="Title 4 2 3 2" xfId="14518"/>
    <cellStyle name="Title 4 2 4" xfId="14519"/>
    <cellStyle name="Title 4 3" xfId="5704"/>
    <cellStyle name="Title 4 3 2" xfId="14520"/>
    <cellStyle name="Title 4 4" xfId="14521"/>
    <cellStyle name="Title 4 4 2" xfId="14522"/>
    <cellStyle name="Title 4 5" xfId="14523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4"/>
    <cellStyle name="Total 2 2 2 2" xfId="14525"/>
    <cellStyle name="Total 2 2 2 2 2" xfId="14526"/>
    <cellStyle name="Total 2 2 2 3" xfId="14527"/>
    <cellStyle name="Total 2 2 2 3 2" xfId="14528"/>
    <cellStyle name="Total 2 2 2 4" xfId="14529"/>
    <cellStyle name="Total 2 2 3" xfId="14530"/>
    <cellStyle name="Total 2 2 3 2" xfId="14531"/>
    <cellStyle name="Total 2 2 4" xfId="14532"/>
    <cellStyle name="Total 2 2 4 2" xfId="14533"/>
    <cellStyle name="Total 2 2 5" xfId="14534"/>
    <cellStyle name="Total 2 3" xfId="5714"/>
    <cellStyle name="Total 2 3 2" xfId="14535"/>
    <cellStyle name="Total 2 4" xfId="14536"/>
    <cellStyle name="Total 2 4 2" xfId="14537"/>
    <cellStyle name="Total 2 5" xfId="14538"/>
    <cellStyle name="Total 2 5 2" xfId="14539"/>
    <cellStyle name="Total 3" xfId="5715"/>
    <cellStyle name="Total 3 2" xfId="5716"/>
    <cellStyle name="Total 3 2 2" xfId="14540"/>
    <cellStyle name="Total 3 2 3" xfId="14541"/>
    <cellStyle name="Total 3 3" xfId="5717"/>
    <cellStyle name="Total 3 3 2" xfId="14542"/>
    <cellStyle name="Total 3 4" xfId="14543"/>
    <cellStyle name="Total 3 4 2" xfId="14544"/>
    <cellStyle name="Total 3 5" xfId="14545"/>
    <cellStyle name="Total 4" xfId="5718"/>
    <cellStyle name="Total 4 2" xfId="5719"/>
    <cellStyle name="Total 4 2 2" xfId="14546"/>
    <cellStyle name="Total 4 2 2 2" xfId="14547"/>
    <cellStyle name="Total 4 2 3" xfId="14548"/>
    <cellStyle name="Total 4 2 3 2" xfId="14549"/>
    <cellStyle name="Total 4 2 4" xfId="14550"/>
    <cellStyle name="Total 4 3" xfId="5720"/>
    <cellStyle name="Total 4 3 2" xfId="14551"/>
    <cellStyle name="Total 4 4" xfId="14552"/>
    <cellStyle name="Total 4 4 2" xfId="14553"/>
    <cellStyle name="Total 4 5" xfId="14554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5"/>
    <cellStyle name="Total 8" xfId="5728"/>
    <cellStyle name="Total 8 2" xfId="13106"/>
    <cellStyle name="Total 9" xfId="13107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5"/>
    <cellStyle name="Warning Text 2 2 2 2" xfId="14556"/>
    <cellStyle name="Warning Text 2 2 2 2 2" xfId="14557"/>
    <cellStyle name="Warning Text 2 2 2 3" xfId="14558"/>
    <cellStyle name="Warning Text 2 2 2 3 2" xfId="14559"/>
    <cellStyle name="Warning Text 2 2 2 4" xfId="14560"/>
    <cellStyle name="Warning Text 2 2 3" xfId="14561"/>
    <cellStyle name="Warning Text 2 2 3 2" xfId="14562"/>
    <cellStyle name="Warning Text 2 2 4" xfId="14563"/>
    <cellStyle name="Warning Text 2 2 4 2" xfId="14564"/>
    <cellStyle name="Warning Text 2 2 5" xfId="14565"/>
    <cellStyle name="Warning Text 2 3" xfId="5742"/>
    <cellStyle name="Warning Text 2 3 2" xfId="14566"/>
    <cellStyle name="Warning Text 2 4" xfId="14567"/>
    <cellStyle name="Warning Text 2 4 2" xfId="14568"/>
    <cellStyle name="Warning Text 2 5" xfId="14569"/>
    <cellStyle name="Warning Text 3" xfId="5743"/>
    <cellStyle name="Warning Text 3 2" xfId="5744"/>
    <cellStyle name="Warning Text 3 2 2" xfId="14570"/>
    <cellStyle name="Warning Text 3 3" xfId="5745"/>
    <cellStyle name="Warning Text 3 3 2" xfId="14571"/>
    <cellStyle name="Warning Text 3 4" xfId="14572"/>
    <cellStyle name="Warning Text 4" xfId="5746"/>
    <cellStyle name="Warning Text 4 2" xfId="5747"/>
    <cellStyle name="Warning Text 4 2 2" xfId="14573"/>
    <cellStyle name="Warning Text 4 2 2 2" xfId="14574"/>
    <cellStyle name="Warning Text 4 2 3" xfId="14575"/>
    <cellStyle name="Warning Text 4 2 3 2" xfId="14576"/>
    <cellStyle name="Warning Text 4 2 4" xfId="14577"/>
    <cellStyle name="Warning Text 4 3" xfId="5748"/>
    <cellStyle name="Warning Text 4 3 2" xfId="14578"/>
    <cellStyle name="Warning Text 4 4" xfId="14579"/>
    <cellStyle name="Warning Text 4 4 2" xfId="14580"/>
    <cellStyle name="Warning Text 4 5" xfId="14581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08"/>
    <cellStyle name="備註 6" xfId="6176"/>
    <cellStyle name="備註 6 2" xfId="13109"/>
    <cellStyle name="備註 7" xfId="13110"/>
    <cellStyle name="備註 7 2" xfId="13111"/>
    <cellStyle name="備註 8" xfId="13112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3"/>
    <cellStyle name="标题 1 5" xfId="14582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4"/>
    <cellStyle name="标题 2 5" xfId="14583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5"/>
    <cellStyle name="标题 3 3 2" xfId="14584"/>
    <cellStyle name="标题 3 4" xfId="13116"/>
    <cellStyle name="标题 3 5" xfId="14585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7"/>
    <cellStyle name="标题 4 3 2" xfId="14586"/>
    <cellStyle name="标题 4 4" xfId="13118"/>
    <cellStyle name="标题 4 5" xfId="1458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19"/>
    <cellStyle name="标题 6 2" xfId="14588"/>
    <cellStyle name="标题 7" xfId="13120"/>
    <cellStyle name="标题 8" xfId="1458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1"/>
    <cellStyle name="差 3 2" xfId="14590"/>
    <cellStyle name="差 4" xfId="13122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3"/>
    <cellStyle name="差_BMX 1022" xfId="13124"/>
    <cellStyle name="差_BMX- CMA CGM" xfId="13125"/>
    <cellStyle name="差_Book2" xfId="13126"/>
    <cellStyle name="差_CAT joint venture" xfId="13127"/>
    <cellStyle name="差_CIX" xfId="13128"/>
    <cellStyle name="差_CIX2" xfId="13129"/>
    <cellStyle name="差_CIX2 &amp; CKI &amp; AGI" xfId="13130"/>
    <cellStyle name="差_CKA &amp; CAT 0429" xfId="13131"/>
    <cellStyle name="差_CVX" xfId="13132"/>
    <cellStyle name="差_FMX" xfId="13133"/>
    <cellStyle name="差_IA2" xfId="13134"/>
    <cellStyle name="差_IFX" xfId="13135"/>
    <cellStyle name="差_IHS 0302" xfId="13136"/>
    <cellStyle name="差_IHS-KMTC" xfId="13137"/>
    <cellStyle name="差_ISH 0427" xfId="13138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39"/>
    <cellStyle name="差_KHP 2-SINOKOR" xfId="13140"/>
    <cellStyle name="差_KHP2 0416" xfId="13141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2"/>
    <cellStyle name="差_NSC 1119" xfId="1314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4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5"/>
    <cellStyle name="差_VTS 0820" xfId="13146"/>
    <cellStyle name="差_WIN" xfId="13147"/>
    <cellStyle name="差_WIN-SEACON" xfId="13148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1"/>
    <cellStyle name="常规 10 2 2 5" xfId="15054"/>
    <cellStyle name="常规 10 2 3" xfId="6451"/>
    <cellStyle name="常规 10 2 3 2" xfId="13049"/>
    <cellStyle name="常规 10 2 4" xfId="6452"/>
    <cellStyle name="常规 10 2 4 2" xfId="15052"/>
    <cellStyle name="常规 10 2 5" xfId="6453"/>
    <cellStyle name="常规 10 2 6" xfId="13037"/>
    <cellStyle name="常规 10 2 7" xfId="13279"/>
    <cellStyle name="常规 10 2 8" xfId="15046"/>
    <cellStyle name="常规 10 2 9" xfId="1505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49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3"/>
    <cellStyle name="常规 13 2" xfId="6543"/>
    <cellStyle name="常规 13 2 2" xfId="14591"/>
    <cellStyle name="常规 13 3" xfId="6544"/>
    <cellStyle name="常规 13 3 2" xfId="14592"/>
    <cellStyle name="常规 13 4" xfId="6545"/>
    <cellStyle name="常规 13 5" xfId="6546"/>
    <cellStyle name="常规 131" xfId="13150"/>
    <cellStyle name="常规 132" xfId="13151"/>
    <cellStyle name="常规 133" xfId="13054"/>
    <cellStyle name="常规 134" xfId="13152"/>
    <cellStyle name="常规 14" xfId="13052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3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4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3"/>
    <cellStyle name="常规 17" xfId="14595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6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97"/>
    <cellStyle name="常规 2 10 2 3" xfId="6860"/>
    <cellStyle name="常规 2 10 2 3 2" xfId="14598"/>
    <cellStyle name="常规 2 10 2 4" xfId="14599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0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1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2"/>
    <cellStyle name="常规 2 2 2 2 2 2 2 2" xfId="14603"/>
    <cellStyle name="常规 2 2 2 2 2 2 3" xfId="14604"/>
    <cellStyle name="常规 2 2 2 2 2 3" xfId="7082"/>
    <cellStyle name="常规 2 2 2 2 2 3 2" xfId="14605"/>
    <cellStyle name="常规 2 2 2 2 2 4" xfId="14606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7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07"/>
    <cellStyle name="常规 2 2 3 2 2 3" xfId="7153"/>
    <cellStyle name="常规 2 2 3 2 2 3 2" xfId="14608"/>
    <cellStyle name="常规 2 2 3 2 2 4" xfId="14609"/>
    <cellStyle name="常规 2 2 3 2 3" xfId="7154"/>
    <cellStyle name="常规 2 2 3 2 3 2" xfId="14610"/>
    <cellStyle name="常规 2 2 3 2 4" xfId="7155"/>
    <cellStyle name="常规 2 2 3 2 4 2" xfId="14611"/>
    <cellStyle name="常规 2 2 3 2 5" xfId="14612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613"/>
    <cellStyle name="常规 2 5 2 3" xfId="8407"/>
    <cellStyle name="常规 2 5 2 3 2" xfId="14614"/>
    <cellStyle name="常规 2 5 2 4" xfId="14615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6"/>
    <cellStyle name="常规 2 7" xfId="8670"/>
    <cellStyle name="常规 2 7 2" xfId="8671"/>
    <cellStyle name="常规 2 7 2 2" xfId="8672"/>
    <cellStyle name="常规 2 7 2 2 2" xfId="14616"/>
    <cellStyle name="常规 2 7 2 3" xfId="8673"/>
    <cellStyle name="常规 2 7 2 3 2" xfId="14617"/>
    <cellStyle name="常规 2 7 2 4" xfId="14618"/>
    <cellStyle name="常规 2 7 3" xfId="8674"/>
    <cellStyle name="常规 2 7 3 2" xfId="14619"/>
    <cellStyle name="常规 2 7 4" xfId="8675"/>
    <cellStyle name="常规 2 7 4 2" xfId="14620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2"/>
    <cellStyle name="常规 2 9 2 3" xfId="8690"/>
    <cellStyle name="常规 2 9 2 3 2" xfId="14623"/>
    <cellStyle name="常规 2 9 2 4" xfId="14624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5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6"/>
    <cellStyle name="常规 21 10 2" xfId="14627"/>
    <cellStyle name="常规 21 11" xfId="14628"/>
    <cellStyle name="常规 21 11 2" xfId="14629"/>
    <cellStyle name="常规 21 12" xfId="14630"/>
    <cellStyle name="常规 21 2" xfId="8750"/>
    <cellStyle name="常规 21 2 2" xfId="8751"/>
    <cellStyle name="常规 21 2 2 2" xfId="8752"/>
    <cellStyle name="常规 21 2 2 2 2" xfId="8753"/>
    <cellStyle name="常规 21 2 2 2 2 2" xfId="14631"/>
    <cellStyle name="常规 21 2 2 2 2 3" xfId="13028"/>
    <cellStyle name="常规 21 2 2 2 3" xfId="8754"/>
    <cellStyle name="常规 21 2 2 2 3 2" xfId="14632"/>
    <cellStyle name="常规 21 2 2 2 4" xfId="14633"/>
    <cellStyle name="常规 21 2 2 3" xfId="8755"/>
    <cellStyle name="常规 21 2 2 3 2" xfId="14634"/>
    <cellStyle name="常规 21 2 2 4" xfId="8756"/>
    <cellStyle name="常规 21 2 2 4 2" xfId="14635"/>
    <cellStyle name="常规 21 2 2 5" xfId="14636"/>
    <cellStyle name="常规 21 2 3" xfId="8757"/>
    <cellStyle name="常规 21 2 3 2" xfId="8758"/>
    <cellStyle name="常规 21 2 3 2 2" xfId="14637"/>
    <cellStyle name="常规 21 2 3 3" xfId="8759"/>
    <cellStyle name="常规 21 2 3 3 2" xfId="14638"/>
    <cellStyle name="常规 21 2 3 4" xfId="14639"/>
    <cellStyle name="常规 21 2 4" xfId="8760"/>
    <cellStyle name="常规 21 2 4 2" xfId="8761"/>
    <cellStyle name="常规 21 2 4 2 2" xfId="14640"/>
    <cellStyle name="常规 21 2 4 3" xfId="8762"/>
    <cellStyle name="常规 21 2 4 3 2" xfId="14641"/>
    <cellStyle name="常规 21 2 4 4" xfId="14642"/>
    <cellStyle name="常规 21 2 5" xfId="8763"/>
    <cellStyle name="常规 21 2 5 2" xfId="14643"/>
    <cellStyle name="常规 21 2 6" xfId="8764"/>
    <cellStyle name="常规 21 2 6 2" xfId="14644"/>
    <cellStyle name="常规 21 2 7" xfId="14645"/>
    <cellStyle name="常规 21 3" xfId="8765"/>
    <cellStyle name="常规 21 3 2" xfId="8766"/>
    <cellStyle name="常规 21 3 2 2" xfId="14646"/>
    <cellStyle name="常规 21 3 2 2 2" xfId="14647"/>
    <cellStyle name="常规 21 3 2 3" xfId="14648"/>
    <cellStyle name="常规 21 3 2 3 2" xfId="14649"/>
    <cellStyle name="常规 21 3 2 4" xfId="14650"/>
    <cellStyle name="常规 21 3 3" xfId="8767"/>
    <cellStyle name="常规 21 3 3 2" xfId="14651"/>
    <cellStyle name="常规 21 3 4" xfId="14652"/>
    <cellStyle name="常规 21 3 4 2" xfId="14653"/>
    <cellStyle name="常规 21 3 5" xfId="14654"/>
    <cellStyle name="常规 21 4" xfId="8768"/>
    <cellStyle name="常规 21 4 2" xfId="8769"/>
    <cellStyle name="常规 21 4 2 2" xfId="14655"/>
    <cellStyle name="常规 21 4 2 2 2" xfId="14656"/>
    <cellStyle name="常规 21 4 2 3" xfId="14657"/>
    <cellStyle name="常规 21 4 2 3 2" xfId="14658"/>
    <cellStyle name="常规 21 4 2 4" xfId="14659"/>
    <cellStyle name="常规 21 4 3" xfId="8770"/>
    <cellStyle name="常规 21 4 3 2" xfId="14660"/>
    <cellStyle name="常规 21 4 4" xfId="14661"/>
    <cellStyle name="常规 21 4 4 2" xfId="14662"/>
    <cellStyle name="常规 21 4 5" xfId="14663"/>
    <cellStyle name="常规 21 5" xfId="8771"/>
    <cellStyle name="常规 21 5 2" xfId="8772"/>
    <cellStyle name="常规 21 5 2 2" xfId="14664"/>
    <cellStyle name="常规 21 5 2 2 2" xfId="14665"/>
    <cellStyle name="常规 21 5 2 3" xfId="14666"/>
    <cellStyle name="常规 21 5 2 3 2" xfId="14667"/>
    <cellStyle name="常规 21 5 2 4" xfId="14668"/>
    <cellStyle name="常规 21 5 3" xfId="8773"/>
    <cellStyle name="常规 21 5 3 2" xfId="14669"/>
    <cellStyle name="常规 21 5 4" xfId="14670"/>
    <cellStyle name="常规 21 5 4 2" xfId="14671"/>
    <cellStyle name="常规 21 5 5" xfId="14672"/>
    <cellStyle name="常规 21 6" xfId="8774"/>
    <cellStyle name="常规 21 6 2" xfId="8775"/>
    <cellStyle name="常规 21 6 2 2" xfId="14673"/>
    <cellStyle name="常规 21 6 2 2 2" xfId="14674"/>
    <cellStyle name="常规 21 6 2 3" xfId="14675"/>
    <cellStyle name="常规 21 6 2 3 2" xfId="14676"/>
    <cellStyle name="常规 21 6 2 4" xfId="14677"/>
    <cellStyle name="常规 21 6 3" xfId="8776"/>
    <cellStyle name="常规 21 6 3 2" xfId="14678"/>
    <cellStyle name="常规 21 6 4" xfId="14679"/>
    <cellStyle name="常规 21 6 4 2" xfId="14680"/>
    <cellStyle name="常规 21 6 5" xfId="14681"/>
    <cellStyle name="常规 21 7" xfId="8777"/>
    <cellStyle name="常规 21 7 2" xfId="14682"/>
    <cellStyle name="常规 21 7 2 2" xfId="14683"/>
    <cellStyle name="常规 21 7 2 2 2" xfId="14684"/>
    <cellStyle name="常规 21 7 2 3" xfId="14685"/>
    <cellStyle name="常规 21 7 2 3 2" xfId="14686"/>
    <cellStyle name="常规 21 7 2 4" xfId="14687"/>
    <cellStyle name="常规 21 7 3" xfId="14688"/>
    <cellStyle name="常规 21 7 3 2" xfId="14689"/>
    <cellStyle name="常规 21 7 4" xfId="14690"/>
    <cellStyle name="常规 21 7 4 2" xfId="14691"/>
    <cellStyle name="常规 21 7 5" xfId="14692"/>
    <cellStyle name="常规 21 8" xfId="8778"/>
    <cellStyle name="常规 21 8 2" xfId="14693"/>
    <cellStyle name="常规 21 8 2 2" xfId="14694"/>
    <cellStyle name="常规 21 8 3" xfId="14695"/>
    <cellStyle name="常规 21 8 3 2" xfId="14696"/>
    <cellStyle name="常规 21 8 4" xfId="14697"/>
    <cellStyle name="常规 21 9" xfId="14698"/>
    <cellStyle name="常规 21 9 2" xfId="14699"/>
    <cellStyle name="常规 21 9 2 2" xfId="14700"/>
    <cellStyle name="常规 21 9 3" xfId="14701"/>
    <cellStyle name="常规 21 9 3 2" xfId="14702"/>
    <cellStyle name="常规 21 9 4" xfId="14703"/>
    <cellStyle name="常规 22" xfId="14704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5042"/>
    <cellStyle name="常规 23 2" xfId="8788"/>
    <cellStyle name="常规 23 3" xfId="8789"/>
    <cellStyle name="常规 23 4" xfId="8790"/>
    <cellStyle name="常规 23 5" xfId="8791"/>
    <cellStyle name="常规 24" xfId="15055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705"/>
    <cellStyle name="常规 3 2 2 2 3" xfId="9079"/>
    <cellStyle name="常规 3 2 2 2 3 2" xfId="14706"/>
    <cellStyle name="常规 3 2 2 2 4" xfId="9080"/>
    <cellStyle name="常规 3 2 2 2 5" xfId="9081"/>
    <cellStyle name="常规 3 2 2 3" xfId="9082"/>
    <cellStyle name="常规 3 2 2 3 2" xfId="14707"/>
    <cellStyle name="常规 3 2 2 4" xfId="9083"/>
    <cellStyle name="常规 3 2 2 4 2" xfId="14708"/>
    <cellStyle name="常规 3 2 2 5" xfId="14709"/>
    <cellStyle name="常规 3 2 3" xfId="9084"/>
    <cellStyle name="常规 3 2 3 2" xfId="9085"/>
    <cellStyle name="常规 3 2 3 2 2" xfId="14710"/>
    <cellStyle name="常规 3 2 3 3" xfId="9086"/>
    <cellStyle name="常规 3 2 3 3 2" xfId="14711"/>
    <cellStyle name="常规 3 2 3 4" xfId="14712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713"/>
    <cellStyle name="常规 3 3 2 3" xfId="9141"/>
    <cellStyle name="常规 3 3 2 3 2" xfId="14714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715"/>
    <cellStyle name="常规 3 4 2 3" xfId="9213"/>
    <cellStyle name="常规 3 4 2 3 2" xfId="14716"/>
    <cellStyle name="常规 3 4 2 4" xfId="14717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8 2" xfId="13032"/>
    <cellStyle name="常规 3 49" xfId="13039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18"/>
    <cellStyle name="常规 3 5 2 3" xfId="9249"/>
    <cellStyle name="常规 3 5 2 3 2" xfId="14719"/>
    <cellStyle name="常规 3 5 2 4" xfId="14720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1"/>
    <cellStyle name="常规 3 6 2 3" xfId="9276"/>
    <cellStyle name="常规 3 6 2 3 2" xfId="14722"/>
    <cellStyle name="常规 3 6 2 4" xfId="14723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4"/>
    <cellStyle name="常规 3 7 2 3" xfId="9303"/>
    <cellStyle name="常规 3 7 2 3 2" xfId="14725"/>
    <cellStyle name="常规 3 7 2 4" xfId="14726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27"/>
    <cellStyle name="常规 3 9 2 2 2 2" xfId="14728"/>
    <cellStyle name="常规 3 9 2 2 3" xfId="14729"/>
    <cellStyle name="常规 3 9 2 2 3 2" xfId="14730"/>
    <cellStyle name="常规 3 9 2 2 4" xfId="14731"/>
    <cellStyle name="常规 3 9 2 3" xfId="9357"/>
    <cellStyle name="常规 3 9 2 3 2" xfId="14732"/>
    <cellStyle name="常规 3 9 2 4" xfId="14733"/>
    <cellStyle name="常规 3 9 2 4 2" xfId="14734"/>
    <cellStyle name="常规 3 9 2 5" xfId="14735"/>
    <cellStyle name="常规 3 9 3" xfId="9358"/>
    <cellStyle name="常规 3 9 3 2" xfId="9359"/>
    <cellStyle name="常规 3 9 3 2 2" xfId="14736"/>
    <cellStyle name="常规 3 9 3 3" xfId="9360"/>
    <cellStyle name="常规 3 9 3 3 2" xfId="14737"/>
    <cellStyle name="常规 3 9 3 4" xfId="14738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76"/>
    <cellStyle name="常规 4 19" xfId="15056"/>
    <cellStyle name="常规 4 2" xfId="9399"/>
    <cellStyle name="常规 4 2 2" xfId="9400"/>
    <cellStyle name="常规 4 2 2 2" xfId="13044"/>
    <cellStyle name="常规 4 2 2 2 2" xfId="14739"/>
    <cellStyle name="常规 4 2 2 2 2 2" xfId="14740"/>
    <cellStyle name="常规 4 2 2 2 3" xfId="14741"/>
    <cellStyle name="常规 4 2 2 3" xfId="14742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5"/>
    <cellStyle name="常规 49" xfId="13046"/>
    <cellStyle name="常规 49 2" xfId="13154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3"/>
    <cellStyle name="常规 5 3 2 3" xfId="9724"/>
    <cellStyle name="常规 5 3 2 3 2" xfId="14744"/>
    <cellStyle name="常规 5 3 2 4" xfId="14745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46"/>
    <cellStyle name="常规 7 2 2 2 2 2" xfId="14747"/>
    <cellStyle name="常规 7 2 2 2 3" xfId="14748"/>
    <cellStyle name="常规 7 2 2 3" xfId="10827"/>
    <cellStyle name="常规 7 2 2 3 2" xfId="14749"/>
    <cellStyle name="常规 7 2 2 4" xfId="14750"/>
    <cellStyle name="常规 7 2 2 4 2" xfId="14751"/>
    <cellStyle name="常规 7 2 2 5" xfId="14752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63"/>
    <cellStyle name="常规_Sheet1" xfId="12932"/>
    <cellStyle name="常规_Sheet1 2" xfId="13036"/>
    <cellStyle name="常规_Sheet1 2 2" xfId="13057"/>
    <cellStyle name="常规_Sheet1 3" xfId="13055"/>
    <cellStyle name="常规_Sheet1 4" xfId="13278"/>
    <cellStyle name="常规_Sheet1 5" xfId="15041"/>
    <cellStyle name="常规_Sheet1 5 2" xfId="15057"/>
    <cellStyle name="常规_Sheet1 6" xfId="15045"/>
    <cellStyle name="常规_Sheet1_1" xfId="12933"/>
    <cellStyle name="常规_Sheet1_1 2" xfId="13034"/>
    <cellStyle name="常规_Sheet1_1 3" xfId="13048"/>
    <cellStyle name="常规_Sheet1_1 4" xfId="15043"/>
    <cellStyle name="常规_Sheet1_1 5" xfId="15051"/>
    <cellStyle name="常规_Sheet1_16" xfId="12936"/>
    <cellStyle name="常规_Sheet1_2" xfId="13280"/>
    <cellStyle name="常规_Sheet1_35" xfId="12937"/>
    <cellStyle name="常规_Sheet1_44" xfId="12938"/>
    <cellStyle name="常规_Sheet1_47" xfId="12939"/>
    <cellStyle name="常规_Sheet1_50" xfId="12940"/>
    <cellStyle name="常规_Sheet1_73" xfId="13038"/>
    <cellStyle name="常规_Sheet1_73 2" xfId="15047"/>
    <cellStyle name="常规_上海口岸船期表_57" xfId="13035"/>
    <cellStyle name="常规_上海口岸船期表_63" xfId="13040"/>
    <cellStyle name="常规_上海口岸船期表_63 2" xfId="15048"/>
    <cellStyle name="常规_上海口岸船期表_64" xfId="13042"/>
    <cellStyle name="常规_上海口岸船期表_64 2" xfId="15044"/>
    <cellStyle name="常规_深圳口岸" xfId="13050"/>
    <cellStyle name="常规_万达运通2012年8月份拼箱船期表" xfId="15040"/>
    <cellStyle name="常规_万达运通2012年8月份拼箱船期表 2" xfId="15053"/>
    <cellStyle name="超連結 2" xfId="11629"/>
    <cellStyle name="超連結 2 2" xfId="11630"/>
    <cellStyle name="超連結 2 3" xfId="11631"/>
    <cellStyle name="超連結 6" xfId="14753"/>
    <cellStyle name="超連結 6 2" xfId="14754"/>
    <cellStyle name="超連結 6 2 2" xfId="14755"/>
    <cellStyle name="超連結 6 2 3" xfId="14756"/>
    <cellStyle name="超連結 6 3" xfId="14757"/>
    <cellStyle name="超連結 6 4" xfId="14758"/>
    <cellStyle name="超链接 2" xfId="13041"/>
    <cellStyle name="超链接 2 2" xfId="14759"/>
    <cellStyle name="超链接 2 3" xfId="14760"/>
    <cellStyle name="超链接 3" xfId="13053"/>
    <cellStyle name="超链接 3 2" xfId="14761"/>
    <cellStyle name="超链接 3 2 2" xfId="14762"/>
    <cellStyle name="超链接 3 2 2 2" xfId="14763"/>
    <cellStyle name="超链接 3 2 2 2 2" xfId="14764"/>
    <cellStyle name="超链接 3 2 2 3" xfId="14765"/>
    <cellStyle name="超链接 3 2 2 3 2" xfId="14766"/>
    <cellStyle name="超链接 3 2 2 4" xfId="14767"/>
    <cellStyle name="超链接 3 2 3" xfId="14768"/>
    <cellStyle name="超链接 3 2 3 2" xfId="14769"/>
    <cellStyle name="超链接 3 2 4" xfId="14770"/>
    <cellStyle name="超链接 3 2 4 2" xfId="14771"/>
    <cellStyle name="超链接 3 2 5" xfId="14772"/>
    <cellStyle name="超链接 3 3" xfId="14773"/>
    <cellStyle name="超链接 3 3 2" xfId="14774"/>
    <cellStyle name="超链接 3 3 2 2" xfId="14775"/>
    <cellStyle name="超链接 3 3 2 2 2" xfId="14776"/>
    <cellStyle name="超链接 3 3 2 3" xfId="14777"/>
    <cellStyle name="超链接 3 3 2 3 2" xfId="14778"/>
    <cellStyle name="超链接 3 3 2 4" xfId="14779"/>
    <cellStyle name="超链接 3 3 3" xfId="14780"/>
    <cellStyle name="超链接 3 3 3 2" xfId="14781"/>
    <cellStyle name="超链接 3 3 4" xfId="14782"/>
    <cellStyle name="超链接 3 3 4 2" xfId="14783"/>
    <cellStyle name="超链接 3 3 5" xfId="14784"/>
    <cellStyle name="超链接 3 4" xfId="14785"/>
    <cellStyle name="超链接 3 4 2" xfId="14786"/>
    <cellStyle name="超链接 3 4 2 2" xfId="14787"/>
    <cellStyle name="超链接 3 4 3" xfId="14788"/>
    <cellStyle name="超链接 3 4 3 2" xfId="14789"/>
    <cellStyle name="超链接 3 4 4" xfId="14790"/>
    <cellStyle name="超链接 3 5" xfId="14791"/>
    <cellStyle name="超链接 3 5 2" xfId="14792"/>
    <cellStyle name="超链接 3 6" xfId="14793"/>
    <cellStyle name="超链接 3 6 2" xfId="14794"/>
    <cellStyle name="超链接 3 7" xfId="14795"/>
    <cellStyle name="超链接 4" xfId="14796"/>
    <cellStyle name="超链接 4 2" xfId="14797"/>
    <cellStyle name="超链接 4 2 2" xfId="14798"/>
    <cellStyle name="超链接 4 2 2 2" xfId="14799"/>
    <cellStyle name="超链接 4 2 3" xfId="14800"/>
    <cellStyle name="超链接 4 2 3 2" xfId="14801"/>
    <cellStyle name="超链接 4 2 4" xfId="14802"/>
    <cellStyle name="超链接 4 3" xfId="14803"/>
    <cellStyle name="超链接 4 3 2" xfId="14804"/>
    <cellStyle name="超链接 4 4" xfId="14805"/>
    <cellStyle name="超链接 4 4 2" xfId="14806"/>
    <cellStyle name="超链接 4 5" xfId="14807"/>
    <cellStyle name="超链接 5" xfId="14808"/>
    <cellStyle name="超链接 5 2" xfId="11632"/>
    <cellStyle name="超链接 5 3" xfId="11633"/>
    <cellStyle name="超链接 5 4" xfId="11634"/>
    <cellStyle name="超链接 5 5" xfId="11635"/>
    <cellStyle name="超链接 6" xfId="14809"/>
    <cellStyle name="超链接 6 2" xfId="14810"/>
    <cellStyle name="超链接 7" xfId="14811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5"/>
    <cellStyle name="好 3 2" xfId="14812"/>
    <cellStyle name="好 4" xfId="13156"/>
    <cellStyle name="好_1004 MAL II線" xfId="11736"/>
    <cellStyle name="好_1004 MAL II線 2" xfId="11737"/>
    <cellStyle name="好_1004 MAL II線 3" xfId="11738"/>
    <cellStyle name="好_2015 TSL VSL'S +JOIN VENTURE LONGTERM SCHEDULE-5codes 0126" xfId="13157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58"/>
    <cellStyle name="好_BMX- CMA CGM" xfId="13159"/>
    <cellStyle name="好_Book2" xfId="13160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1"/>
    <cellStyle name="好_CC1 4000teu 201108" xfId="11769"/>
    <cellStyle name="好_CC1 4000teu 201108 2" xfId="11770"/>
    <cellStyle name="好_CC1 4000teu 201108 3" xfId="11771"/>
    <cellStyle name="好_CIX" xfId="13162"/>
    <cellStyle name="好_CIX2" xfId="13163"/>
    <cellStyle name="好_CIX2 &amp; CKI &amp; AGI" xfId="13164"/>
    <cellStyle name="好_CKA &amp; CAT 0429" xfId="13165"/>
    <cellStyle name="好_CVX" xfId="13166"/>
    <cellStyle name="好_Elsa_ 201202" xfId="11772"/>
    <cellStyle name="好_Elsa_ 201202 2" xfId="11773"/>
    <cellStyle name="好_Elsa_ 201202 3" xfId="11774"/>
    <cellStyle name="好_FMX" xfId="13167"/>
    <cellStyle name="好_forecast" xfId="11775"/>
    <cellStyle name="好_forecast 2" xfId="11776"/>
    <cellStyle name="好_forecast 3" xfId="11777"/>
    <cellStyle name="好_IA2" xfId="13168"/>
    <cellStyle name="好_IFX" xfId="13169"/>
    <cellStyle name="好_IHS 0302" xfId="13170"/>
    <cellStyle name="好_IHS-KMTC" xfId="13171"/>
    <cellStyle name="好_ISH 0427" xfId="13172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4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5"/>
    <cellStyle name="好_NSC 1119" xfId="13176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7"/>
    <cellStyle name="好_VTS 0820" xfId="13178"/>
    <cellStyle name="好_Weekly CB ver3" xfId="11904"/>
    <cellStyle name="好_Weekly CB ver3 2" xfId="11905"/>
    <cellStyle name="好_Weekly CB ver3 3" xfId="11906"/>
    <cellStyle name="好_WIN" xfId="13179"/>
    <cellStyle name="好_WIN-SEACON" xfId="13180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1"/>
    <cellStyle name="合計 5" xfId="11930"/>
    <cellStyle name="合計 5 2" xfId="13182"/>
    <cellStyle name="合計 6" xfId="13183"/>
    <cellStyle name="合計 6 2" xfId="13184"/>
    <cellStyle name="合計 7" xfId="13185"/>
    <cellStyle name="合計 7 2" xfId="13186"/>
    <cellStyle name="合計 8" xfId="13187"/>
    <cellStyle name="桁区切り [0.00]_JPN BKG STATUS (JUL) " xfId="11931"/>
    <cellStyle name="桁区切り_JPN BKG STATUS (JUL) " xfId="11932"/>
    <cellStyle name="壞" xfId="13188"/>
    <cellStyle name="壞 2" xfId="14813"/>
    <cellStyle name="壞 2 2" xfId="14814"/>
    <cellStyle name="壞 2 3" xfId="14815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89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0"/>
    <cellStyle name="汇总 4 2" xfId="13191"/>
    <cellStyle name="货币 2" xfId="14816"/>
    <cellStyle name="货币 2 2" xfId="11976"/>
    <cellStyle name="货币 2 2 2" xfId="11977"/>
    <cellStyle name="货币 2 2 3" xfId="14817"/>
    <cellStyle name="货币 2 3" xfId="14818"/>
    <cellStyle name="货币 2 4" xfId="14819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2"/>
    <cellStyle name="计算 2 6" xfId="11995"/>
    <cellStyle name="计算 3" xfId="13193"/>
    <cellStyle name="计算 3 2" xfId="13194"/>
    <cellStyle name="计算 4" xfId="13195"/>
    <cellStyle name="计算 4 2" xfId="13196"/>
    <cellStyle name="計算" xfId="11996"/>
    <cellStyle name="計算 2" xfId="11997"/>
    <cellStyle name="計算 3" xfId="11998"/>
    <cellStyle name="計算方式" xfId="13197"/>
    <cellStyle name="計算方式 2" xfId="13198"/>
    <cellStyle name="計算方式 2 2" xfId="13199"/>
    <cellStyle name="計算方式 2 3" xfId="14820"/>
    <cellStyle name="計算方式 3" xfId="13200"/>
    <cellStyle name="計算方式 3 2" xfId="13201"/>
    <cellStyle name="計算方式 4" xfId="13202"/>
    <cellStyle name="計算方式 4 2" xfId="13203"/>
    <cellStyle name="計算方式 5" xfId="13204"/>
    <cellStyle name="計算方式 5 2" xfId="13205"/>
    <cellStyle name="計算方式 6" xfId="13206"/>
    <cellStyle name="計算方式 6 2" xfId="13207"/>
    <cellStyle name="計算方式 7" xfId="13208"/>
    <cellStyle name="計算方式 7 2" xfId="13209"/>
    <cellStyle name="計算方式 8" xfId="13210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1"/>
    <cellStyle name="检查单元格 3 2" xfId="14821"/>
    <cellStyle name="检查单元格 4" xfId="13212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3"/>
    <cellStyle name="解释性文本 3 2" xfId="14822"/>
    <cellStyle name="解释性文本 4" xfId="13214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5"/>
    <cellStyle name="警告文本 3 2" xfId="14823"/>
    <cellStyle name="警告文本 4" xfId="13216"/>
    <cellStyle name="警告文字" xfId="13217"/>
    <cellStyle name="警告文字 2" xfId="14824"/>
    <cellStyle name="警告文字 2 2" xfId="14825"/>
    <cellStyle name="警告文字 2 3" xfId="1482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18"/>
    <cellStyle name="链接单元格 3 2" xfId="14827"/>
    <cellStyle name="链接单元格 4" xfId="132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28"/>
    <cellStyle name="千位分隔[0] 2 10 2" xfId="14829"/>
    <cellStyle name="千位分隔[0] 2 11" xfId="14830"/>
    <cellStyle name="千位分隔[0] 2 2" xfId="12157"/>
    <cellStyle name="千位分隔[0] 2 2 2" xfId="14831"/>
    <cellStyle name="千位分隔[0] 2 2 2 2" xfId="14832"/>
    <cellStyle name="千位分隔[0] 2 2 2 2 2" xfId="14833"/>
    <cellStyle name="千位分隔[0] 2 2 2 2 2 2" xfId="14834"/>
    <cellStyle name="千位分隔[0] 2 2 2 2 3" xfId="14835"/>
    <cellStyle name="千位分隔[0] 2 2 2 2 3 2" xfId="14836"/>
    <cellStyle name="千位分隔[0] 2 2 2 2 4" xfId="14837"/>
    <cellStyle name="千位分隔[0] 2 2 2 2 4 2" xfId="14838"/>
    <cellStyle name="千位分隔[0] 2 2 2 2 5" xfId="14839"/>
    <cellStyle name="千位分隔[0] 2 2 2 3" xfId="14840"/>
    <cellStyle name="千位分隔[0] 2 2 2 3 2" xfId="14841"/>
    <cellStyle name="千位分隔[0] 2 2 2 4" xfId="14842"/>
    <cellStyle name="千位分隔[0] 2 2 2 4 2" xfId="14843"/>
    <cellStyle name="千位分隔[0] 2 2 2 5" xfId="14844"/>
    <cellStyle name="千位分隔[0] 2 2 2 5 2" xfId="14845"/>
    <cellStyle name="千位分隔[0] 2 2 2 6" xfId="14846"/>
    <cellStyle name="千位分隔[0] 2 2 3" xfId="14847"/>
    <cellStyle name="千位分隔[0] 2 2 3 2" xfId="14848"/>
    <cellStyle name="千位分隔[0] 2 2 3 2 2" xfId="14849"/>
    <cellStyle name="千位分隔[0] 2 2 3 3" xfId="14850"/>
    <cellStyle name="千位分隔[0] 2 2 3 3 2" xfId="14851"/>
    <cellStyle name="千位分隔[0] 2 2 3 4" xfId="14852"/>
    <cellStyle name="千位分隔[0] 2 2 3 4 2" xfId="14853"/>
    <cellStyle name="千位分隔[0] 2 2 3 5" xfId="14854"/>
    <cellStyle name="千位分隔[0] 2 2 4" xfId="14855"/>
    <cellStyle name="千位分隔[0] 2 2 4 2" xfId="14856"/>
    <cellStyle name="千位分隔[0] 2 2 5" xfId="14857"/>
    <cellStyle name="千位分隔[0] 2 2 5 2" xfId="14858"/>
    <cellStyle name="千位分隔[0] 2 2 6" xfId="14859"/>
    <cellStyle name="千位分隔[0] 2 2 6 2" xfId="14860"/>
    <cellStyle name="千位分隔[0] 2 2 7" xfId="14861"/>
    <cellStyle name="千位分隔[0] 2 3" xfId="12158"/>
    <cellStyle name="千位分隔[0] 2 3 2" xfId="14862"/>
    <cellStyle name="千位分隔[0] 2 3 2 2" xfId="14863"/>
    <cellStyle name="千位分隔[0] 2 3 2 2 2" xfId="14864"/>
    <cellStyle name="千位分隔[0] 2 3 2 3" xfId="14865"/>
    <cellStyle name="千位分隔[0] 2 3 2 3 2" xfId="14866"/>
    <cellStyle name="千位分隔[0] 2 3 2 4" xfId="14867"/>
    <cellStyle name="千位分隔[0] 2 3 2 4 2" xfId="14868"/>
    <cellStyle name="千位分隔[0] 2 3 2 5" xfId="14869"/>
    <cellStyle name="千位分隔[0] 2 3 3" xfId="14870"/>
    <cellStyle name="千位分隔[0] 2 3 3 2" xfId="14871"/>
    <cellStyle name="千位分隔[0] 2 3 4" xfId="14872"/>
    <cellStyle name="千位分隔[0] 2 3 4 2" xfId="14873"/>
    <cellStyle name="千位分隔[0] 2 3 5" xfId="14874"/>
    <cellStyle name="千位分隔[0] 2 3 5 2" xfId="14875"/>
    <cellStyle name="千位分隔[0] 2 3 6" xfId="14876"/>
    <cellStyle name="千位分隔[0] 2 4" xfId="12159"/>
    <cellStyle name="千位分隔[0] 2 4 2" xfId="14877"/>
    <cellStyle name="千位分隔[0] 2 4 2 2" xfId="14878"/>
    <cellStyle name="千位分隔[0] 2 4 2 2 2" xfId="14879"/>
    <cellStyle name="千位分隔[0] 2 4 2 3" xfId="14880"/>
    <cellStyle name="千位分隔[0] 2 4 2 3 2" xfId="14881"/>
    <cellStyle name="千位分隔[0] 2 4 2 4" xfId="14882"/>
    <cellStyle name="千位分隔[0] 2 4 2 4 2" xfId="14883"/>
    <cellStyle name="千位分隔[0] 2 4 2 5" xfId="14884"/>
    <cellStyle name="千位分隔[0] 2 4 3" xfId="14885"/>
    <cellStyle name="千位分隔[0] 2 4 3 2" xfId="14886"/>
    <cellStyle name="千位分隔[0] 2 4 4" xfId="14887"/>
    <cellStyle name="千位分隔[0] 2 4 4 2" xfId="14888"/>
    <cellStyle name="千位分隔[0] 2 4 5" xfId="14889"/>
    <cellStyle name="千位分隔[0] 2 4 5 2" xfId="14890"/>
    <cellStyle name="千位分隔[0] 2 4 6" xfId="14891"/>
    <cellStyle name="千位分隔[0] 2 5" xfId="12160"/>
    <cellStyle name="千位分隔[0] 2 5 2" xfId="14892"/>
    <cellStyle name="千位分隔[0] 2 5 2 2" xfId="14893"/>
    <cellStyle name="千位分隔[0] 2 5 2 2 2" xfId="14894"/>
    <cellStyle name="千位分隔[0] 2 5 2 3" xfId="14895"/>
    <cellStyle name="千位分隔[0] 2 5 2 3 2" xfId="14896"/>
    <cellStyle name="千位分隔[0] 2 5 2 4" xfId="14897"/>
    <cellStyle name="千位分隔[0] 2 5 2 4 2" xfId="14898"/>
    <cellStyle name="千位分隔[0] 2 5 2 5" xfId="14899"/>
    <cellStyle name="千位分隔[0] 2 5 3" xfId="14900"/>
    <cellStyle name="千位分隔[0] 2 5 3 2" xfId="14901"/>
    <cellStyle name="千位分隔[0] 2 5 4" xfId="14902"/>
    <cellStyle name="千位分隔[0] 2 5 4 2" xfId="14903"/>
    <cellStyle name="千位分隔[0] 2 5 5" xfId="14904"/>
    <cellStyle name="千位分隔[0] 2 5 5 2" xfId="14905"/>
    <cellStyle name="千位分隔[0] 2 5 6" xfId="14906"/>
    <cellStyle name="千位分隔[0] 2 6" xfId="12161"/>
    <cellStyle name="千位分隔[0] 2 6 2" xfId="14907"/>
    <cellStyle name="千位分隔[0] 2 6 2 2" xfId="14908"/>
    <cellStyle name="千位分隔[0] 2 6 2 2 2" xfId="14909"/>
    <cellStyle name="千位分隔[0] 2 6 2 3" xfId="14910"/>
    <cellStyle name="千位分隔[0] 2 6 2 3 2" xfId="14911"/>
    <cellStyle name="千位分隔[0] 2 6 2 4" xfId="14912"/>
    <cellStyle name="千位分隔[0] 2 6 2 4 2" xfId="14913"/>
    <cellStyle name="千位分隔[0] 2 6 2 5" xfId="14914"/>
    <cellStyle name="千位分隔[0] 2 6 3" xfId="14915"/>
    <cellStyle name="千位分隔[0] 2 6 3 2" xfId="14916"/>
    <cellStyle name="千位分隔[0] 2 6 4" xfId="14917"/>
    <cellStyle name="千位分隔[0] 2 6 4 2" xfId="14918"/>
    <cellStyle name="千位分隔[0] 2 6 5" xfId="14919"/>
    <cellStyle name="千位分隔[0] 2 6 5 2" xfId="14920"/>
    <cellStyle name="千位分隔[0] 2 6 6" xfId="14921"/>
    <cellStyle name="千位分隔[0] 2 7" xfId="12162"/>
    <cellStyle name="千位分隔[0] 2 7 2" xfId="14922"/>
    <cellStyle name="千位分隔[0] 2 7 2 2" xfId="14923"/>
    <cellStyle name="千位分隔[0] 2 7 3" xfId="14924"/>
    <cellStyle name="千位分隔[0] 2 7 3 2" xfId="14925"/>
    <cellStyle name="千位分隔[0] 2 7 4" xfId="14926"/>
    <cellStyle name="千位分隔[0] 2 7 4 2" xfId="14927"/>
    <cellStyle name="千位分隔[0] 2 7 5" xfId="14928"/>
    <cellStyle name="千位分隔[0] 2 8" xfId="13018"/>
    <cellStyle name="千位分隔[0] 2 8 2" xfId="14929"/>
    <cellStyle name="千位分隔[0] 2 9" xfId="14930"/>
    <cellStyle name="千位分隔[0] 2 9 2" xfId="14931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0"/>
    <cellStyle name="强调文字颜色 1 4" xfId="13221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2"/>
    <cellStyle name="强调文字颜色 2 4" xfId="13223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4"/>
    <cellStyle name="强调文字颜色 3 4" xfId="13225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6"/>
    <cellStyle name="强调文字颜色 4 4" xfId="13227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28"/>
    <cellStyle name="强调文字颜色 5 4" xfId="13229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0"/>
    <cellStyle name="强调文字颜色 6 4" xfId="13231"/>
    <cellStyle name="日期描述" xfId="14932"/>
    <cellStyle name="日期描述 2" xfId="14933"/>
    <cellStyle name="日期描述 3" xfId="14934"/>
    <cellStyle name="日期描述 3 2" xfId="14935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2"/>
    <cellStyle name="适中 3 2" xfId="14936"/>
    <cellStyle name="适中 4" xfId="13233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4"/>
    <cellStyle name="输出 2 6" xfId="12272"/>
    <cellStyle name="输出 3" xfId="13235"/>
    <cellStyle name="输出 3 2" xfId="13236"/>
    <cellStyle name="输出 4" xfId="13237"/>
    <cellStyle name="输出 4 2" xfId="13238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39"/>
    <cellStyle name="输入 2 6" xfId="12285"/>
    <cellStyle name="输入 3" xfId="13240"/>
    <cellStyle name="输入 3 2" xfId="13241"/>
    <cellStyle name="输入 4" xfId="13242"/>
    <cellStyle name="输入 4 2" xfId="13243"/>
    <cellStyle name="输入右对齐的标签" xfId="14937"/>
    <cellStyle name="输入左对齐的标签" xfId="14938"/>
    <cellStyle name="輸出" xfId="13244"/>
    <cellStyle name="輸出 2" xfId="13245"/>
    <cellStyle name="輸出 2 2" xfId="13246"/>
    <cellStyle name="輸出 2 3" xfId="14939"/>
    <cellStyle name="輸出 3" xfId="13247"/>
    <cellStyle name="輸出 3 2" xfId="13248"/>
    <cellStyle name="輸出 4" xfId="13249"/>
    <cellStyle name="輸出 4 2" xfId="13250"/>
    <cellStyle name="輸出 5" xfId="13251"/>
    <cellStyle name="輸出 5 2" xfId="13252"/>
    <cellStyle name="輸出 6" xfId="13253"/>
    <cellStyle name="輸出 6 2" xfId="13254"/>
    <cellStyle name="輸出 7" xfId="13255"/>
    <cellStyle name="輸出 7 2" xfId="13256"/>
    <cellStyle name="輸出 8" xfId="13257"/>
    <cellStyle name="輸入" xfId="13258"/>
    <cellStyle name="輸入 2" xfId="13259"/>
    <cellStyle name="輸入 2 2" xfId="13260"/>
    <cellStyle name="輸入 2 3" xfId="14940"/>
    <cellStyle name="輸入 3" xfId="13261"/>
    <cellStyle name="輸入 3 2" xfId="13262"/>
    <cellStyle name="輸入 4" xfId="13263"/>
    <cellStyle name="輸入 4 2" xfId="13264"/>
    <cellStyle name="輸入 5" xfId="13265"/>
    <cellStyle name="輸入 5 2" xfId="13266"/>
    <cellStyle name="輸入 6" xfId="13267"/>
    <cellStyle name="輸入 6 2" xfId="13268"/>
    <cellStyle name="輸入 7" xfId="13269"/>
    <cellStyle name="輸入 7 2" xfId="13270"/>
    <cellStyle name="輸入 8" xfId="13271"/>
    <cellStyle name="說明文字" xfId="13272"/>
    <cellStyle name="說明文字 2" xfId="14941"/>
    <cellStyle name="說明文字 2 2" xfId="14942"/>
    <cellStyle name="說明文字 2 3" xfId="1494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4"/>
    <cellStyle name="一般 11 2 3" xfId="14945"/>
    <cellStyle name="一般 11 3" xfId="12372"/>
    <cellStyle name="一般 11 3 2" xfId="14946"/>
    <cellStyle name="一般 11 3 3" xfId="14947"/>
    <cellStyle name="一般 11 4" xfId="14948"/>
    <cellStyle name="一般 11 4 2" xfId="14949"/>
    <cellStyle name="一般 11 4 3" xfId="14950"/>
    <cellStyle name="一般 11 5" xfId="14951"/>
    <cellStyle name="一般 11 6" xfId="1495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3"/>
    <cellStyle name="一般 2 2 2 2" xfId="14954"/>
    <cellStyle name="一般 2 2 2 3" xfId="14955"/>
    <cellStyle name="一般 2 2 3" xfId="14956"/>
    <cellStyle name="一般 2 2 4" xfId="14957"/>
    <cellStyle name="一般 2 3" xfId="12399"/>
    <cellStyle name="一般 2 3 2" xfId="14958"/>
    <cellStyle name="一般 2 3 2 2" xfId="14959"/>
    <cellStyle name="一般 2 3 2 3" xfId="14960"/>
    <cellStyle name="一般 2 3 3" xfId="14961"/>
    <cellStyle name="一般 2 3 4" xfId="14962"/>
    <cellStyle name="一般 2 4" xfId="14963"/>
    <cellStyle name="一般 2 4 2" xfId="14964"/>
    <cellStyle name="一般 2 4 3" xfId="14965"/>
    <cellStyle name="一般 2 5" xfId="14966"/>
    <cellStyle name="一般 2 5 2" xfId="14967"/>
    <cellStyle name="一般 2 5 3" xfId="14968"/>
    <cellStyle name="一般 2 6" xfId="14969"/>
    <cellStyle name="一般 2 7" xfId="1497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1"/>
    <cellStyle name="一般 4 2 3" xfId="14972"/>
    <cellStyle name="一般 4 3" xfId="12408"/>
    <cellStyle name="一般 4 3 2" xfId="14973"/>
    <cellStyle name="一般 4 3 3" xfId="14974"/>
    <cellStyle name="一般 4 4" xfId="14975"/>
    <cellStyle name="一般 4 4 2" xfId="14976"/>
    <cellStyle name="一般 4 4 3" xfId="14977"/>
    <cellStyle name="一般 4 5" xfId="14978"/>
    <cellStyle name="一般 4 6" xfId="1497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0"/>
    <cellStyle name="一般 6 2 3" xfId="14981"/>
    <cellStyle name="一般 6 3" xfId="12414"/>
    <cellStyle name="一般 6 3 2" xfId="14982"/>
    <cellStyle name="一般 6 3 3" xfId="14983"/>
    <cellStyle name="一般 6 4" xfId="14984"/>
    <cellStyle name="一般 6 4 2" xfId="14985"/>
    <cellStyle name="一般 6 4 3" xfId="14986"/>
    <cellStyle name="一般 6 5" xfId="14987"/>
    <cellStyle name="一般 6 6" xfId="14988"/>
    <cellStyle name="一般 680" xfId="14989"/>
    <cellStyle name="一般 680 2" xfId="14990"/>
    <cellStyle name="一般 680 3" xfId="14991"/>
    <cellStyle name="一般 7" xfId="12415"/>
    <cellStyle name="一般 7 2" xfId="12416"/>
    <cellStyle name="一般 7 2 2" xfId="14992"/>
    <cellStyle name="一般 7 2 3" xfId="14993"/>
    <cellStyle name="一般 7 3" xfId="12417"/>
    <cellStyle name="一般 7 3 2" xfId="14994"/>
    <cellStyle name="一般 7 3 3" xfId="14995"/>
    <cellStyle name="一般 7 4" xfId="14996"/>
    <cellStyle name="一般 7 4 2" xfId="14997"/>
    <cellStyle name="一般 7 4 3" xfId="14998"/>
    <cellStyle name="一般 7 5" xfId="14999"/>
    <cellStyle name="一般 7 6" xfId="15000"/>
    <cellStyle name="一般 8" xfId="12418"/>
    <cellStyle name="一般 8 2" xfId="12419"/>
    <cellStyle name="一般 8 2 2" xfId="15001"/>
    <cellStyle name="一般 8 2 3" xfId="15002"/>
    <cellStyle name="一般 8 3" xfId="12420"/>
    <cellStyle name="一般 8 3 2" xfId="15003"/>
    <cellStyle name="一般 8 3 3" xfId="15004"/>
    <cellStyle name="一般 8 4" xfId="15005"/>
    <cellStyle name="一般 8 4 2" xfId="15006"/>
    <cellStyle name="一般 8 4 3" xfId="15007"/>
    <cellStyle name="一般 8 5" xfId="15008"/>
    <cellStyle name="一般 8 6" xfId="1500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0"/>
    <cellStyle name="一般 9 2 3" xfId="15011"/>
    <cellStyle name="一般 9 3" xfId="12426"/>
    <cellStyle name="一般 9 3 2" xfId="15012"/>
    <cellStyle name="一般 9 3 3" xfId="15013"/>
    <cellStyle name="一般 9 4" xfId="15014"/>
    <cellStyle name="一般 9 4 2" xfId="15015"/>
    <cellStyle name="一般 9 4 3" xfId="15016"/>
    <cellStyle name="一般 9 5" xfId="15017"/>
    <cellStyle name="一般 9 6" xfId="1501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19"/>
    <cellStyle name="着色 1 2 2" xfId="15020"/>
    <cellStyle name="着色 2 2" xfId="15021"/>
    <cellStyle name="着色 2 2 2" xfId="15022"/>
    <cellStyle name="着色 3 2" xfId="15023"/>
    <cellStyle name="着色 3 2 2" xfId="15024"/>
    <cellStyle name="着色 4 2" xfId="15025"/>
    <cellStyle name="着色 4 2 2" xfId="15026"/>
    <cellStyle name="着色 5 2" xfId="15027"/>
    <cellStyle name="着色 5 2 2" xfId="15028"/>
    <cellStyle name="着色 6 2" xfId="15029"/>
    <cellStyle name="着色 6 2 2" xfId="1503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3"/>
    <cellStyle name="注释 4 2" xfId="1327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1"/>
    <cellStyle name="쉼표 [0] 2 2 3" xfId="15032"/>
    <cellStyle name="쉼표 [0] 2 2 4" xfId="15033"/>
    <cellStyle name="쉼표 [0] 2 3" xfId="12570"/>
    <cellStyle name="쉼표 [0] 2 4" xfId="15034"/>
    <cellStyle name="쉼표 [0] 2 5" xfId="1503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36"/>
    <cellStyle name="표준 2 2 3" xfId="12908"/>
    <cellStyle name="표준 2 2 3 2" xfId="15037"/>
    <cellStyle name="표준 2 2 4" xfId="1503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3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304800</xdr:colOff>
      <xdr:row>694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7817225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709</xdr:row>
      <xdr:rowOff>85725</xdr:rowOff>
    </xdr:from>
    <xdr:to>
      <xdr:col>7</xdr:col>
      <xdr:colOff>276225</xdr:colOff>
      <xdr:row>711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90345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709</xdr:row>
      <xdr:rowOff>47625</xdr:rowOff>
    </xdr:from>
    <xdr:to>
      <xdr:col>7</xdr:col>
      <xdr:colOff>257175</xdr:colOff>
      <xdr:row>718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865350"/>
          <a:ext cx="257175" cy="1781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304800</xdr:colOff>
      <xdr:row>697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921740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https://www.maersk.com.cn/schedules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drawing" Target="../drawings/drawing3.xm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https://www.maersk.com.cn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8" Type="http://schemas.openxmlformats.org/officeDocument/2006/relationships/hyperlink" Target="https://www.maersk.com.cn/schedules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https://www.maersk.com.cn/schedules/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maersk.com.cn/schedules/" TargetMode="External"/><Relationship Id="rId15" Type="http://schemas.openxmlformats.org/officeDocument/2006/relationships/hyperlink" Target="https://www.maersk.com.cn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printerSettings" Target="../printerSettings/printerSettings3.bin"/><Relationship Id="rId10" Type="http://schemas.openxmlformats.org/officeDocument/2006/relationships/hyperlink" Target="https://www.maersk.com.cn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https://www.maersk.com.cn/schedules/" TargetMode="External"/><Relationship Id="rId13" Type="http://schemas.openxmlformats.org/officeDocument/2006/relationships/hyperlink" Target="https://www.maersk.com.cn/schedules/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7" Type="http://schemas.openxmlformats.org/officeDocument/2006/relationships/hyperlink" Target="https://www.maersk.com.cn/schedules/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2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25"/>
  <sheetViews>
    <sheetView tabSelected="1" workbookViewId="0">
      <selection activeCell="J13" sqref="J13"/>
    </sheetView>
  </sheetViews>
  <sheetFormatPr defaultRowHeight="14.25"/>
  <cols>
    <col min="1" max="1" width="24" style="1" customWidth="1"/>
    <col min="2" max="2" width="33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717" t="s">
        <v>272</v>
      </c>
      <c r="B1" s="717"/>
      <c r="C1" s="717"/>
      <c r="D1" s="717"/>
      <c r="E1" s="717"/>
      <c r="F1" s="717"/>
      <c r="G1" s="717"/>
    </row>
    <row r="2" spans="1:7" s="2" customFormat="1" ht="33.75" customHeight="1">
      <c r="A2" s="718" t="s">
        <v>23</v>
      </c>
      <c r="B2" s="718"/>
      <c r="C2" s="3"/>
      <c r="D2" s="3"/>
      <c r="E2" s="3"/>
      <c r="F2" s="3"/>
      <c r="G2" s="4" t="s">
        <v>693</v>
      </c>
    </row>
    <row r="3" spans="1:7" s="72" customFormat="1" ht="22.5" customHeight="1">
      <c r="A3" s="719" t="s">
        <v>271</v>
      </c>
      <c r="B3" s="719"/>
      <c r="C3" s="719"/>
      <c r="D3" s="719"/>
      <c r="E3" s="719"/>
      <c r="F3" s="719"/>
      <c r="G3" s="719"/>
    </row>
    <row r="4" spans="1:7" s="8" customFormat="1" ht="15.75" customHeight="1">
      <c r="A4" s="706" t="s">
        <v>273</v>
      </c>
      <c r="B4" s="706"/>
      <c r="C4" s="23"/>
      <c r="D4" s="71"/>
      <c r="E4" s="71"/>
      <c r="F4" s="71"/>
      <c r="G4" s="60"/>
    </row>
    <row r="5" spans="1:7" s="8" customFormat="1" ht="15.75" customHeight="1">
      <c r="A5" s="7"/>
      <c r="B5" s="674" t="s">
        <v>26</v>
      </c>
      <c r="C5" s="674" t="s">
        <v>27</v>
      </c>
      <c r="D5" s="674" t="s">
        <v>28</v>
      </c>
      <c r="E5" s="74" t="s">
        <v>297</v>
      </c>
      <c r="F5" s="74" t="s">
        <v>29</v>
      </c>
      <c r="G5" s="74" t="s">
        <v>25</v>
      </c>
    </row>
    <row r="6" spans="1:7" s="8" customFormat="1" ht="15.75" customHeight="1">
      <c r="A6" s="7"/>
      <c r="B6" s="675"/>
      <c r="C6" s="675"/>
      <c r="D6" s="675"/>
      <c r="E6" s="99" t="s">
        <v>19</v>
      </c>
      <c r="F6" s="74" t="s">
        <v>30</v>
      </c>
      <c r="G6" s="74" t="s">
        <v>31</v>
      </c>
    </row>
    <row r="7" spans="1:7" s="8" customFormat="1" ht="15.75" customHeight="1">
      <c r="A7" s="9"/>
      <c r="B7" s="107" t="s">
        <v>336</v>
      </c>
      <c r="C7" s="108" t="s">
        <v>213</v>
      </c>
      <c r="D7" s="671" t="s">
        <v>694</v>
      </c>
      <c r="E7" s="109">
        <v>44133</v>
      </c>
      <c r="F7" s="109">
        <f>E7+5</f>
        <v>44138</v>
      </c>
      <c r="G7" s="75">
        <f>F7+32</f>
        <v>44170</v>
      </c>
    </row>
    <row r="8" spans="1:7" s="8" customFormat="1" ht="15.75" customHeight="1">
      <c r="A8" s="9"/>
      <c r="B8" s="107" t="s">
        <v>433</v>
      </c>
      <c r="C8" s="110" t="s">
        <v>337</v>
      </c>
      <c r="D8" s="679"/>
      <c r="E8" s="111">
        <f t="shared" ref="E8:G11" si="0">E7+7</f>
        <v>44140</v>
      </c>
      <c r="F8" s="109">
        <f t="shared" si="0"/>
        <v>44145</v>
      </c>
      <c r="G8" s="75">
        <f t="shared" si="0"/>
        <v>44177</v>
      </c>
    </row>
    <row r="9" spans="1:7" s="8" customFormat="1" ht="15.75" customHeight="1">
      <c r="A9" s="9"/>
      <c r="B9" s="107" t="s">
        <v>434</v>
      </c>
      <c r="C9" s="112" t="s">
        <v>225</v>
      </c>
      <c r="D9" s="679"/>
      <c r="E9" s="111">
        <f t="shared" si="0"/>
        <v>44147</v>
      </c>
      <c r="F9" s="109">
        <f t="shared" si="0"/>
        <v>44152</v>
      </c>
      <c r="G9" s="75">
        <f t="shared" si="0"/>
        <v>44184</v>
      </c>
    </row>
    <row r="10" spans="1:7" s="8" customFormat="1" ht="15.75" customHeight="1">
      <c r="A10" s="9"/>
      <c r="B10" s="107" t="s">
        <v>435</v>
      </c>
      <c r="C10" s="110" t="s">
        <v>337</v>
      </c>
      <c r="D10" s="679"/>
      <c r="E10" s="111">
        <f t="shared" si="0"/>
        <v>44154</v>
      </c>
      <c r="F10" s="109">
        <f t="shared" si="0"/>
        <v>44159</v>
      </c>
      <c r="G10" s="75">
        <f t="shared" si="0"/>
        <v>44191</v>
      </c>
    </row>
    <row r="11" spans="1:7" s="8" customFormat="1" ht="15.75" customHeight="1">
      <c r="A11" s="10"/>
      <c r="B11" s="107" t="s">
        <v>436</v>
      </c>
      <c r="C11" s="112" t="s">
        <v>36</v>
      </c>
      <c r="D11" s="680"/>
      <c r="E11" s="111">
        <f t="shared" si="0"/>
        <v>44161</v>
      </c>
      <c r="F11" s="109">
        <f t="shared" si="0"/>
        <v>44166</v>
      </c>
      <c r="G11" s="75">
        <f t="shared" si="0"/>
        <v>44198</v>
      </c>
    </row>
    <row r="12" spans="1:7" s="8" customFormat="1" ht="15.75" customHeight="1">
      <c r="A12" s="10"/>
      <c r="B12" s="714"/>
      <c r="C12" s="714"/>
      <c r="D12" s="714"/>
      <c r="E12" s="714"/>
      <c r="F12" s="714"/>
      <c r="G12" s="714"/>
    </row>
    <row r="13" spans="1:7" s="8" customFormat="1" ht="15.75" customHeight="1">
      <c r="A13" s="10"/>
      <c r="B13" s="715"/>
      <c r="C13" s="715"/>
      <c r="D13" s="715"/>
      <c r="E13" s="715"/>
      <c r="F13" s="715"/>
      <c r="G13" s="715"/>
    </row>
    <row r="14" spans="1:7" s="8" customFormat="1" ht="15.75" customHeight="1">
      <c r="A14" s="10"/>
      <c r="B14" s="676" t="s">
        <v>26</v>
      </c>
      <c r="C14" s="676" t="s">
        <v>27</v>
      </c>
      <c r="D14" s="676" t="s">
        <v>695</v>
      </c>
      <c r="E14" s="74" t="s">
        <v>696</v>
      </c>
      <c r="F14" s="74" t="s">
        <v>29</v>
      </c>
      <c r="G14" s="74" t="s">
        <v>25</v>
      </c>
    </row>
    <row r="15" spans="1:7" s="8" customFormat="1" ht="15.75" customHeight="1">
      <c r="A15" s="10"/>
      <c r="B15" s="677"/>
      <c r="C15" s="677"/>
      <c r="D15" s="677"/>
      <c r="E15" s="99" t="s">
        <v>19</v>
      </c>
      <c r="F15" s="74" t="s">
        <v>30</v>
      </c>
      <c r="G15" s="74" t="s">
        <v>31</v>
      </c>
    </row>
    <row r="16" spans="1:7" s="8" customFormat="1" ht="15.75" customHeight="1">
      <c r="A16" s="10"/>
      <c r="B16" s="110" t="s">
        <v>437</v>
      </c>
      <c r="C16" s="113" t="s">
        <v>442</v>
      </c>
      <c r="D16" s="684" t="s">
        <v>697</v>
      </c>
      <c r="E16" s="109">
        <v>44137</v>
      </c>
      <c r="F16" s="109">
        <f>E16+4</f>
        <v>44141</v>
      </c>
      <c r="G16" s="109">
        <f>F16+26</f>
        <v>44167</v>
      </c>
    </row>
    <row r="17" spans="1:7" s="8" customFormat="1" ht="15.75" customHeight="1">
      <c r="A17" s="10"/>
      <c r="B17" s="110" t="s">
        <v>438</v>
      </c>
      <c r="C17" s="110" t="s">
        <v>443</v>
      </c>
      <c r="D17" s="685"/>
      <c r="E17" s="82">
        <f t="shared" ref="E17:G20" si="1">E16+7</f>
        <v>44144</v>
      </c>
      <c r="F17" s="109">
        <f t="shared" si="1"/>
        <v>44148</v>
      </c>
      <c r="G17" s="75">
        <f t="shared" si="1"/>
        <v>44174</v>
      </c>
    </row>
    <row r="18" spans="1:7" s="8" customFormat="1" ht="15.75" customHeight="1">
      <c r="A18" s="10"/>
      <c r="B18" s="114" t="s">
        <v>439</v>
      </c>
      <c r="C18" s="115" t="s">
        <v>444</v>
      </c>
      <c r="D18" s="685"/>
      <c r="E18" s="82">
        <f t="shared" si="1"/>
        <v>44151</v>
      </c>
      <c r="F18" s="109">
        <f t="shared" si="1"/>
        <v>44155</v>
      </c>
      <c r="G18" s="75">
        <f t="shared" si="1"/>
        <v>44181</v>
      </c>
    </row>
    <row r="19" spans="1:7" s="8" customFormat="1" ht="15.75" customHeight="1">
      <c r="A19" s="10"/>
      <c r="B19" s="115" t="s">
        <v>440</v>
      </c>
      <c r="C19" s="115" t="s">
        <v>445</v>
      </c>
      <c r="D19" s="685"/>
      <c r="E19" s="82">
        <f t="shared" si="1"/>
        <v>44158</v>
      </c>
      <c r="F19" s="109">
        <f t="shared" si="1"/>
        <v>44162</v>
      </c>
      <c r="G19" s="75">
        <f t="shared" si="1"/>
        <v>44188</v>
      </c>
    </row>
    <row r="20" spans="1:7" s="8" customFormat="1" ht="15.75" customHeight="1">
      <c r="A20" s="10"/>
      <c r="B20" s="115" t="s">
        <v>441</v>
      </c>
      <c r="C20" s="115" t="s">
        <v>446</v>
      </c>
      <c r="D20" s="686"/>
      <c r="E20" s="82">
        <f t="shared" si="1"/>
        <v>44165</v>
      </c>
      <c r="F20" s="109">
        <f t="shared" si="1"/>
        <v>44169</v>
      </c>
      <c r="G20" s="75">
        <f t="shared" si="1"/>
        <v>44195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674" t="s">
        <v>26</v>
      </c>
      <c r="C23" s="674" t="s">
        <v>27</v>
      </c>
      <c r="D23" s="674" t="s">
        <v>28</v>
      </c>
      <c r="E23" s="74" t="s">
        <v>696</v>
      </c>
      <c r="F23" s="74" t="s">
        <v>29</v>
      </c>
      <c r="G23" s="74" t="s">
        <v>25</v>
      </c>
    </row>
    <row r="24" spans="1:7" s="8" customFormat="1" ht="15.75" customHeight="1">
      <c r="A24" s="10"/>
      <c r="B24" s="675"/>
      <c r="C24" s="675"/>
      <c r="D24" s="675"/>
      <c r="E24" s="99" t="s">
        <v>19</v>
      </c>
      <c r="F24" s="74" t="s">
        <v>30</v>
      </c>
      <c r="G24" s="74" t="s">
        <v>31</v>
      </c>
    </row>
    <row r="25" spans="1:7" s="8" customFormat="1" ht="15.75" customHeight="1">
      <c r="A25" s="10"/>
      <c r="B25" s="116" t="s">
        <v>448</v>
      </c>
      <c r="C25" s="117" t="s">
        <v>452</v>
      </c>
      <c r="D25" s="671" t="s">
        <v>698</v>
      </c>
      <c r="E25" s="109">
        <v>44136</v>
      </c>
      <c r="F25" s="109">
        <f>E25+4</f>
        <v>44140</v>
      </c>
      <c r="G25" s="109">
        <f>F25+30</f>
        <v>44170</v>
      </c>
    </row>
    <row r="26" spans="1:7" s="8" customFormat="1" ht="15.75" customHeight="1">
      <c r="A26" s="10"/>
      <c r="B26" s="116" t="s">
        <v>447</v>
      </c>
      <c r="C26" s="117" t="s">
        <v>453</v>
      </c>
      <c r="D26" s="679"/>
      <c r="E26" s="82">
        <f t="shared" ref="E26:G29" si="2">E25+7</f>
        <v>44143</v>
      </c>
      <c r="F26" s="109">
        <f t="shared" si="2"/>
        <v>44147</v>
      </c>
      <c r="G26" s="75">
        <f t="shared" si="2"/>
        <v>44177</v>
      </c>
    </row>
    <row r="27" spans="1:7" s="8" customFormat="1" ht="15.75" customHeight="1">
      <c r="A27" s="10"/>
      <c r="B27" s="116" t="s">
        <v>449</v>
      </c>
      <c r="C27" s="117" t="s">
        <v>454</v>
      </c>
      <c r="D27" s="679"/>
      <c r="E27" s="82">
        <f t="shared" si="2"/>
        <v>44150</v>
      </c>
      <c r="F27" s="109">
        <f t="shared" si="2"/>
        <v>44154</v>
      </c>
      <c r="G27" s="75">
        <f t="shared" si="2"/>
        <v>44184</v>
      </c>
    </row>
    <row r="28" spans="1:7" s="8" customFormat="1" ht="15.75" customHeight="1">
      <c r="A28" s="10"/>
      <c r="B28" s="116" t="s">
        <v>450</v>
      </c>
      <c r="C28" s="117" t="s">
        <v>455</v>
      </c>
      <c r="D28" s="679"/>
      <c r="E28" s="82">
        <f t="shared" si="2"/>
        <v>44157</v>
      </c>
      <c r="F28" s="109">
        <f t="shared" si="2"/>
        <v>44161</v>
      </c>
      <c r="G28" s="75">
        <f t="shared" si="2"/>
        <v>44191</v>
      </c>
    </row>
    <row r="29" spans="1:7" s="8" customFormat="1" ht="15.75" customHeight="1">
      <c r="A29" s="10"/>
      <c r="B29" s="116" t="s">
        <v>451</v>
      </c>
      <c r="C29" s="117" t="s">
        <v>456</v>
      </c>
      <c r="D29" s="680"/>
      <c r="E29" s="82">
        <f t="shared" si="2"/>
        <v>44164</v>
      </c>
      <c r="F29" s="109">
        <f t="shared" si="2"/>
        <v>44168</v>
      </c>
      <c r="G29" s="75">
        <f t="shared" si="2"/>
        <v>44198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711"/>
      <c r="B33" s="711"/>
      <c r="C33" s="5"/>
      <c r="D33" s="6"/>
      <c r="E33" s="6"/>
      <c r="F33" s="97"/>
      <c r="G33" s="97"/>
    </row>
    <row r="34" spans="1:7" s="8" customFormat="1" ht="15.75" customHeight="1">
      <c r="A34" s="19" t="s">
        <v>699</v>
      </c>
      <c r="B34" s="674" t="s">
        <v>700</v>
      </c>
      <c r="C34" s="674" t="s">
        <v>27</v>
      </c>
      <c r="D34" s="674" t="s">
        <v>28</v>
      </c>
      <c r="E34" s="74" t="s">
        <v>696</v>
      </c>
      <c r="F34" s="74" t="s">
        <v>29</v>
      </c>
      <c r="G34" s="98" t="s">
        <v>38</v>
      </c>
    </row>
    <row r="35" spans="1:7" s="8" customFormat="1" ht="15.75" customHeight="1">
      <c r="A35" s="19"/>
      <c r="B35" s="675"/>
      <c r="C35" s="675"/>
      <c r="D35" s="675"/>
      <c r="E35" s="99" t="s">
        <v>19</v>
      </c>
      <c r="F35" s="83" t="s">
        <v>30</v>
      </c>
      <c r="G35" s="74" t="s">
        <v>31</v>
      </c>
    </row>
    <row r="36" spans="1:7" s="8" customFormat="1" ht="15.75" customHeight="1">
      <c r="A36" s="19"/>
      <c r="B36" s="107" t="s">
        <v>602</v>
      </c>
      <c r="C36" s="118" t="s">
        <v>701</v>
      </c>
      <c r="D36" s="671" t="s">
        <v>702</v>
      </c>
      <c r="E36" s="109">
        <v>44136</v>
      </c>
      <c r="F36" s="109">
        <f>E36+4</f>
        <v>44140</v>
      </c>
      <c r="G36" s="109">
        <f>F36+26</f>
        <v>44166</v>
      </c>
    </row>
    <row r="37" spans="1:7" s="8" customFormat="1" ht="15.75" customHeight="1">
      <c r="A37" s="19"/>
      <c r="B37" s="107" t="s">
        <v>603</v>
      </c>
      <c r="C37" s="118" t="s">
        <v>703</v>
      </c>
      <c r="D37" s="679"/>
      <c r="E37" s="82">
        <f t="shared" ref="E37:G40" si="3">E36+7</f>
        <v>44143</v>
      </c>
      <c r="F37" s="109">
        <f t="shared" si="3"/>
        <v>44147</v>
      </c>
      <c r="G37" s="75">
        <f t="shared" si="3"/>
        <v>44173</v>
      </c>
    </row>
    <row r="38" spans="1:7" s="8" customFormat="1" ht="15.75" customHeight="1">
      <c r="A38" s="19"/>
      <c r="B38" s="107" t="s">
        <v>604</v>
      </c>
      <c r="C38" s="118" t="s">
        <v>704</v>
      </c>
      <c r="D38" s="679"/>
      <c r="E38" s="82">
        <f t="shared" si="3"/>
        <v>44150</v>
      </c>
      <c r="F38" s="109">
        <f t="shared" si="3"/>
        <v>44154</v>
      </c>
      <c r="G38" s="75">
        <f t="shared" si="3"/>
        <v>44180</v>
      </c>
    </row>
    <row r="39" spans="1:7" s="8" customFormat="1" ht="15.75" customHeight="1">
      <c r="A39" s="19"/>
      <c r="B39" s="107" t="s">
        <v>605</v>
      </c>
      <c r="C39" s="118" t="s">
        <v>705</v>
      </c>
      <c r="D39" s="679"/>
      <c r="E39" s="82">
        <f t="shared" si="3"/>
        <v>44157</v>
      </c>
      <c r="F39" s="109">
        <f t="shared" si="3"/>
        <v>44161</v>
      </c>
      <c r="G39" s="75">
        <f t="shared" si="3"/>
        <v>44187</v>
      </c>
    </row>
    <row r="40" spans="1:7" s="8" customFormat="1" ht="15.75" customHeight="1">
      <c r="A40" s="19"/>
      <c r="B40" s="107" t="s">
        <v>606</v>
      </c>
      <c r="C40" s="118" t="s">
        <v>706</v>
      </c>
      <c r="D40" s="680"/>
      <c r="E40" s="82">
        <f t="shared" si="3"/>
        <v>44164</v>
      </c>
      <c r="F40" s="109">
        <f t="shared" si="3"/>
        <v>44168</v>
      </c>
      <c r="G40" s="75">
        <f t="shared" si="3"/>
        <v>44194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711"/>
      <c r="B42" s="711"/>
      <c r="C42" s="5"/>
      <c r="D42" s="6"/>
      <c r="E42" s="6"/>
      <c r="F42" s="97"/>
      <c r="G42" s="97"/>
    </row>
    <row r="43" spans="1:7" s="8" customFormat="1" ht="15.75" customHeight="1">
      <c r="A43" s="19" t="s">
        <v>707</v>
      </c>
      <c r="B43" s="674" t="s">
        <v>26</v>
      </c>
      <c r="C43" s="674" t="s">
        <v>27</v>
      </c>
      <c r="D43" s="674" t="s">
        <v>28</v>
      </c>
      <c r="E43" s="74" t="s">
        <v>708</v>
      </c>
      <c r="F43" s="74" t="s">
        <v>29</v>
      </c>
      <c r="G43" s="98" t="s">
        <v>39</v>
      </c>
    </row>
    <row r="44" spans="1:7" s="8" customFormat="1" ht="15.75" customHeight="1">
      <c r="A44" s="19"/>
      <c r="B44" s="675"/>
      <c r="C44" s="675"/>
      <c r="D44" s="675"/>
      <c r="E44" s="99" t="s">
        <v>19</v>
      </c>
      <c r="F44" s="119" t="s">
        <v>30</v>
      </c>
      <c r="G44" s="98" t="s">
        <v>31</v>
      </c>
    </row>
    <row r="45" spans="1:7" s="8" customFormat="1" ht="15.75" customHeight="1">
      <c r="A45" s="19"/>
      <c r="B45" s="107" t="s">
        <v>336</v>
      </c>
      <c r="C45" s="108" t="s">
        <v>213</v>
      </c>
      <c r="D45" s="671" t="s">
        <v>694</v>
      </c>
      <c r="E45" s="109">
        <v>44133</v>
      </c>
      <c r="F45" s="109">
        <f>E45+5</f>
        <v>44138</v>
      </c>
      <c r="G45" s="75">
        <f>F45+33</f>
        <v>44171</v>
      </c>
    </row>
    <row r="46" spans="1:7" s="8" customFormat="1" ht="15.75" customHeight="1">
      <c r="A46" s="19"/>
      <c r="B46" s="107" t="s">
        <v>433</v>
      </c>
      <c r="C46" s="110" t="s">
        <v>337</v>
      </c>
      <c r="D46" s="679"/>
      <c r="E46" s="111">
        <f t="shared" ref="E46:G49" si="4">E45+7</f>
        <v>44140</v>
      </c>
      <c r="F46" s="109">
        <f t="shared" si="4"/>
        <v>44145</v>
      </c>
      <c r="G46" s="75">
        <f t="shared" si="4"/>
        <v>44178</v>
      </c>
    </row>
    <row r="47" spans="1:7" s="8" customFormat="1" ht="15.75" customHeight="1">
      <c r="A47" s="19"/>
      <c r="B47" s="107" t="s">
        <v>434</v>
      </c>
      <c r="C47" s="112" t="s">
        <v>225</v>
      </c>
      <c r="D47" s="679"/>
      <c r="E47" s="111">
        <f t="shared" si="4"/>
        <v>44147</v>
      </c>
      <c r="F47" s="109">
        <f t="shared" si="4"/>
        <v>44152</v>
      </c>
      <c r="G47" s="75">
        <f t="shared" si="4"/>
        <v>44185</v>
      </c>
    </row>
    <row r="48" spans="1:7" s="8" customFormat="1" ht="15.75" customHeight="1">
      <c r="A48" s="19"/>
      <c r="B48" s="107" t="s">
        <v>435</v>
      </c>
      <c r="C48" s="110" t="s">
        <v>337</v>
      </c>
      <c r="D48" s="679"/>
      <c r="E48" s="111">
        <f t="shared" si="4"/>
        <v>44154</v>
      </c>
      <c r="F48" s="109">
        <f t="shared" si="4"/>
        <v>44159</v>
      </c>
      <c r="G48" s="75">
        <f t="shared" si="4"/>
        <v>44192</v>
      </c>
    </row>
    <row r="49" spans="1:7" s="8" customFormat="1" ht="15.75" customHeight="1">
      <c r="A49" s="19"/>
      <c r="B49" s="107" t="s">
        <v>436</v>
      </c>
      <c r="C49" s="112" t="s">
        <v>36</v>
      </c>
      <c r="D49" s="680"/>
      <c r="E49" s="111">
        <f t="shared" si="4"/>
        <v>44161</v>
      </c>
      <c r="F49" s="109">
        <f t="shared" si="4"/>
        <v>44166</v>
      </c>
      <c r="G49" s="75">
        <f t="shared" si="4"/>
        <v>44199</v>
      </c>
    </row>
    <row r="50" spans="1:7" s="8" customFormat="1" ht="15.75" customHeight="1">
      <c r="A50" s="19"/>
      <c r="B50" s="5"/>
      <c r="C50" s="5"/>
      <c r="D50" s="6"/>
      <c r="E50" s="6"/>
      <c r="F50" s="97"/>
      <c r="G50" s="97"/>
    </row>
    <row r="51" spans="1:7" s="8" customFormat="1" ht="15.75" customHeight="1">
      <c r="A51" s="711"/>
      <c r="B51" s="711"/>
      <c r="C51" s="5"/>
      <c r="D51" s="6"/>
      <c r="E51" s="6"/>
      <c r="F51" s="97"/>
      <c r="G51" s="97"/>
    </row>
    <row r="52" spans="1:7" s="8" customFormat="1" ht="15.75" customHeight="1">
      <c r="A52" s="19" t="s">
        <v>709</v>
      </c>
      <c r="B52" s="674" t="s">
        <v>700</v>
      </c>
      <c r="C52" s="674" t="s">
        <v>27</v>
      </c>
      <c r="D52" s="674" t="s">
        <v>28</v>
      </c>
      <c r="E52" s="74" t="s">
        <v>696</v>
      </c>
      <c r="F52" s="74" t="s">
        <v>29</v>
      </c>
      <c r="G52" s="98" t="s">
        <v>40</v>
      </c>
    </row>
    <row r="53" spans="1:7" s="8" customFormat="1" ht="15.75" customHeight="1">
      <c r="A53" s="19"/>
      <c r="B53" s="675"/>
      <c r="C53" s="675"/>
      <c r="D53" s="675"/>
      <c r="E53" s="99" t="s">
        <v>19</v>
      </c>
      <c r="F53" s="119" t="s">
        <v>30</v>
      </c>
      <c r="G53" s="98" t="s">
        <v>31</v>
      </c>
    </row>
    <row r="54" spans="1:7" s="8" customFormat="1" ht="15.75" customHeight="1">
      <c r="A54" s="19"/>
      <c r="B54" s="107" t="s">
        <v>336</v>
      </c>
      <c r="C54" s="108" t="s">
        <v>213</v>
      </c>
      <c r="D54" s="671" t="s">
        <v>694</v>
      </c>
      <c r="E54" s="109">
        <v>44133</v>
      </c>
      <c r="F54" s="109">
        <f>E54+5</f>
        <v>44138</v>
      </c>
      <c r="G54" s="75">
        <f>F54+29</f>
        <v>44167</v>
      </c>
    </row>
    <row r="55" spans="1:7" s="8" customFormat="1" ht="15.75" customHeight="1">
      <c r="A55" s="19"/>
      <c r="B55" s="107" t="s">
        <v>433</v>
      </c>
      <c r="C55" s="110" t="s">
        <v>337</v>
      </c>
      <c r="D55" s="679"/>
      <c r="E55" s="111">
        <f t="shared" ref="E55:G58" si="5">E54+7</f>
        <v>44140</v>
      </c>
      <c r="F55" s="109">
        <f t="shared" si="5"/>
        <v>44145</v>
      </c>
      <c r="G55" s="75">
        <f t="shared" si="5"/>
        <v>44174</v>
      </c>
    </row>
    <row r="56" spans="1:7" s="8" customFormat="1" ht="15.75" customHeight="1">
      <c r="A56" s="19"/>
      <c r="B56" s="107" t="s">
        <v>434</v>
      </c>
      <c r="C56" s="112" t="s">
        <v>225</v>
      </c>
      <c r="D56" s="679"/>
      <c r="E56" s="111">
        <f t="shared" si="5"/>
        <v>44147</v>
      </c>
      <c r="F56" s="109">
        <f t="shared" si="5"/>
        <v>44152</v>
      </c>
      <c r="G56" s="75">
        <f t="shared" si="5"/>
        <v>44181</v>
      </c>
    </row>
    <row r="57" spans="1:7" s="8" customFormat="1" ht="15.75" customHeight="1">
      <c r="A57" s="19"/>
      <c r="B57" s="107" t="s">
        <v>435</v>
      </c>
      <c r="C57" s="110" t="s">
        <v>337</v>
      </c>
      <c r="D57" s="679"/>
      <c r="E57" s="111">
        <f t="shared" si="5"/>
        <v>44154</v>
      </c>
      <c r="F57" s="109">
        <f t="shared" si="5"/>
        <v>44159</v>
      </c>
      <c r="G57" s="75">
        <f t="shared" si="5"/>
        <v>44188</v>
      </c>
    </row>
    <row r="58" spans="1:7" s="8" customFormat="1" ht="15.75" customHeight="1">
      <c r="A58" s="19"/>
      <c r="B58" s="107" t="s">
        <v>436</v>
      </c>
      <c r="C58" s="112" t="s">
        <v>36</v>
      </c>
      <c r="D58" s="680"/>
      <c r="E58" s="111">
        <f t="shared" si="5"/>
        <v>44161</v>
      </c>
      <c r="F58" s="109">
        <f t="shared" si="5"/>
        <v>44166</v>
      </c>
      <c r="G58" s="75">
        <f t="shared" si="5"/>
        <v>44195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97"/>
      <c r="G60" s="97"/>
    </row>
    <row r="61" spans="1:7" s="8" customFormat="1" ht="15.75" customHeight="1">
      <c r="A61" s="19"/>
      <c r="B61" s="674" t="s">
        <v>26</v>
      </c>
      <c r="C61" s="674" t="s">
        <v>27</v>
      </c>
      <c r="D61" s="674" t="s">
        <v>28</v>
      </c>
      <c r="E61" s="74" t="s">
        <v>696</v>
      </c>
      <c r="F61" s="74" t="s">
        <v>29</v>
      </c>
      <c r="G61" s="98" t="s">
        <v>40</v>
      </c>
    </row>
    <row r="62" spans="1:7" s="8" customFormat="1" ht="15.75" customHeight="1">
      <c r="A62" s="19"/>
      <c r="B62" s="675"/>
      <c r="C62" s="675"/>
      <c r="D62" s="675"/>
      <c r="E62" s="99" t="s">
        <v>19</v>
      </c>
      <c r="F62" s="83" t="s">
        <v>30</v>
      </c>
      <c r="G62" s="74" t="s">
        <v>31</v>
      </c>
    </row>
    <row r="63" spans="1:7" s="8" customFormat="1" ht="15.75" customHeight="1">
      <c r="A63" s="19"/>
      <c r="B63" s="116" t="s">
        <v>448</v>
      </c>
      <c r="C63" s="117" t="s">
        <v>452</v>
      </c>
      <c r="D63" s="671" t="s">
        <v>698</v>
      </c>
      <c r="E63" s="75">
        <v>44136</v>
      </c>
      <c r="F63" s="75">
        <f>E63+4</f>
        <v>44140</v>
      </c>
      <c r="G63" s="75">
        <f>F63+30</f>
        <v>44170</v>
      </c>
    </row>
    <row r="64" spans="1:7" s="8" customFormat="1" ht="15.75" customHeight="1">
      <c r="A64" s="19"/>
      <c r="B64" s="116" t="s">
        <v>447</v>
      </c>
      <c r="C64" s="117" t="s">
        <v>453</v>
      </c>
      <c r="D64" s="679"/>
      <c r="E64" s="82">
        <f t="shared" ref="E64:G67" si="6">E63+7</f>
        <v>44143</v>
      </c>
      <c r="F64" s="75">
        <f t="shared" si="6"/>
        <v>44147</v>
      </c>
      <c r="G64" s="75">
        <f t="shared" si="6"/>
        <v>44177</v>
      </c>
    </row>
    <row r="65" spans="1:7" s="8" customFormat="1" ht="15.75" customHeight="1">
      <c r="A65" s="19"/>
      <c r="B65" s="116" t="s">
        <v>449</v>
      </c>
      <c r="C65" s="117" t="s">
        <v>454</v>
      </c>
      <c r="D65" s="679"/>
      <c r="E65" s="82">
        <f t="shared" si="6"/>
        <v>44150</v>
      </c>
      <c r="F65" s="75">
        <f t="shared" si="6"/>
        <v>44154</v>
      </c>
      <c r="G65" s="75">
        <f t="shared" si="6"/>
        <v>44184</v>
      </c>
    </row>
    <row r="66" spans="1:7" s="8" customFormat="1" ht="15.75" customHeight="1">
      <c r="A66" s="19"/>
      <c r="B66" s="116" t="s">
        <v>450</v>
      </c>
      <c r="C66" s="117" t="s">
        <v>455</v>
      </c>
      <c r="D66" s="679"/>
      <c r="E66" s="82">
        <f t="shared" si="6"/>
        <v>44157</v>
      </c>
      <c r="F66" s="75">
        <f t="shared" si="6"/>
        <v>44161</v>
      </c>
      <c r="G66" s="75">
        <f t="shared" si="6"/>
        <v>44191</v>
      </c>
    </row>
    <row r="67" spans="1:7" s="8" customFormat="1" ht="15.75" customHeight="1">
      <c r="A67" s="19"/>
      <c r="B67" s="116" t="s">
        <v>451</v>
      </c>
      <c r="C67" s="117" t="s">
        <v>456</v>
      </c>
      <c r="D67" s="680"/>
      <c r="E67" s="82">
        <f t="shared" si="6"/>
        <v>44164</v>
      </c>
      <c r="F67" s="75">
        <f t="shared" si="6"/>
        <v>44168</v>
      </c>
      <c r="G67" s="75">
        <f t="shared" si="6"/>
        <v>44198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97"/>
      <c r="G69" s="97"/>
    </row>
    <row r="70" spans="1:7" s="8" customFormat="1" ht="15.75" customHeight="1">
      <c r="A70" s="711"/>
      <c r="B70" s="711"/>
      <c r="C70" s="5"/>
      <c r="D70" s="6"/>
      <c r="E70" s="6"/>
      <c r="F70" s="97"/>
      <c r="G70" s="97"/>
    </row>
    <row r="71" spans="1:7" s="8" customFormat="1" ht="15.75" customHeight="1">
      <c r="A71" s="19" t="s">
        <v>710</v>
      </c>
      <c r="B71" s="674" t="s">
        <v>26</v>
      </c>
      <c r="C71" s="674" t="s">
        <v>27</v>
      </c>
      <c r="D71" s="674" t="s">
        <v>28</v>
      </c>
      <c r="E71" s="74" t="s">
        <v>708</v>
      </c>
      <c r="F71" s="74" t="s">
        <v>29</v>
      </c>
      <c r="G71" s="98" t="s">
        <v>41</v>
      </c>
    </row>
    <row r="72" spans="1:7" s="8" customFormat="1" ht="15.75" customHeight="1">
      <c r="A72" s="19"/>
      <c r="B72" s="675"/>
      <c r="C72" s="675"/>
      <c r="D72" s="675"/>
      <c r="E72" s="99" t="s">
        <v>19</v>
      </c>
      <c r="F72" s="83" t="s">
        <v>30</v>
      </c>
      <c r="G72" s="74" t="s">
        <v>31</v>
      </c>
    </row>
    <row r="73" spans="1:7" s="8" customFormat="1" ht="15.75" customHeight="1">
      <c r="A73" s="19"/>
      <c r="B73" s="116" t="s">
        <v>601</v>
      </c>
      <c r="C73" s="117" t="s">
        <v>701</v>
      </c>
      <c r="D73" s="671" t="s">
        <v>711</v>
      </c>
      <c r="E73" s="109">
        <v>44137</v>
      </c>
      <c r="F73" s="109">
        <f>E73+4</f>
        <v>44141</v>
      </c>
      <c r="G73" s="109">
        <f>F73+31</f>
        <v>44172</v>
      </c>
    </row>
    <row r="74" spans="1:7" s="8" customFormat="1" ht="15.75" customHeight="1">
      <c r="A74" s="19"/>
      <c r="B74" s="116" t="s">
        <v>55</v>
      </c>
      <c r="C74" s="117" t="s">
        <v>712</v>
      </c>
      <c r="D74" s="679"/>
      <c r="E74" s="82">
        <f t="shared" ref="E74:G77" si="7">E73+7</f>
        <v>44144</v>
      </c>
      <c r="F74" s="109">
        <f t="shared" si="7"/>
        <v>44148</v>
      </c>
      <c r="G74" s="75">
        <f t="shared" si="7"/>
        <v>44179</v>
      </c>
    </row>
    <row r="75" spans="1:7" s="8" customFormat="1" ht="15.75" customHeight="1">
      <c r="A75" s="19"/>
      <c r="B75" s="116" t="s">
        <v>607</v>
      </c>
      <c r="C75" s="117" t="s">
        <v>713</v>
      </c>
      <c r="D75" s="679"/>
      <c r="E75" s="82">
        <f t="shared" si="7"/>
        <v>44151</v>
      </c>
      <c r="F75" s="109">
        <f t="shared" si="7"/>
        <v>44155</v>
      </c>
      <c r="G75" s="75">
        <f t="shared" si="7"/>
        <v>44186</v>
      </c>
    </row>
    <row r="76" spans="1:7" s="8" customFormat="1" ht="15.75" customHeight="1">
      <c r="A76" s="19"/>
      <c r="B76" s="116" t="s">
        <v>608</v>
      </c>
      <c r="C76" s="117" t="s">
        <v>714</v>
      </c>
      <c r="D76" s="679"/>
      <c r="E76" s="82">
        <f t="shared" si="7"/>
        <v>44158</v>
      </c>
      <c r="F76" s="109">
        <f t="shared" si="7"/>
        <v>44162</v>
      </c>
      <c r="G76" s="75">
        <f t="shared" si="7"/>
        <v>44193</v>
      </c>
    </row>
    <row r="77" spans="1:7" s="8" customFormat="1" ht="15.75" customHeight="1">
      <c r="A77" s="19"/>
      <c r="B77" s="116" t="s">
        <v>609</v>
      </c>
      <c r="C77" s="117" t="s">
        <v>715</v>
      </c>
      <c r="D77" s="680"/>
      <c r="E77" s="82">
        <f t="shared" si="7"/>
        <v>44165</v>
      </c>
      <c r="F77" s="109">
        <f t="shared" si="7"/>
        <v>44169</v>
      </c>
      <c r="G77" s="75">
        <f t="shared" si="7"/>
        <v>44200</v>
      </c>
    </row>
    <row r="78" spans="1:7" s="8" customFormat="1" ht="15.75" customHeight="1">
      <c r="A78" s="19"/>
      <c r="B78" s="97"/>
      <c r="C78" s="5"/>
      <c r="D78" s="6"/>
      <c r="E78" s="6"/>
      <c r="F78" s="97"/>
      <c r="G78" s="97"/>
    </row>
    <row r="79" spans="1:7" s="8" customFormat="1" ht="15.75" customHeight="1">
      <c r="A79" s="19"/>
      <c r="B79" s="97"/>
      <c r="C79" s="5"/>
      <c r="D79" s="6"/>
      <c r="E79" s="6"/>
      <c r="F79" s="97"/>
      <c r="G79" s="97"/>
    </row>
    <row r="80" spans="1:7" s="8" customFormat="1" ht="15.75" customHeight="1">
      <c r="A80" s="19"/>
      <c r="B80" s="674" t="s">
        <v>26</v>
      </c>
      <c r="C80" s="674" t="s">
        <v>27</v>
      </c>
      <c r="D80" s="674" t="s">
        <v>28</v>
      </c>
      <c r="E80" s="74" t="s">
        <v>696</v>
      </c>
      <c r="F80" s="74" t="s">
        <v>29</v>
      </c>
      <c r="G80" s="98" t="s">
        <v>41</v>
      </c>
    </row>
    <row r="81" spans="1:7" s="8" customFormat="1" ht="15.75" customHeight="1">
      <c r="A81" s="19"/>
      <c r="B81" s="675"/>
      <c r="C81" s="675"/>
      <c r="D81" s="675"/>
      <c r="E81" s="99" t="s">
        <v>19</v>
      </c>
      <c r="F81" s="83" t="s">
        <v>30</v>
      </c>
      <c r="G81" s="74" t="s">
        <v>31</v>
      </c>
    </row>
    <row r="82" spans="1:7" s="8" customFormat="1" ht="15.75" customHeight="1">
      <c r="A82" s="19"/>
      <c r="B82" s="107" t="s">
        <v>338</v>
      </c>
      <c r="C82" s="108" t="s">
        <v>716</v>
      </c>
      <c r="D82" s="671" t="s">
        <v>717</v>
      </c>
      <c r="E82" s="109">
        <v>44135</v>
      </c>
      <c r="F82" s="109">
        <f>E82+4</f>
        <v>44139</v>
      </c>
      <c r="G82" s="109">
        <f>F82+30</f>
        <v>44169</v>
      </c>
    </row>
    <row r="83" spans="1:7" s="8" customFormat="1" ht="15.75" customHeight="1">
      <c r="A83" s="19"/>
      <c r="B83" s="107" t="s">
        <v>457</v>
      </c>
      <c r="C83" s="110" t="s">
        <v>718</v>
      </c>
      <c r="D83" s="679"/>
      <c r="E83" s="82">
        <f t="shared" ref="E83:G86" si="8">E82+7</f>
        <v>44142</v>
      </c>
      <c r="F83" s="109">
        <f t="shared" si="8"/>
        <v>44146</v>
      </c>
      <c r="G83" s="75">
        <f t="shared" si="8"/>
        <v>44176</v>
      </c>
    </row>
    <row r="84" spans="1:7" s="8" customFormat="1" ht="15.75" customHeight="1">
      <c r="A84" s="19"/>
      <c r="B84" s="107" t="s">
        <v>458</v>
      </c>
      <c r="C84" s="112" t="s">
        <v>719</v>
      </c>
      <c r="D84" s="679"/>
      <c r="E84" s="82">
        <f t="shared" si="8"/>
        <v>44149</v>
      </c>
      <c r="F84" s="109">
        <f t="shared" si="8"/>
        <v>44153</v>
      </c>
      <c r="G84" s="75">
        <f t="shared" si="8"/>
        <v>44183</v>
      </c>
    </row>
    <row r="85" spans="1:7" s="8" customFormat="1" ht="15.75" customHeight="1">
      <c r="A85" s="19"/>
      <c r="B85" s="107"/>
      <c r="C85" s="110"/>
      <c r="D85" s="679"/>
      <c r="E85" s="82">
        <f t="shared" si="8"/>
        <v>44156</v>
      </c>
      <c r="F85" s="109">
        <f t="shared" si="8"/>
        <v>44160</v>
      </c>
      <c r="G85" s="75">
        <f t="shared" si="8"/>
        <v>44190</v>
      </c>
    </row>
    <row r="86" spans="1:7" s="8" customFormat="1" ht="15.75" customHeight="1">
      <c r="A86" s="19"/>
      <c r="B86" s="107" t="s">
        <v>459</v>
      </c>
      <c r="C86" s="112" t="s">
        <v>226</v>
      </c>
      <c r="D86" s="680"/>
      <c r="E86" s="82">
        <f t="shared" si="8"/>
        <v>44163</v>
      </c>
      <c r="F86" s="109">
        <f t="shared" si="8"/>
        <v>44167</v>
      </c>
      <c r="G86" s="75">
        <f t="shared" si="8"/>
        <v>44197</v>
      </c>
    </row>
    <row r="87" spans="1:7" s="8" customFormat="1" ht="15.75" customHeight="1">
      <c r="A87" s="711"/>
      <c r="B87" s="711"/>
      <c r="C87" s="5"/>
      <c r="D87" s="6"/>
      <c r="E87" s="6"/>
      <c r="F87" s="97"/>
      <c r="G87" s="97"/>
    </row>
    <row r="88" spans="1:7" s="8" customFormat="1" ht="15.75" customHeight="1">
      <c r="A88" s="19" t="s">
        <v>720</v>
      </c>
      <c r="B88" s="674" t="s">
        <v>26</v>
      </c>
      <c r="C88" s="674" t="s">
        <v>27</v>
      </c>
      <c r="D88" s="674" t="s">
        <v>28</v>
      </c>
      <c r="E88" s="74" t="s">
        <v>708</v>
      </c>
      <c r="F88" s="74" t="s">
        <v>29</v>
      </c>
      <c r="G88" s="98" t="s">
        <v>42</v>
      </c>
    </row>
    <row r="89" spans="1:7" s="8" customFormat="1" ht="15.75" customHeight="1">
      <c r="A89" s="19"/>
      <c r="B89" s="675"/>
      <c r="C89" s="675"/>
      <c r="D89" s="675"/>
      <c r="E89" s="99" t="s">
        <v>19</v>
      </c>
      <c r="F89" s="83" t="s">
        <v>30</v>
      </c>
      <c r="G89" s="74" t="s">
        <v>31</v>
      </c>
    </row>
    <row r="90" spans="1:7" s="8" customFormat="1" ht="15.75" customHeight="1">
      <c r="A90" s="19"/>
      <c r="B90" s="110" t="s">
        <v>437</v>
      </c>
      <c r="C90" s="113" t="s">
        <v>442</v>
      </c>
      <c r="D90" s="684" t="s">
        <v>697</v>
      </c>
      <c r="E90" s="109">
        <v>44137</v>
      </c>
      <c r="F90" s="109">
        <f>E90+4</f>
        <v>44141</v>
      </c>
      <c r="G90" s="109">
        <f>F90+26</f>
        <v>44167</v>
      </c>
    </row>
    <row r="91" spans="1:7" s="8" customFormat="1" ht="15.75" customHeight="1">
      <c r="A91" s="19"/>
      <c r="B91" s="110" t="s">
        <v>438</v>
      </c>
      <c r="C91" s="110" t="s">
        <v>443</v>
      </c>
      <c r="D91" s="685"/>
      <c r="E91" s="82">
        <f t="shared" ref="E91:G94" si="9">E90+7</f>
        <v>44144</v>
      </c>
      <c r="F91" s="109">
        <f t="shared" si="9"/>
        <v>44148</v>
      </c>
      <c r="G91" s="75">
        <f t="shared" si="9"/>
        <v>44174</v>
      </c>
    </row>
    <row r="92" spans="1:7" s="8" customFormat="1" ht="15.75" customHeight="1">
      <c r="A92" s="19"/>
      <c r="B92" s="114" t="s">
        <v>439</v>
      </c>
      <c r="C92" s="115" t="s">
        <v>444</v>
      </c>
      <c r="D92" s="685"/>
      <c r="E92" s="82">
        <f t="shared" si="9"/>
        <v>44151</v>
      </c>
      <c r="F92" s="109">
        <f t="shared" si="9"/>
        <v>44155</v>
      </c>
      <c r="G92" s="75">
        <f t="shared" si="9"/>
        <v>44181</v>
      </c>
    </row>
    <row r="93" spans="1:7" s="8" customFormat="1" ht="15.75" customHeight="1">
      <c r="A93" s="19"/>
      <c r="B93" s="115" t="s">
        <v>440</v>
      </c>
      <c r="C93" s="115" t="s">
        <v>445</v>
      </c>
      <c r="D93" s="685"/>
      <c r="E93" s="82">
        <f t="shared" si="9"/>
        <v>44158</v>
      </c>
      <c r="F93" s="109">
        <f t="shared" si="9"/>
        <v>44162</v>
      </c>
      <c r="G93" s="75">
        <f t="shared" si="9"/>
        <v>44188</v>
      </c>
    </row>
    <row r="94" spans="1:7" s="8" customFormat="1" ht="15.75" customHeight="1">
      <c r="A94" s="19"/>
      <c r="B94" s="115" t="s">
        <v>441</v>
      </c>
      <c r="C94" s="115" t="s">
        <v>446</v>
      </c>
      <c r="D94" s="686"/>
      <c r="E94" s="82">
        <f t="shared" si="9"/>
        <v>44165</v>
      </c>
      <c r="F94" s="109">
        <f t="shared" si="9"/>
        <v>44169</v>
      </c>
      <c r="G94" s="75">
        <f t="shared" si="9"/>
        <v>44195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711"/>
      <c r="B96" s="711"/>
      <c r="C96" s="5"/>
      <c r="D96" s="6"/>
      <c r="E96" s="6"/>
      <c r="F96" s="97"/>
      <c r="G96" s="97"/>
    </row>
    <row r="97" spans="1:7" s="8" customFormat="1" ht="15.75" customHeight="1">
      <c r="A97" s="19" t="s">
        <v>721</v>
      </c>
      <c r="B97" s="674" t="s">
        <v>26</v>
      </c>
      <c r="C97" s="674" t="s">
        <v>27</v>
      </c>
      <c r="D97" s="674" t="s">
        <v>28</v>
      </c>
      <c r="E97" s="74" t="s">
        <v>696</v>
      </c>
      <c r="F97" s="74" t="s">
        <v>29</v>
      </c>
      <c r="G97" s="98" t="s">
        <v>722</v>
      </c>
    </row>
    <row r="98" spans="1:7" s="8" customFormat="1" ht="15.75" customHeight="1">
      <c r="A98" s="19"/>
      <c r="B98" s="675"/>
      <c r="C98" s="675"/>
      <c r="D98" s="675"/>
      <c r="E98" s="99" t="s">
        <v>19</v>
      </c>
      <c r="F98" s="119" t="s">
        <v>30</v>
      </c>
      <c r="G98" s="74" t="s">
        <v>31</v>
      </c>
    </row>
    <row r="99" spans="1:7" s="8" customFormat="1" ht="15.75" customHeight="1">
      <c r="A99" s="19"/>
      <c r="B99" s="107" t="s">
        <v>338</v>
      </c>
      <c r="C99" s="108" t="s">
        <v>716</v>
      </c>
      <c r="D99" s="671" t="s">
        <v>723</v>
      </c>
      <c r="E99" s="109">
        <v>44134</v>
      </c>
      <c r="F99" s="109">
        <f>E99+5</f>
        <v>44139</v>
      </c>
      <c r="G99" s="75">
        <f>F99+32</f>
        <v>44171</v>
      </c>
    </row>
    <row r="100" spans="1:7" s="8" customFormat="1" ht="15.75" customHeight="1">
      <c r="A100" s="19"/>
      <c r="B100" s="107" t="s">
        <v>457</v>
      </c>
      <c r="C100" s="110" t="s">
        <v>718</v>
      </c>
      <c r="D100" s="679"/>
      <c r="E100" s="111">
        <f t="shared" ref="E100:G101" si="10">E99+7</f>
        <v>44141</v>
      </c>
      <c r="F100" s="109">
        <f t="shared" si="10"/>
        <v>44146</v>
      </c>
      <c r="G100" s="75">
        <f t="shared" si="10"/>
        <v>44178</v>
      </c>
    </row>
    <row r="101" spans="1:7" s="8" customFormat="1" ht="15.75" customHeight="1">
      <c r="A101" s="19"/>
      <c r="B101" s="107" t="s">
        <v>458</v>
      </c>
      <c r="C101" s="112" t="s">
        <v>724</v>
      </c>
      <c r="D101" s="679"/>
      <c r="E101" s="111">
        <f t="shared" si="10"/>
        <v>44148</v>
      </c>
      <c r="F101" s="109">
        <f t="shared" si="10"/>
        <v>44153</v>
      </c>
      <c r="G101" s="75">
        <f t="shared" si="10"/>
        <v>44185</v>
      </c>
    </row>
    <row r="102" spans="1:7" s="8" customFormat="1" ht="15.75" customHeight="1">
      <c r="A102" s="19"/>
      <c r="B102" s="107"/>
      <c r="C102" s="110"/>
      <c r="D102" s="679"/>
      <c r="E102" s="111">
        <f>E101+8</f>
        <v>44156</v>
      </c>
      <c r="F102" s="109">
        <f>F101+7</f>
        <v>44160</v>
      </c>
      <c r="G102" s="75">
        <f>G101+7</f>
        <v>44192</v>
      </c>
    </row>
    <row r="103" spans="1:7" s="8" customFormat="1" ht="15.75" customHeight="1">
      <c r="A103" s="19"/>
      <c r="B103" s="107" t="s">
        <v>459</v>
      </c>
      <c r="C103" s="112" t="s">
        <v>226</v>
      </c>
      <c r="D103" s="680"/>
      <c r="E103" s="111">
        <f>E102+7</f>
        <v>44163</v>
      </c>
      <c r="F103" s="109">
        <f>F102+7</f>
        <v>44167</v>
      </c>
      <c r="G103" s="75">
        <f>G102+7</f>
        <v>44199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711"/>
      <c r="B105" s="711"/>
      <c r="C105" s="5"/>
      <c r="D105" s="6"/>
      <c r="E105" s="6"/>
      <c r="F105" s="97"/>
      <c r="G105" s="97"/>
    </row>
    <row r="106" spans="1:7" s="8" customFormat="1" ht="15.75" customHeight="1">
      <c r="A106" s="19" t="s">
        <v>725</v>
      </c>
      <c r="B106" s="716" t="s">
        <v>726</v>
      </c>
      <c r="C106" s="716" t="s">
        <v>27</v>
      </c>
      <c r="D106" s="716" t="s">
        <v>28</v>
      </c>
      <c r="E106" s="74" t="s">
        <v>696</v>
      </c>
      <c r="F106" s="74" t="s">
        <v>29</v>
      </c>
      <c r="G106" s="74" t="s">
        <v>727</v>
      </c>
    </row>
    <row r="107" spans="1:7" s="8" customFormat="1" ht="15.75" customHeight="1">
      <c r="A107" s="19"/>
      <c r="B107" s="716"/>
      <c r="C107" s="716"/>
      <c r="D107" s="716"/>
      <c r="E107" s="74" t="s">
        <v>19</v>
      </c>
      <c r="F107" s="74" t="s">
        <v>30</v>
      </c>
      <c r="G107" s="74" t="s">
        <v>31</v>
      </c>
    </row>
    <row r="108" spans="1:7" s="8" customFormat="1" ht="15.75" customHeight="1">
      <c r="A108" s="19"/>
      <c r="B108" s="120" t="s">
        <v>335</v>
      </c>
      <c r="C108" s="121" t="s">
        <v>716</v>
      </c>
      <c r="D108" s="671" t="s">
        <v>728</v>
      </c>
      <c r="E108" s="109">
        <v>44134</v>
      </c>
      <c r="F108" s="109">
        <f>E108+5</f>
        <v>44139</v>
      </c>
      <c r="G108" s="75">
        <f>F108+34</f>
        <v>44173</v>
      </c>
    </row>
    <row r="109" spans="1:7" s="8" customFormat="1" ht="15.75" customHeight="1">
      <c r="A109" s="19"/>
      <c r="B109" s="122" t="s">
        <v>427</v>
      </c>
      <c r="C109" s="121" t="s">
        <v>729</v>
      </c>
      <c r="D109" s="679"/>
      <c r="E109" s="111">
        <f t="shared" ref="E109:G112" si="11">E108+7</f>
        <v>44141</v>
      </c>
      <c r="F109" s="109">
        <f t="shared" si="11"/>
        <v>44146</v>
      </c>
      <c r="G109" s="75">
        <f t="shared" si="11"/>
        <v>44180</v>
      </c>
    </row>
    <row r="110" spans="1:7" s="8" customFormat="1" ht="15.75" customHeight="1">
      <c r="A110" s="19"/>
      <c r="B110" s="120" t="s">
        <v>428</v>
      </c>
      <c r="C110" s="121" t="s">
        <v>730</v>
      </c>
      <c r="D110" s="679"/>
      <c r="E110" s="111">
        <f t="shared" si="11"/>
        <v>44148</v>
      </c>
      <c r="F110" s="109">
        <f t="shared" si="11"/>
        <v>44153</v>
      </c>
      <c r="G110" s="75">
        <f t="shared" si="11"/>
        <v>44187</v>
      </c>
    </row>
    <row r="111" spans="1:7" s="8" customFormat="1" ht="15.75" customHeight="1">
      <c r="A111" s="19"/>
      <c r="B111" s="123" t="s">
        <v>429</v>
      </c>
      <c r="C111" s="121" t="s">
        <v>731</v>
      </c>
      <c r="D111" s="679"/>
      <c r="E111" s="111">
        <f t="shared" si="11"/>
        <v>44155</v>
      </c>
      <c r="F111" s="109">
        <f t="shared" si="11"/>
        <v>44160</v>
      </c>
      <c r="G111" s="75">
        <f t="shared" si="11"/>
        <v>44194</v>
      </c>
    </row>
    <row r="112" spans="1:7" s="8" customFormat="1" ht="15.75" customHeight="1">
      <c r="A112" s="19"/>
      <c r="B112" s="107" t="s">
        <v>430</v>
      </c>
      <c r="C112" s="118" t="s">
        <v>716</v>
      </c>
      <c r="D112" s="680"/>
      <c r="E112" s="111">
        <f t="shared" si="11"/>
        <v>44162</v>
      </c>
      <c r="F112" s="109">
        <f t="shared" si="11"/>
        <v>44167</v>
      </c>
      <c r="G112" s="75">
        <f t="shared" si="11"/>
        <v>44201</v>
      </c>
    </row>
    <row r="113" spans="1:7" s="8" customFormat="1" ht="15.75" customHeight="1">
      <c r="A113" s="19"/>
      <c r="B113" s="5"/>
      <c r="C113" s="5"/>
      <c r="D113" s="6"/>
      <c r="E113" s="6"/>
      <c r="F113" s="97"/>
      <c r="G113" s="97" t="s">
        <v>732</v>
      </c>
    </row>
    <row r="114" spans="1:7" s="8" customFormat="1" ht="15.75" customHeight="1">
      <c r="A114" s="711"/>
      <c r="B114" s="711"/>
      <c r="C114" s="5"/>
      <c r="D114" s="6"/>
      <c r="E114" s="6"/>
      <c r="F114" s="97"/>
      <c r="G114" s="97"/>
    </row>
    <row r="115" spans="1:7" s="8" customFormat="1" ht="15.75" customHeight="1">
      <c r="A115" s="19" t="s">
        <v>733</v>
      </c>
      <c r="B115" s="676" t="s">
        <v>26</v>
      </c>
      <c r="C115" s="676" t="s">
        <v>27</v>
      </c>
      <c r="D115" s="676" t="s">
        <v>28</v>
      </c>
      <c r="E115" s="74" t="s">
        <v>696</v>
      </c>
      <c r="F115" s="74" t="s">
        <v>29</v>
      </c>
      <c r="G115" s="74" t="s">
        <v>734</v>
      </c>
    </row>
    <row r="116" spans="1:7" s="8" customFormat="1" ht="15.75" customHeight="1">
      <c r="A116" s="19"/>
      <c r="B116" s="677"/>
      <c r="C116" s="677"/>
      <c r="D116" s="677"/>
      <c r="E116" s="74" t="s">
        <v>19</v>
      </c>
      <c r="F116" s="74" t="s">
        <v>30</v>
      </c>
      <c r="G116" s="74" t="s">
        <v>31</v>
      </c>
    </row>
    <row r="117" spans="1:7" s="8" customFormat="1" ht="15.75" customHeight="1">
      <c r="A117" s="19"/>
      <c r="B117" s="124" t="s">
        <v>460</v>
      </c>
      <c r="C117" s="124" t="s">
        <v>465</v>
      </c>
      <c r="D117" s="684" t="s">
        <v>735</v>
      </c>
      <c r="E117" s="75">
        <v>44138</v>
      </c>
      <c r="F117" s="75">
        <f>E117+4</f>
        <v>44142</v>
      </c>
      <c r="G117" s="75">
        <f>F117+31</f>
        <v>44173</v>
      </c>
    </row>
    <row r="118" spans="1:7" s="8" customFormat="1" ht="15.75" customHeight="1">
      <c r="A118" s="19"/>
      <c r="B118" s="124" t="s">
        <v>461</v>
      </c>
      <c r="C118" s="124" t="s">
        <v>253</v>
      </c>
      <c r="D118" s="685"/>
      <c r="E118" s="82">
        <f t="shared" ref="E118:G122" si="12">E117+7</f>
        <v>44145</v>
      </c>
      <c r="F118" s="75">
        <f t="shared" si="12"/>
        <v>44149</v>
      </c>
      <c r="G118" s="75">
        <f t="shared" si="12"/>
        <v>44180</v>
      </c>
    </row>
    <row r="119" spans="1:7" s="8" customFormat="1" ht="15.75" customHeight="1">
      <c r="A119" s="19"/>
      <c r="B119" s="124" t="s">
        <v>462</v>
      </c>
      <c r="C119" s="124" t="s">
        <v>70</v>
      </c>
      <c r="D119" s="685"/>
      <c r="E119" s="82">
        <f t="shared" si="12"/>
        <v>44152</v>
      </c>
      <c r="F119" s="75">
        <f t="shared" si="12"/>
        <v>44156</v>
      </c>
      <c r="G119" s="75">
        <f t="shared" si="12"/>
        <v>44187</v>
      </c>
    </row>
    <row r="120" spans="1:7" s="8" customFormat="1" ht="15.75" customHeight="1">
      <c r="A120" s="19"/>
      <c r="B120" s="124" t="s">
        <v>463</v>
      </c>
      <c r="C120" s="124" t="s">
        <v>466</v>
      </c>
      <c r="D120" s="685"/>
      <c r="E120" s="82">
        <f t="shared" si="12"/>
        <v>44159</v>
      </c>
      <c r="F120" s="75">
        <f t="shared" si="12"/>
        <v>44163</v>
      </c>
      <c r="G120" s="75">
        <f t="shared" si="12"/>
        <v>44194</v>
      </c>
    </row>
    <row r="121" spans="1:7" s="8" customFormat="1" ht="15.75" customHeight="1">
      <c r="A121" s="19"/>
      <c r="B121" s="124" t="s">
        <v>464</v>
      </c>
      <c r="C121" s="124" t="s">
        <v>293</v>
      </c>
      <c r="D121" s="685"/>
      <c r="E121" s="82">
        <f t="shared" si="12"/>
        <v>44166</v>
      </c>
      <c r="F121" s="75">
        <f t="shared" si="12"/>
        <v>44170</v>
      </c>
      <c r="G121" s="75">
        <f t="shared" si="12"/>
        <v>44201</v>
      </c>
    </row>
    <row r="122" spans="1:7" s="8" customFormat="1" ht="15.75" customHeight="1">
      <c r="A122" s="19"/>
      <c r="B122" s="125"/>
      <c r="C122" s="125"/>
      <c r="D122" s="686"/>
      <c r="E122" s="82">
        <f t="shared" si="12"/>
        <v>44173</v>
      </c>
      <c r="F122" s="75">
        <f t="shared" si="12"/>
        <v>44177</v>
      </c>
      <c r="G122" s="75">
        <f t="shared" si="12"/>
        <v>44208</v>
      </c>
    </row>
    <row r="123" spans="1:7" s="8" customFormat="1" ht="15.75" customHeight="1">
      <c r="A123" s="19"/>
      <c r="B123" s="5"/>
      <c r="C123" s="5"/>
      <c r="D123" s="6"/>
      <c r="E123" s="6"/>
      <c r="F123" s="97"/>
      <c r="G123" s="97"/>
    </row>
    <row r="124" spans="1:7" s="8" customFormat="1" ht="15.75" customHeight="1">
      <c r="A124" s="711"/>
      <c r="B124" s="711"/>
      <c r="C124" s="5"/>
      <c r="D124" s="6"/>
      <c r="E124" s="6"/>
      <c r="F124" s="97"/>
      <c r="G124" s="97"/>
    </row>
    <row r="125" spans="1:7" s="8" customFormat="1" ht="15.75" customHeight="1">
      <c r="A125" s="19" t="s">
        <v>736</v>
      </c>
      <c r="B125" s="674" t="s">
        <v>26</v>
      </c>
      <c r="C125" s="674" t="s">
        <v>27</v>
      </c>
      <c r="D125" s="674" t="s">
        <v>28</v>
      </c>
      <c r="E125" s="74" t="s">
        <v>696</v>
      </c>
      <c r="F125" s="74" t="s">
        <v>29</v>
      </c>
      <c r="G125" s="98" t="s">
        <v>45</v>
      </c>
    </row>
    <row r="126" spans="1:7" s="8" customFormat="1" ht="15.75" customHeight="1">
      <c r="A126" s="19"/>
      <c r="B126" s="675"/>
      <c r="C126" s="675"/>
      <c r="D126" s="675"/>
      <c r="E126" s="99" t="s">
        <v>19</v>
      </c>
      <c r="F126" s="83" t="s">
        <v>30</v>
      </c>
      <c r="G126" s="74" t="s">
        <v>31</v>
      </c>
    </row>
    <row r="127" spans="1:7" s="8" customFormat="1" ht="15.75" customHeight="1">
      <c r="A127" s="19"/>
      <c r="B127" s="124"/>
      <c r="C127" s="124" t="s">
        <v>339</v>
      </c>
      <c r="D127" s="684" t="s">
        <v>737</v>
      </c>
      <c r="E127" s="75">
        <v>44137</v>
      </c>
      <c r="F127" s="75">
        <f>E127+4</f>
        <v>44141</v>
      </c>
      <c r="G127" s="75">
        <f>F127+31</f>
        <v>44172</v>
      </c>
    </row>
    <row r="128" spans="1:7" s="8" customFormat="1" ht="15.75" customHeight="1">
      <c r="A128" s="19"/>
      <c r="B128" s="124" t="s">
        <v>467</v>
      </c>
      <c r="C128" s="124" t="s">
        <v>70</v>
      </c>
      <c r="D128" s="685"/>
      <c r="E128" s="82">
        <f t="shared" ref="E128:G132" si="13">E127+7</f>
        <v>44144</v>
      </c>
      <c r="F128" s="75">
        <f t="shared" si="13"/>
        <v>44148</v>
      </c>
      <c r="G128" s="75">
        <f t="shared" si="13"/>
        <v>44179</v>
      </c>
    </row>
    <row r="129" spans="1:7" s="8" customFormat="1" ht="15.75" customHeight="1">
      <c r="A129" s="19"/>
      <c r="B129" s="124" t="s">
        <v>468</v>
      </c>
      <c r="C129" s="124" t="s">
        <v>471</v>
      </c>
      <c r="D129" s="685"/>
      <c r="E129" s="82">
        <f t="shared" si="13"/>
        <v>44151</v>
      </c>
      <c r="F129" s="75">
        <f t="shared" si="13"/>
        <v>44155</v>
      </c>
      <c r="G129" s="75">
        <f t="shared" si="13"/>
        <v>44186</v>
      </c>
    </row>
    <row r="130" spans="1:7" s="8" customFormat="1" ht="15.75" customHeight="1">
      <c r="A130" s="19"/>
      <c r="B130" s="124" t="s">
        <v>469</v>
      </c>
      <c r="C130" s="124" t="s">
        <v>184</v>
      </c>
      <c r="D130" s="685"/>
      <c r="E130" s="82">
        <f t="shared" si="13"/>
        <v>44158</v>
      </c>
      <c r="F130" s="75">
        <f t="shared" si="13"/>
        <v>44162</v>
      </c>
      <c r="G130" s="75">
        <f t="shared" si="13"/>
        <v>44193</v>
      </c>
    </row>
    <row r="131" spans="1:7" s="8" customFormat="1" ht="15.75" customHeight="1">
      <c r="A131" s="19"/>
      <c r="B131" s="125" t="s">
        <v>470</v>
      </c>
      <c r="C131" s="125" t="s">
        <v>472</v>
      </c>
      <c r="D131" s="685"/>
      <c r="E131" s="82">
        <f t="shared" si="13"/>
        <v>44165</v>
      </c>
      <c r="F131" s="75">
        <f t="shared" si="13"/>
        <v>44169</v>
      </c>
      <c r="G131" s="75">
        <f t="shared" si="13"/>
        <v>44200</v>
      </c>
    </row>
    <row r="132" spans="1:7" s="8" customFormat="1" ht="15.75" customHeight="1">
      <c r="A132" s="19"/>
      <c r="B132" s="125"/>
      <c r="C132" s="125"/>
      <c r="D132" s="686"/>
      <c r="E132" s="82">
        <f t="shared" si="13"/>
        <v>44172</v>
      </c>
      <c r="F132" s="75">
        <f t="shared" si="13"/>
        <v>44176</v>
      </c>
      <c r="G132" s="75">
        <f t="shared" si="13"/>
        <v>44207</v>
      </c>
    </row>
    <row r="133" spans="1:7" s="8" customFormat="1" ht="15.75" customHeight="1">
      <c r="A133" s="19"/>
      <c r="B133" s="5"/>
      <c r="C133" s="5"/>
      <c r="D133" s="6"/>
      <c r="E133" s="6"/>
      <c r="F133" s="97"/>
      <c r="G133" s="97"/>
    </row>
    <row r="134" spans="1:7" s="8" customFormat="1" ht="15.75" customHeight="1">
      <c r="A134" s="711"/>
      <c r="B134" s="711"/>
      <c r="C134" s="5"/>
      <c r="D134" s="6"/>
      <c r="E134" s="6"/>
      <c r="F134" s="97"/>
      <c r="G134" s="97"/>
    </row>
    <row r="135" spans="1:7" s="8" customFormat="1" ht="15.75" customHeight="1">
      <c r="A135" s="19" t="s">
        <v>738</v>
      </c>
      <c r="B135" s="676" t="s">
        <v>26</v>
      </c>
      <c r="C135" s="676" t="s">
        <v>27</v>
      </c>
      <c r="D135" s="676" t="s">
        <v>28</v>
      </c>
      <c r="E135" s="74" t="s">
        <v>696</v>
      </c>
      <c r="F135" s="74" t="s">
        <v>29</v>
      </c>
      <c r="G135" s="74" t="s">
        <v>46</v>
      </c>
    </row>
    <row r="136" spans="1:7" s="8" customFormat="1" ht="15.75" customHeight="1">
      <c r="A136" s="19"/>
      <c r="B136" s="677"/>
      <c r="C136" s="677"/>
      <c r="D136" s="677"/>
      <c r="E136" s="74" t="s">
        <v>19</v>
      </c>
      <c r="F136" s="74" t="s">
        <v>30</v>
      </c>
      <c r="G136" s="74" t="s">
        <v>31</v>
      </c>
    </row>
    <row r="137" spans="1:7" s="8" customFormat="1" ht="15.75" customHeight="1">
      <c r="A137" s="19"/>
      <c r="B137" s="120" t="s">
        <v>340</v>
      </c>
      <c r="C137" s="121" t="s">
        <v>341</v>
      </c>
      <c r="D137" s="671" t="s">
        <v>739</v>
      </c>
      <c r="E137" s="75">
        <v>44136</v>
      </c>
      <c r="F137" s="75">
        <f>E137+4</f>
        <v>44140</v>
      </c>
      <c r="G137" s="75">
        <f>F137+31</f>
        <v>44171</v>
      </c>
    </row>
    <row r="138" spans="1:7" s="8" customFormat="1" ht="15.75" customHeight="1">
      <c r="A138" s="19"/>
      <c r="B138" s="122" t="s">
        <v>198</v>
      </c>
      <c r="C138" s="121" t="s">
        <v>474</v>
      </c>
      <c r="D138" s="679"/>
      <c r="E138" s="82">
        <f t="shared" ref="E138:G142" si="14">E137+7</f>
        <v>44143</v>
      </c>
      <c r="F138" s="75">
        <f t="shared" si="14"/>
        <v>44147</v>
      </c>
      <c r="G138" s="75">
        <f t="shared" si="14"/>
        <v>44178</v>
      </c>
    </row>
    <row r="139" spans="1:7" s="8" customFormat="1" ht="15.75" customHeight="1">
      <c r="A139" s="19"/>
      <c r="B139" s="120" t="s">
        <v>473</v>
      </c>
      <c r="C139" s="121" t="s">
        <v>475</v>
      </c>
      <c r="D139" s="679"/>
      <c r="E139" s="82">
        <f t="shared" si="14"/>
        <v>44150</v>
      </c>
      <c r="F139" s="75">
        <f t="shared" si="14"/>
        <v>44154</v>
      </c>
      <c r="G139" s="75">
        <f t="shared" si="14"/>
        <v>44185</v>
      </c>
    </row>
    <row r="140" spans="1:7" s="8" customFormat="1" ht="15.75" customHeight="1">
      <c r="A140" s="19"/>
      <c r="B140" s="123" t="s">
        <v>197</v>
      </c>
      <c r="C140" s="121" t="s">
        <v>476</v>
      </c>
      <c r="D140" s="679"/>
      <c r="E140" s="82">
        <f t="shared" si="14"/>
        <v>44157</v>
      </c>
      <c r="F140" s="75">
        <f t="shared" si="14"/>
        <v>44161</v>
      </c>
      <c r="G140" s="75">
        <f t="shared" si="14"/>
        <v>44192</v>
      </c>
    </row>
    <row r="141" spans="1:7" s="8" customFormat="1" ht="15.75" customHeight="1">
      <c r="A141" s="19"/>
      <c r="B141" s="123"/>
      <c r="C141" s="121"/>
      <c r="D141" s="679"/>
      <c r="E141" s="82">
        <f t="shared" si="14"/>
        <v>44164</v>
      </c>
      <c r="F141" s="75">
        <f t="shared" si="14"/>
        <v>44168</v>
      </c>
      <c r="G141" s="75">
        <f t="shared" si="14"/>
        <v>44199</v>
      </c>
    </row>
    <row r="142" spans="1:7" s="8" customFormat="1" ht="15.75" customHeight="1">
      <c r="A142" s="19"/>
      <c r="B142" s="126"/>
      <c r="C142" s="121"/>
      <c r="D142" s="680"/>
      <c r="E142" s="82">
        <f t="shared" si="14"/>
        <v>44171</v>
      </c>
      <c r="F142" s="75">
        <f t="shared" si="14"/>
        <v>44175</v>
      </c>
      <c r="G142" s="75">
        <f t="shared" si="14"/>
        <v>44206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711"/>
      <c r="B144" s="711"/>
      <c r="C144" s="5"/>
      <c r="D144" s="6"/>
      <c r="E144" s="6"/>
      <c r="F144" s="97"/>
      <c r="G144" s="97"/>
    </row>
    <row r="145" spans="1:7" s="8" customFormat="1" ht="15.75" customHeight="1">
      <c r="A145" s="19" t="s">
        <v>740</v>
      </c>
      <c r="B145" s="676" t="s">
        <v>26</v>
      </c>
      <c r="C145" s="676" t="s">
        <v>27</v>
      </c>
      <c r="D145" s="676" t="s">
        <v>28</v>
      </c>
      <c r="E145" s="74" t="s">
        <v>696</v>
      </c>
      <c r="F145" s="74" t="s">
        <v>29</v>
      </c>
      <c r="G145" s="74" t="s">
        <v>740</v>
      </c>
    </row>
    <row r="146" spans="1:7" s="8" customFormat="1" ht="15.75" customHeight="1">
      <c r="A146" s="19"/>
      <c r="B146" s="677"/>
      <c r="C146" s="677"/>
      <c r="D146" s="677"/>
      <c r="E146" s="74" t="s">
        <v>19</v>
      </c>
      <c r="F146" s="74" t="s">
        <v>30</v>
      </c>
      <c r="G146" s="74" t="s">
        <v>31</v>
      </c>
    </row>
    <row r="147" spans="1:7" s="8" customFormat="1" ht="15.75" customHeight="1">
      <c r="A147" s="19"/>
      <c r="B147" s="120" t="s">
        <v>340</v>
      </c>
      <c r="C147" s="121" t="s">
        <v>341</v>
      </c>
      <c r="D147" s="671" t="s">
        <v>739</v>
      </c>
      <c r="E147" s="75">
        <v>44136</v>
      </c>
      <c r="F147" s="75">
        <f>E147+4</f>
        <v>44140</v>
      </c>
      <c r="G147" s="75">
        <f>F147+31</f>
        <v>44171</v>
      </c>
    </row>
    <row r="148" spans="1:7" s="8" customFormat="1" ht="15.75" customHeight="1">
      <c r="A148" s="19"/>
      <c r="B148" s="122" t="s">
        <v>198</v>
      </c>
      <c r="C148" s="121" t="s">
        <v>474</v>
      </c>
      <c r="D148" s="679"/>
      <c r="E148" s="82">
        <f t="shared" ref="E148:G153" si="15">E147+7</f>
        <v>44143</v>
      </c>
      <c r="F148" s="75">
        <f t="shared" si="15"/>
        <v>44147</v>
      </c>
      <c r="G148" s="75">
        <f t="shared" si="15"/>
        <v>44178</v>
      </c>
    </row>
    <row r="149" spans="1:7" s="8" customFormat="1" ht="15.75" customHeight="1">
      <c r="A149" s="19"/>
      <c r="B149" s="120" t="s">
        <v>473</v>
      </c>
      <c r="C149" s="121" t="s">
        <v>475</v>
      </c>
      <c r="D149" s="679"/>
      <c r="E149" s="82">
        <f t="shared" si="15"/>
        <v>44150</v>
      </c>
      <c r="F149" s="75">
        <f t="shared" si="15"/>
        <v>44154</v>
      </c>
      <c r="G149" s="75">
        <f t="shared" si="15"/>
        <v>44185</v>
      </c>
    </row>
    <row r="150" spans="1:7" s="8" customFormat="1" ht="15.75" customHeight="1">
      <c r="A150" s="19"/>
      <c r="B150" s="123" t="s">
        <v>197</v>
      </c>
      <c r="C150" s="121" t="s">
        <v>476</v>
      </c>
      <c r="D150" s="679"/>
      <c r="E150" s="82">
        <f t="shared" si="15"/>
        <v>44157</v>
      </c>
      <c r="F150" s="127">
        <f t="shared" si="15"/>
        <v>44161</v>
      </c>
      <c r="G150" s="75">
        <f t="shared" si="15"/>
        <v>44192</v>
      </c>
    </row>
    <row r="151" spans="1:7" s="8" customFormat="1" ht="15.75" customHeight="1">
      <c r="A151" s="19"/>
      <c r="B151" s="123"/>
      <c r="C151" s="121"/>
      <c r="D151" s="679"/>
      <c r="E151" s="82">
        <f t="shared" si="15"/>
        <v>44164</v>
      </c>
      <c r="F151" s="75">
        <f t="shared" si="15"/>
        <v>44168</v>
      </c>
      <c r="G151" s="75">
        <f t="shared" si="15"/>
        <v>44199</v>
      </c>
    </row>
    <row r="152" spans="1:7" s="8" customFormat="1" ht="15.75" customHeight="1">
      <c r="A152" s="19"/>
      <c r="B152" s="126"/>
      <c r="C152" s="121"/>
      <c r="D152" s="679"/>
      <c r="E152" s="82">
        <f t="shared" si="15"/>
        <v>44171</v>
      </c>
      <c r="F152" s="75">
        <f t="shared" si="15"/>
        <v>44175</v>
      </c>
      <c r="G152" s="75">
        <f t="shared" si="15"/>
        <v>44206</v>
      </c>
    </row>
    <row r="153" spans="1:7" s="8" customFormat="1" ht="15.75" customHeight="1">
      <c r="A153" s="19"/>
      <c r="B153" s="126"/>
      <c r="C153" s="128"/>
      <c r="D153" s="733"/>
      <c r="E153" s="82">
        <f t="shared" si="15"/>
        <v>44178</v>
      </c>
      <c r="F153" s="75">
        <f t="shared" si="15"/>
        <v>44182</v>
      </c>
      <c r="G153" s="75">
        <f t="shared" si="15"/>
        <v>44213</v>
      </c>
    </row>
    <row r="154" spans="1:7" s="8" customFormat="1" ht="15.75" customHeight="1">
      <c r="A154" s="711"/>
      <c r="B154" s="711"/>
      <c r="C154" s="5"/>
      <c r="D154" s="6"/>
      <c r="E154" s="6"/>
      <c r="F154" s="97"/>
      <c r="G154" s="97"/>
    </row>
    <row r="155" spans="1:7" s="8" customFormat="1" ht="15.75" customHeight="1">
      <c r="A155" s="7" t="s">
        <v>741</v>
      </c>
      <c r="B155" s="716" t="s">
        <v>26</v>
      </c>
      <c r="C155" s="716" t="s">
        <v>27</v>
      </c>
      <c r="D155" s="716" t="s">
        <v>28</v>
      </c>
      <c r="E155" s="74" t="s">
        <v>696</v>
      </c>
      <c r="F155" s="74" t="s">
        <v>29</v>
      </c>
      <c r="G155" s="74" t="s">
        <v>742</v>
      </c>
    </row>
    <row r="156" spans="1:7" s="8" customFormat="1" ht="15.75" customHeight="1">
      <c r="A156" s="7"/>
      <c r="B156" s="716"/>
      <c r="C156" s="716"/>
      <c r="D156" s="716"/>
      <c r="E156" s="74" t="s">
        <v>743</v>
      </c>
      <c r="F156" s="74" t="s">
        <v>30</v>
      </c>
      <c r="G156" s="74" t="s">
        <v>31</v>
      </c>
    </row>
    <row r="157" spans="1:7" s="8" customFormat="1" ht="15.75" customHeight="1">
      <c r="A157" s="7"/>
      <c r="B157" s="120" t="s">
        <v>335</v>
      </c>
      <c r="C157" s="121" t="s">
        <v>716</v>
      </c>
      <c r="D157" s="671" t="s">
        <v>728</v>
      </c>
      <c r="E157" s="109">
        <v>44134</v>
      </c>
      <c r="F157" s="109">
        <f>E157+5</f>
        <v>44139</v>
      </c>
      <c r="G157" s="75">
        <f>F157+32</f>
        <v>44171</v>
      </c>
    </row>
    <row r="158" spans="1:7" s="8" customFormat="1" ht="15.75" customHeight="1">
      <c r="A158" s="7"/>
      <c r="B158" s="122" t="s">
        <v>427</v>
      </c>
      <c r="C158" s="121" t="s">
        <v>729</v>
      </c>
      <c r="D158" s="679"/>
      <c r="E158" s="111">
        <f t="shared" ref="E158:G161" si="16">E157+7</f>
        <v>44141</v>
      </c>
      <c r="F158" s="109">
        <f t="shared" si="16"/>
        <v>44146</v>
      </c>
      <c r="G158" s="75">
        <f t="shared" si="16"/>
        <v>44178</v>
      </c>
    </row>
    <row r="159" spans="1:7" s="8" customFormat="1" ht="15.75" customHeight="1">
      <c r="A159" s="7"/>
      <c r="B159" s="120" t="s">
        <v>428</v>
      </c>
      <c r="C159" s="121" t="s">
        <v>730</v>
      </c>
      <c r="D159" s="679"/>
      <c r="E159" s="111">
        <f t="shared" si="16"/>
        <v>44148</v>
      </c>
      <c r="F159" s="109">
        <f t="shared" si="16"/>
        <v>44153</v>
      </c>
      <c r="G159" s="75">
        <f t="shared" si="16"/>
        <v>44185</v>
      </c>
    </row>
    <row r="160" spans="1:7" s="8" customFormat="1" ht="15.75" customHeight="1">
      <c r="A160" s="7"/>
      <c r="B160" s="123" t="s">
        <v>429</v>
      </c>
      <c r="C160" s="121" t="s">
        <v>731</v>
      </c>
      <c r="D160" s="679"/>
      <c r="E160" s="111">
        <f t="shared" si="16"/>
        <v>44155</v>
      </c>
      <c r="F160" s="109">
        <f t="shared" si="16"/>
        <v>44160</v>
      </c>
      <c r="G160" s="75">
        <f t="shared" si="16"/>
        <v>44192</v>
      </c>
    </row>
    <row r="161" spans="1:7" s="8" customFormat="1" ht="15.75" customHeight="1">
      <c r="A161" s="7"/>
      <c r="B161" s="107" t="s">
        <v>430</v>
      </c>
      <c r="C161" s="118" t="s">
        <v>716</v>
      </c>
      <c r="D161" s="680"/>
      <c r="E161" s="111">
        <f t="shared" si="16"/>
        <v>44162</v>
      </c>
      <c r="F161" s="109">
        <f t="shared" si="16"/>
        <v>44167</v>
      </c>
      <c r="G161" s="75">
        <f t="shared" si="16"/>
        <v>44199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711"/>
      <c r="B163" s="711"/>
      <c r="C163" s="5"/>
      <c r="D163" s="6"/>
      <c r="E163" s="6"/>
      <c r="F163" s="97"/>
      <c r="G163" s="97"/>
    </row>
    <row r="164" spans="1:7" s="8" customFormat="1" ht="15.75" customHeight="1">
      <c r="A164" s="19" t="s">
        <v>744</v>
      </c>
      <c r="B164" s="674" t="s">
        <v>26</v>
      </c>
      <c r="C164" s="674" t="s">
        <v>27</v>
      </c>
      <c r="D164" s="674" t="s">
        <v>28</v>
      </c>
      <c r="E164" s="74" t="s">
        <v>696</v>
      </c>
      <c r="F164" s="74" t="s">
        <v>29</v>
      </c>
      <c r="G164" s="74" t="s">
        <v>745</v>
      </c>
    </row>
    <row r="165" spans="1:7" s="8" customFormat="1" ht="15.75" customHeight="1">
      <c r="A165" s="19"/>
      <c r="B165" s="675"/>
      <c r="C165" s="675"/>
      <c r="D165" s="675"/>
      <c r="E165" s="74" t="s">
        <v>19</v>
      </c>
      <c r="F165" s="74" t="s">
        <v>30</v>
      </c>
      <c r="G165" s="74" t="s">
        <v>31</v>
      </c>
    </row>
    <row r="166" spans="1:7" s="8" customFormat="1" ht="15.75" customHeight="1">
      <c r="A166" s="19"/>
      <c r="B166" s="107" t="s">
        <v>336</v>
      </c>
      <c r="C166" s="108" t="s">
        <v>213</v>
      </c>
      <c r="D166" s="671" t="s">
        <v>694</v>
      </c>
      <c r="E166" s="109">
        <v>44133</v>
      </c>
      <c r="F166" s="109">
        <f>E166+5</f>
        <v>44138</v>
      </c>
      <c r="G166" s="75">
        <f>F166+34</f>
        <v>44172</v>
      </c>
    </row>
    <row r="167" spans="1:7" s="8" customFormat="1" ht="15.75" customHeight="1">
      <c r="A167" s="19"/>
      <c r="B167" s="107" t="s">
        <v>433</v>
      </c>
      <c r="C167" s="110" t="s">
        <v>337</v>
      </c>
      <c r="D167" s="679"/>
      <c r="E167" s="111">
        <f t="shared" ref="E167:G170" si="17">E166+7</f>
        <v>44140</v>
      </c>
      <c r="F167" s="109">
        <f t="shared" si="17"/>
        <v>44145</v>
      </c>
      <c r="G167" s="75">
        <f t="shared" si="17"/>
        <v>44179</v>
      </c>
    </row>
    <row r="168" spans="1:7" s="8" customFormat="1" ht="15.75" customHeight="1">
      <c r="A168" s="19"/>
      <c r="B168" s="107" t="s">
        <v>434</v>
      </c>
      <c r="C168" s="112" t="s">
        <v>225</v>
      </c>
      <c r="D168" s="679"/>
      <c r="E168" s="111">
        <f t="shared" si="17"/>
        <v>44147</v>
      </c>
      <c r="F168" s="109">
        <f t="shared" si="17"/>
        <v>44152</v>
      </c>
      <c r="G168" s="75">
        <f t="shared" si="17"/>
        <v>44186</v>
      </c>
    </row>
    <row r="169" spans="1:7" s="8" customFormat="1" ht="15.75" customHeight="1">
      <c r="A169" s="19"/>
      <c r="B169" s="107" t="s">
        <v>435</v>
      </c>
      <c r="C169" s="110" t="s">
        <v>337</v>
      </c>
      <c r="D169" s="679"/>
      <c r="E169" s="111">
        <f t="shared" si="17"/>
        <v>44154</v>
      </c>
      <c r="F169" s="109">
        <f t="shared" si="17"/>
        <v>44159</v>
      </c>
      <c r="G169" s="75">
        <f t="shared" si="17"/>
        <v>44193</v>
      </c>
    </row>
    <row r="170" spans="1:7" s="8" customFormat="1" ht="15.75" customHeight="1">
      <c r="A170" s="19"/>
      <c r="B170" s="107" t="s">
        <v>436</v>
      </c>
      <c r="C170" s="112" t="s">
        <v>36</v>
      </c>
      <c r="D170" s="680"/>
      <c r="E170" s="111">
        <f t="shared" si="17"/>
        <v>44161</v>
      </c>
      <c r="F170" s="109">
        <f t="shared" si="17"/>
        <v>44166</v>
      </c>
      <c r="G170" s="75">
        <f t="shared" si="17"/>
        <v>44200</v>
      </c>
    </row>
    <row r="171" spans="1:7" s="8" customFormat="1" ht="15.75" customHeight="1">
      <c r="A171" s="19"/>
      <c r="B171" s="5"/>
      <c r="C171" s="5"/>
      <c r="D171" s="6"/>
      <c r="E171" s="6"/>
      <c r="F171" s="97"/>
      <c r="G171" s="97"/>
    </row>
    <row r="172" spans="1:7" s="8" customFormat="1" ht="15.75" customHeight="1">
      <c r="A172" s="712" t="s">
        <v>746</v>
      </c>
      <c r="B172" s="712"/>
      <c r="C172" s="712"/>
      <c r="D172" s="712"/>
      <c r="E172" s="712"/>
      <c r="F172" s="712"/>
      <c r="G172" s="712"/>
    </row>
    <row r="173" spans="1:7" s="8" customFormat="1" ht="15.75" customHeight="1">
      <c r="A173" s="710"/>
      <c r="B173" s="710"/>
      <c r="C173" s="22"/>
      <c r="D173" s="23"/>
      <c r="E173" s="23"/>
      <c r="F173" s="103"/>
      <c r="G173" s="103"/>
    </row>
    <row r="174" spans="1:7" s="8" customFormat="1" ht="15.75" customHeight="1">
      <c r="A174" s="19" t="s">
        <v>747</v>
      </c>
      <c r="B174" s="674" t="s">
        <v>26</v>
      </c>
      <c r="C174" s="674" t="s">
        <v>27</v>
      </c>
      <c r="D174" s="674" t="s">
        <v>28</v>
      </c>
      <c r="E174" s="74" t="s">
        <v>708</v>
      </c>
      <c r="F174" s="74" t="s">
        <v>29</v>
      </c>
      <c r="G174" s="98" t="s">
        <v>748</v>
      </c>
    </row>
    <row r="175" spans="1:7" s="8" customFormat="1" ht="15.75" customHeight="1">
      <c r="A175" s="19"/>
      <c r="B175" s="675"/>
      <c r="C175" s="675"/>
      <c r="D175" s="675"/>
      <c r="E175" s="99" t="s">
        <v>19</v>
      </c>
      <c r="F175" s="119" t="s">
        <v>30</v>
      </c>
      <c r="G175" s="74" t="s">
        <v>31</v>
      </c>
    </row>
    <row r="176" spans="1:7" s="8" customFormat="1" ht="15.75" customHeight="1">
      <c r="A176" s="19"/>
      <c r="B176" s="107" t="s">
        <v>336</v>
      </c>
      <c r="C176" s="108" t="s">
        <v>213</v>
      </c>
      <c r="D176" s="671" t="s">
        <v>694</v>
      </c>
      <c r="E176" s="109">
        <v>44133</v>
      </c>
      <c r="F176" s="109">
        <f>E176+5</f>
        <v>44138</v>
      </c>
      <c r="G176" s="75">
        <f>F176+38</f>
        <v>44176</v>
      </c>
    </row>
    <row r="177" spans="1:7" s="8" customFormat="1" ht="15.75" customHeight="1">
      <c r="A177" s="19"/>
      <c r="B177" s="107" t="s">
        <v>433</v>
      </c>
      <c r="C177" s="110" t="s">
        <v>337</v>
      </c>
      <c r="D177" s="679"/>
      <c r="E177" s="111">
        <f t="shared" ref="E177:G180" si="18">E176+7</f>
        <v>44140</v>
      </c>
      <c r="F177" s="109">
        <f t="shared" si="18"/>
        <v>44145</v>
      </c>
      <c r="G177" s="75">
        <f t="shared" si="18"/>
        <v>44183</v>
      </c>
    </row>
    <row r="178" spans="1:7" s="8" customFormat="1" ht="15.75" customHeight="1">
      <c r="A178" s="19"/>
      <c r="B178" s="107" t="s">
        <v>434</v>
      </c>
      <c r="C178" s="112" t="s">
        <v>225</v>
      </c>
      <c r="D178" s="679"/>
      <c r="E178" s="111">
        <f t="shared" si="18"/>
        <v>44147</v>
      </c>
      <c r="F178" s="109">
        <f t="shared" si="18"/>
        <v>44152</v>
      </c>
      <c r="G178" s="75">
        <f t="shared" si="18"/>
        <v>44190</v>
      </c>
    </row>
    <row r="179" spans="1:7" s="8" customFormat="1" ht="15.75" customHeight="1">
      <c r="A179" s="19"/>
      <c r="B179" s="107" t="s">
        <v>435</v>
      </c>
      <c r="C179" s="110" t="s">
        <v>337</v>
      </c>
      <c r="D179" s="679"/>
      <c r="E179" s="111">
        <f t="shared" si="18"/>
        <v>44154</v>
      </c>
      <c r="F179" s="109">
        <f t="shared" si="18"/>
        <v>44159</v>
      </c>
      <c r="G179" s="75">
        <f t="shared" si="18"/>
        <v>44197</v>
      </c>
    </row>
    <row r="180" spans="1:7" s="8" customFormat="1" ht="15.75" customHeight="1">
      <c r="A180" s="19"/>
      <c r="B180" s="107" t="s">
        <v>436</v>
      </c>
      <c r="C180" s="112" t="s">
        <v>36</v>
      </c>
      <c r="D180" s="680"/>
      <c r="E180" s="111">
        <f t="shared" si="18"/>
        <v>44161</v>
      </c>
      <c r="F180" s="109">
        <f t="shared" si="18"/>
        <v>44166</v>
      </c>
      <c r="G180" s="75">
        <f t="shared" si="18"/>
        <v>44204</v>
      </c>
    </row>
    <row r="181" spans="1:7" s="8" customFormat="1" ht="15.75" customHeight="1">
      <c r="A181" s="19"/>
      <c r="B181" s="5"/>
      <c r="C181" s="5"/>
      <c r="D181" s="6"/>
      <c r="E181" s="6"/>
      <c r="F181" s="97"/>
      <c r="G181" s="97"/>
    </row>
    <row r="182" spans="1:7" s="8" customFormat="1" ht="15.75" customHeight="1">
      <c r="A182" s="711"/>
      <c r="B182" s="711"/>
      <c r="C182" s="5"/>
      <c r="D182" s="6"/>
      <c r="E182" s="6"/>
      <c r="F182" s="97"/>
      <c r="G182" s="97"/>
    </row>
    <row r="183" spans="1:7" s="8" customFormat="1" ht="15.75" customHeight="1">
      <c r="A183" s="19" t="s">
        <v>749</v>
      </c>
      <c r="B183" s="674" t="s">
        <v>26</v>
      </c>
      <c r="C183" s="674" t="s">
        <v>27</v>
      </c>
      <c r="D183" s="674" t="s">
        <v>28</v>
      </c>
      <c r="E183" s="74" t="s">
        <v>696</v>
      </c>
      <c r="F183" s="74" t="s">
        <v>29</v>
      </c>
      <c r="G183" s="98" t="s">
        <v>727</v>
      </c>
    </row>
    <row r="184" spans="1:7" s="8" customFormat="1" ht="15.75" customHeight="1">
      <c r="A184" s="19"/>
      <c r="B184" s="675"/>
      <c r="C184" s="675"/>
      <c r="D184" s="675"/>
      <c r="E184" s="99" t="s">
        <v>19</v>
      </c>
      <c r="F184" s="119" t="s">
        <v>30</v>
      </c>
      <c r="G184" s="74" t="s">
        <v>31</v>
      </c>
    </row>
    <row r="185" spans="1:7" s="8" customFormat="1" ht="15.75" customHeight="1">
      <c r="A185" s="19"/>
      <c r="B185" s="107" t="s">
        <v>336</v>
      </c>
      <c r="C185" s="108" t="s">
        <v>213</v>
      </c>
      <c r="D185" s="671" t="s">
        <v>694</v>
      </c>
      <c r="E185" s="109">
        <v>44133</v>
      </c>
      <c r="F185" s="109">
        <f>E185+5</f>
        <v>44138</v>
      </c>
      <c r="G185" s="75">
        <f>F185+37</f>
        <v>44175</v>
      </c>
    </row>
    <row r="186" spans="1:7" s="8" customFormat="1" ht="15.75" customHeight="1">
      <c r="A186" s="19"/>
      <c r="B186" s="107" t="s">
        <v>433</v>
      </c>
      <c r="C186" s="110" t="s">
        <v>337</v>
      </c>
      <c r="D186" s="679"/>
      <c r="E186" s="111">
        <f t="shared" ref="E186:G189" si="19">E185+7</f>
        <v>44140</v>
      </c>
      <c r="F186" s="109">
        <f t="shared" si="19"/>
        <v>44145</v>
      </c>
      <c r="G186" s="75">
        <f t="shared" si="19"/>
        <v>44182</v>
      </c>
    </row>
    <row r="187" spans="1:7" s="8" customFormat="1" ht="15.75" customHeight="1">
      <c r="A187" s="19"/>
      <c r="B187" s="107" t="s">
        <v>434</v>
      </c>
      <c r="C187" s="112" t="s">
        <v>225</v>
      </c>
      <c r="D187" s="679"/>
      <c r="E187" s="111">
        <f t="shared" si="19"/>
        <v>44147</v>
      </c>
      <c r="F187" s="109">
        <f t="shared" si="19"/>
        <v>44152</v>
      </c>
      <c r="G187" s="75">
        <f t="shared" si="19"/>
        <v>44189</v>
      </c>
    </row>
    <row r="188" spans="1:7" s="8" customFormat="1" ht="15.75" customHeight="1">
      <c r="A188" s="19"/>
      <c r="B188" s="107" t="s">
        <v>435</v>
      </c>
      <c r="C188" s="110" t="s">
        <v>337</v>
      </c>
      <c r="D188" s="679"/>
      <c r="E188" s="111">
        <f t="shared" si="19"/>
        <v>44154</v>
      </c>
      <c r="F188" s="109">
        <f t="shared" si="19"/>
        <v>44159</v>
      </c>
      <c r="G188" s="75">
        <f t="shared" si="19"/>
        <v>44196</v>
      </c>
    </row>
    <row r="189" spans="1:7" s="8" customFormat="1" ht="15.75" customHeight="1">
      <c r="A189" s="19"/>
      <c r="B189" s="107" t="s">
        <v>436</v>
      </c>
      <c r="C189" s="112" t="s">
        <v>36</v>
      </c>
      <c r="D189" s="680"/>
      <c r="E189" s="111">
        <f t="shared" si="19"/>
        <v>44161</v>
      </c>
      <c r="F189" s="109">
        <f t="shared" si="19"/>
        <v>44166</v>
      </c>
      <c r="G189" s="75">
        <f t="shared" si="19"/>
        <v>44203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711"/>
      <c r="B191" s="711"/>
      <c r="C191" s="5"/>
      <c r="D191" s="6"/>
      <c r="E191" s="6"/>
      <c r="F191" s="97"/>
      <c r="G191" s="97"/>
    </row>
    <row r="192" spans="1:7" s="8" customFormat="1" ht="15.75" customHeight="1">
      <c r="A192" s="19" t="s">
        <v>750</v>
      </c>
      <c r="B192" s="674" t="s">
        <v>26</v>
      </c>
      <c r="C192" s="674" t="s">
        <v>27</v>
      </c>
      <c r="D192" s="674" t="s">
        <v>28</v>
      </c>
      <c r="E192" s="74" t="s">
        <v>696</v>
      </c>
      <c r="F192" s="74" t="s">
        <v>29</v>
      </c>
      <c r="G192" s="98" t="s">
        <v>742</v>
      </c>
    </row>
    <row r="193" spans="1:7" s="8" customFormat="1" ht="15.75" customHeight="1">
      <c r="A193" s="19"/>
      <c r="B193" s="675"/>
      <c r="C193" s="675"/>
      <c r="D193" s="675"/>
      <c r="E193" s="99" t="s">
        <v>19</v>
      </c>
      <c r="F193" s="83" t="s">
        <v>30</v>
      </c>
      <c r="G193" s="74" t="s">
        <v>31</v>
      </c>
    </row>
    <row r="194" spans="1:7" s="8" customFormat="1" ht="15.75" customHeight="1">
      <c r="A194" s="19"/>
      <c r="B194" s="107" t="s">
        <v>336</v>
      </c>
      <c r="C194" s="108" t="s">
        <v>213</v>
      </c>
      <c r="D194" s="671" t="s">
        <v>751</v>
      </c>
      <c r="E194" s="109">
        <v>44133</v>
      </c>
      <c r="F194" s="109">
        <f>E194+5</f>
        <v>44138</v>
      </c>
      <c r="G194" s="75">
        <f>F194+34</f>
        <v>44172</v>
      </c>
    </row>
    <row r="195" spans="1:7" s="8" customFormat="1" ht="15.75" customHeight="1">
      <c r="A195" s="19"/>
      <c r="B195" s="107" t="s">
        <v>433</v>
      </c>
      <c r="C195" s="110" t="s">
        <v>337</v>
      </c>
      <c r="D195" s="679"/>
      <c r="E195" s="111">
        <f t="shared" ref="E195:G198" si="20">E194+7</f>
        <v>44140</v>
      </c>
      <c r="F195" s="109">
        <f t="shared" si="20"/>
        <v>44145</v>
      </c>
      <c r="G195" s="75">
        <f t="shared" si="20"/>
        <v>44179</v>
      </c>
    </row>
    <row r="196" spans="1:7" s="8" customFormat="1" ht="15.75" customHeight="1">
      <c r="A196" s="19"/>
      <c r="B196" s="107" t="s">
        <v>434</v>
      </c>
      <c r="C196" s="112" t="s">
        <v>225</v>
      </c>
      <c r="D196" s="679"/>
      <c r="E196" s="111">
        <f t="shared" si="20"/>
        <v>44147</v>
      </c>
      <c r="F196" s="109">
        <f t="shared" si="20"/>
        <v>44152</v>
      </c>
      <c r="G196" s="75">
        <f t="shared" si="20"/>
        <v>44186</v>
      </c>
    </row>
    <row r="197" spans="1:7" s="8" customFormat="1" ht="15.75" customHeight="1">
      <c r="A197" s="19"/>
      <c r="B197" s="107" t="s">
        <v>435</v>
      </c>
      <c r="C197" s="110" t="s">
        <v>337</v>
      </c>
      <c r="D197" s="679"/>
      <c r="E197" s="111">
        <f t="shared" si="20"/>
        <v>44154</v>
      </c>
      <c r="F197" s="109">
        <f t="shared" si="20"/>
        <v>44159</v>
      </c>
      <c r="G197" s="75">
        <f t="shared" si="20"/>
        <v>44193</v>
      </c>
    </row>
    <row r="198" spans="1:7" s="8" customFormat="1" ht="15.75" customHeight="1">
      <c r="A198" s="19"/>
      <c r="B198" s="107" t="s">
        <v>436</v>
      </c>
      <c r="C198" s="112" t="s">
        <v>36</v>
      </c>
      <c r="D198" s="680"/>
      <c r="E198" s="111">
        <f t="shared" si="20"/>
        <v>44161</v>
      </c>
      <c r="F198" s="109">
        <f t="shared" si="20"/>
        <v>44166</v>
      </c>
      <c r="G198" s="75">
        <f t="shared" si="20"/>
        <v>44200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97"/>
      <c r="G200" s="97"/>
    </row>
    <row r="201" spans="1:7" s="8" customFormat="1" ht="15.75" customHeight="1">
      <c r="A201" s="711"/>
      <c r="B201" s="711"/>
      <c r="C201" s="5"/>
      <c r="D201" s="6"/>
      <c r="E201" s="6"/>
      <c r="F201" s="97"/>
      <c r="G201" s="97"/>
    </row>
    <row r="202" spans="1:7" s="8" customFormat="1" ht="15.75" customHeight="1">
      <c r="A202" s="19" t="s">
        <v>752</v>
      </c>
      <c r="B202" s="674" t="s">
        <v>26</v>
      </c>
      <c r="C202" s="674" t="s">
        <v>27</v>
      </c>
      <c r="D202" s="674" t="s">
        <v>28</v>
      </c>
      <c r="E202" s="74" t="s">
        <v>696</v>
      </c>
      <c r="F202" s="74" t="s">
        <v>29</v>
      </c>
      <c r="G202" s="98" t="s">
        <v>742</v>
      </c>
    </row>
    <row r="203" spans="1:7" s="8" customFormat="1" ht="15.75" customHeight="1">
      <c r="A203" s="19"/>
      <c r="B203" s="675"/>
      <c r="C203" s="675"/>
      <c r="D203" s="675"/>
      <c r="E203" s="99" t="s">
        <v>19</v>
      </c>
      <c r="F203" s="83" t="s">
        <v>30</v>
      </c>
      <c r="G203" s="74" t="s">
        <v>31</v>
      </c>
    </row>
    <row r="204" spans="1:7" s="8" customFormat="1" ht="15.75" customHeight="1">
      <c r="A204" s="19"/>
      <c r="B204" s="107" t="s">
        <v>336</v>
      </c>
      <c r="C204" s="108" t="s">
        <v>213</v>
      </c>
      <c r="D204" s="671" t="s">
        <v>694</v>
      </c>
      <c r="E204" s="109">
        <v>44133</v>
      </c>
      <c r="F204" s="109">
        <f>E204+5</f>
        <v>44138</v>
      </c>
      <c r="G204" s="75">
        <f>F204+35</f>
        <v>44173</v>
      </c>
    </row>
    <row r="205" spans="1:7" s="8" customFormat="1" ht="15.75" customHeight="1">
      <c r="A205" s="19"/>
      <c r="B205" s="107" t="s">
        <v>433</v>
      </c>
      <c r="C205" s="110" t="s">
        <v>337</v>
      </c>
      <c r="D205" s="679"/>
      <c r="E205" s="111">
        <f t="shared" ref="E205:G208" si="21">E204+7</f>
        <v>44140</v>
      </c>
      <c r="F205" s="109">
        <f t="shared" si="21"/>
        <v>44145</v>
      </c>
      <c r="G205" s="75">
        <f t="shared" si="21"/>
        <v>44180</v>
      </c>
    </row>
    <row r="206" spans="1:7" s="8" customFormat="1" ht="15.75" customHeight="1">
      <c r="A206" s="19"/>
      <c r="B206" s="107" t="s">
        <v>434</v>
      </c>
      <c r="C206" s="112" t="s">
        <v>225</v>
      </c>
      <c r="D206" s="679"/>
      <c r="E206" s="111">
        <f t="shared" si="21"/>
        <v>44147</v>
      </c>
      <c r="F206" s="109">
        <f t="shared" si="21"/>
        <v>44152</v>
      </c>
      <c r="G206" s="75">
        <f t="shared" si="21"/>
        <v>44187</v>
      </c>
    </row>
    <row r="207" spans="1:7" s="8" customFormat="1" ht="15.75" customHeight="1">
      <c r="A207" s="19"/>
      <c r="B207" s="107" t="s">
        <v>435</v>
      </c>
      <c r="C207" s="110" t="s">
        <v>337</v>
      </c>
      <c r="D207" s="679"/>
      <c r="E207" s="111">
        <f t="shared" si="21"/>
        <v>44154</v>
      </c>
      <c r="F207" s="109">
        <f t="shared" si="21"/>
        <v>44159</v>
      </c>
      <c r="G207" s="75">
        <f t="shared" si="21"/>
        <v>44194</v>
      </c>
    </row>
    <row r="208" spans="1:7" s="8" customFormat="1" ht="15.75" customHeight="1">
      <c r="A208" s="19"/>
      <c r="B208" s="107" t="s">
        <v>436</v>
      </c>
      <c r="C208" s="112" t="s">
        <v>36</v>
      </c>
      <c r="D208" s="680"/>
      <c r="E208" s="111">
        <f t="shared" si="21"/>
        <v>44161</v>
      </c>
      <c r="F208" s="109">
        <f t="shared" si="21"/>
        <v>44166</v>
      </c>
      <c r="G208" s="75">
        <f t="shared" si="21"/>
        <v>44201</v>
      </c>
    </row>
    <row r="209" spans="1:7" s="8" customFormat="1" ht="15.75" customHeight="1">
      <c r="A209" s="25"/>
      <c r="B209" s="22"/>
      <c r="C209" s="22"/>
      <c r="D209" s="23"/>
      <c r="E209" s="23"/>
      <c r="F209" s="103"/>
      <c r="G209" s="103"/>
    </row>
    <row r="210" spans="1:7" s="8" customFormat="1" ht="15.75" customHeight="1">
      <c r="A210" s="712" t="s">
        <v>753</v>
      </c>
      <c r="B210" s="712"/>
      <c r="C210" s="712"/>
      <c r="D210" s="712"/>
      <c r="E210" s="712"/>
      <c r="F210" s="712"/>
      <c r="G210" s="712"/>
    </row>
    <row r="211" spans="1:7" s="8" customFormat="1" ht="15.75" customHeight="1">
      <c r="A211" s="711"/>
      <c r="B211" s="711"/>
      <c r="C211" s="22"/>
      <c r="D211" s="23"/>
      <c r="E211" s="23"/>
      <c r="F211" s="103"/>
      <c r="G211" s="103"/>
    </row>
    <row r="212" spans="1:7" s="8" customFormat="1" ht="15.75" customHeight="1">
      <c r="A212" s="19" t="s">
        <v>754</v>
      </c>
      <c r="B212" s="676" t="s">
        <v>26</v>
      </c>
      <c r="C212" s="676" t="s">
        <v>27</v>
      </c>
      <c r="D212" s="676" t="s">
        <v>28</v>
      </c>
      <c r="E212" s="74" t="s">
        <v>696</v>
      </c>
      <c r="F212" s="74" t="s">
        <v>29</v>
      </c>
      <c r="G212" s="74" t="s">
        <v>52</v>
      </c>
    </row>
    <row r="213" spans="1:7" s="8" customFormat="1" ht="15.75" customHeight="1">
      <c r="A213" s="19"/>
      <c r="B213" s="677"/>
      <c r="C213" s="677"/>
      <c r="D213" s="677"/>
      <c r="E213" s="74" t="s">
        <v>19</v>
      </c>
      <c r="F213" s="74" t="s">
        <v>30</v>
      </c>
      <c r="G213" s="74" t="s">
        <v>31</v>
      </c>
    </row>
    <row r="214" spans="1:7" s="8" customFormat="1" ht="15.75" customHeight="1">
      <c r="A214" s="19"/>
      <c r="B214" s="122" t="s">
        <v>424</v>
      </c>
      <c r="C214" s="129" t="s">
        <v>755</v>
      </c>
      <c r="D214" s="684" t="s">
        <v>756</v>
      </c>
      <c r="E214" s="130">
        <v>44135</v>
      </c>
      <c r="F214" s="130">
        <f>E214+4</f>
        <v>44139</v>
      </c>
      <c r="G214" s="75">
        <f>F214+26</f>
        <v>44165</v>
      </c>
    </row>
    <row r="215" spans="1:7" s="8" customFormat="1" ht="15.75" customHeight="1">
      <c r="A215" s="19"/>
      <c r="B215" s="122" t="s">
        <v>181</v>
      </c>
      <c r="C215" s="129" t="s">
        <v>757</v>
      </c>
      <c r="D215" s="685"/>
      <c r="E215" s="130">
        <f t="shared" ref="E215:G219" si="22">E214+7</f>
        <v>44142</v>
      </c>
      <c r="F215" s="130">
        <f t="shared" si="22"/>
        <v>44146</v>
      </c>
      <c r="G215" s="75">
        <f t="shared" si="22"/>
        <v>44172</v>
      </c>
    </row>
    <row r="216" spans="1:7" s="8" customFormat="1" ht="15.75" customHeight="1">
      <c r="A216" s="19"/>
      <c r="B216" s="122" t="s">
        <v>425</v>
      </c>
      <c r="C216" s="129" t="s">
        <v>758</v>
      </c>
      <c r="D216" s="685"/>
      <c r="E216" s="130">
        <f t="shared" si="22"/>
        <v>44149</v>
      </c>
      <c r="F216" s="130">
        <f t="shared" si="22"/>
        <v>44153</v>
      </c>
      <c r="G216" s="75">
        <f t="shared" si="22"/>
        <v>44179</v>
      </c>
    </row>
    <row r="217" spans="1:7" s="8" customFormat="1" ht="15.75" customHeight="1">
      <c r="A217" s="19"/>
      <c r="B217" s="123" t="s">
        <v>426</v>
      </c>
      <c r="C217" s="129" t="s">
        <v>729</v>
      </c>
      <c r="D217" s="685"/>
      <c r="E217" s="130">
        <f t="shared" si="22"/>
        <v>44156</v>
      </c>
      <c r="F217" s="130">
        <f t="shared" si="22"/>
        <v>44160</v>
      </c>
      <c r="G217" s="75">
        <f t="shared" si="22"/>
        <v>44186</v>
      </c>
    </row>
    <row r="218" spans="1:7" s="8" customFormat="1" ht="15.75" customHeight="1">
      <c r="A218" s="19"/>
      <c r="B218" s="123"/>
      <c r="C218" s="129"/>
      <c r="D218" s="685"/>
      <c r="E218" s="130">
        <f t="shared" si="22"/>
        <v>44163</v>
      </c>
      <c r="F218" s="130">
        <f t="shared" si="22"/>
        <v>44167</v>
      </c>
      <c r="G218" s="75">
        <f t="shared" si="22"/>
        <v>44193</v>
      </c>
    </row>
    <row r="219" spans="1:7" s="8" customFormat="1" ht="15.75" customHeight="1">
      <c r="A219" s="19"/>
      <c r="B219" s="123"/>
      <c r="C219" s="129"/>
      <c r="D219" s="686"/>
      <c r="E219" s="130">
        <f t="shared" si="22"/>
        <v>44170</v>
      </c>
      <c r="F219" s="130">
        <f t="shared" si="22"/>
        <v>44174</v>
      </c>
      <c r="G219" s="75">
        <f t="shared" si="22"/>
        <v>44200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97"/>
      <c r="G221" s="97"/>
    </row>
    <row r="222" spans="1:7" s="8" customFormat="1" ht="15.75" customHeight="1">
      <c r="A222" s="19"/>
      <c r="B222" s="674" t="s">
        <v>26</v>
      </c>
      <c r="C222" s="674" t="s">
        <v>27</v>
      </c>
      <c r="D222" s="674" t="s">
        <v>28</v>
      </c>
      <c r="E222" s="74" t="s">
        <v>696</v>
      </c>
      <c r="F222" s="74" t="s">
        <v>29</v>
      </c>
      <c r="G222" s="98" t="s">
        <v>52</v>
      </c>
    </row>
    <row r="223" spans="1:7" s="8" customFormat="1" ht="15.75" customHeight="1">
      <c r="A223" s="19"/>
      <c r="B223" s="675"/>
      <c r="C223" s="675"/>
      <c r="D223" s="675"/>
      <c r="E223" s="99" t="s">
        <v>19</v>
      </c>
      <c r="F223" s="83" t="s">
        <v>30</v>
      </c>
      <c r="G223" s="74" t="s">
        <v>31</v>
      </c>
    </row>
    <row r="224" spans="1:7" s="8" customFormat="1" ht="15.75" customHeight="1">
      <c r="A224" s="19"/>
      <c r="B224" s="122" t="s">
        <v>477</v>
      </c>
      <c r="C224" s="131" t="s">
        <v>342</v>
      </c>
      <c r="D224" s="671" t="s">
        <v>759</v>
      </c>
      <c r="E224" s="78">
        <v>44135</v>
      </c>
      <c r="F224" s="78">
        <f>E224+4</f>
        <v>44139</v>
      </c>
      <c r="G224" s="75">
        <f>F224+29</f>
        <v>44168</v>
      </c>
    </row>
    <row r="225" spans="1:7" s="8" customFormat="1" ht="15.75" customHeight="1">
      <c r="A225" s="19"/>
      <c r="B225" s="122" t="s">
        <v>170</v>
      </c>
      <c r="C225" s="131" t="s">
        <v>481</v>
      </c>
      <c r="D225" s="679"/>
      <c r="E225" s="78">
        <f t="shared" ref="E225:G227" si="23">E224+7</f>
        <v>44142</v>
      </c>
      <c r="F225" s="78">
        <f t="shared" si="23"/>
        <v>44146</v>
      </c>
      <c r="G225" s="75">
        <f t="shared" si="23"/>
        <v>44175</v>
      </c>
    </row>
    <row r="226" spans="1:7" s="8" customFormat="1" ht="15.75" customHeight="1">
      <c r="A226" s="19"/>
      <c r="B226" s="122" t="s">
        <v>478</v>
      </c>
      <c r="C226" s="131" t="s">
        <v>482</v>
      </c>
      <c r="D226" s="679"/>
      <c r="E226" s="78">
        <f t="shared" si="23"/>
        <v>44149</v>
      </c>
      <c r="F226" s="78">
        <f t="shared" si="23"/>
        <v>44153</v>
      </c>
      <c r="G226" s="75">
        <f t="shared" si="23"/>
        <v>44182</v>
      </c>
    </row>
    <row r="227" spans="1:7" s="8" customFormat="1" ht="15.75" customHeight="1">
      <c r="A227" s="19"/>
      <c r="B227" s="132" t="s">
        <v>479</v>
      </c>
      <c r="C227" s="133" t="s">
        <v>199</v>
      </c>
      <c r="D227" s="679"/>
      <c r="E227" s="78">
        <f t="shared" si="23"/>
        <v>44156</v>
      </c>
      <c r="F227" s="78">
        <f t="shared" si="23"/>
        <v>44160</v>
      </c>
      <c r="G227" s="75">
        <f t="shared" si="23"/>
        <v>44189</v>
      </c>
    </row>
    <row r="228" spans="1:7" s="8" customFormat="1" ht="15.75" customHeight="1">
      <c r="A228" s="19"/>
      <c r="B228" s="123" t="s">
        <v>480</v>
      </c>
      <c r="C228" s="131" t="s">
        <v>483</v>
      </c>
      <c r="D228" s="679"/>
      <c r="E228" s="78">
        <f t="shared" ref="E228:G228" si="24">E227+7</f>
        <v>44163</v>
      </c>
      <c r="F228" s="78">
        <f t="shared" si="24"/>
        <v>44167</v>
      </c>
      <c r="G228" s="75">
        <f t="shared" si="24"/>
        <v>44196</v>
      </c>
    </row>
    <row r="229" spans="1:7" s="8" customFormat="1" ht="15.75" customHeight="1">
      <c r="A229" s="19"/>
      <c r="B229" s="129"/>
      <c r="C229" s="131"/>
      <c r="D229" s="680"/>
      <c r="E229" s="78">
        <f t="shared" ref="E229:G229" si="25">E228+7</f>
        <v>44170</v>
      </c>
      <c r="F229" s="78">
        <f t="shared" si="25"/>
        <v>44174</v>
      </c>
      <c r="G229" s="75">
        <f t="shared" si="25"/>
        <v>44203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711"/>
      <c r="B231" s="711"/>
      <c r="C231" s="5"/>
      <c r="D231" s="6"/>
      <c r="E231" s="6"/>
      <c r="F231" s="97"/>
      <c r="G231" s="97"/>
    </row>
    <row r="232" spans="1:7" s="8" customFormat="1" ht="15.75" customHeight="1">
      <c r="A232" s="19" t="s">
        <v>760</v>
      </c>
      <c r="B232" s="674" t="s">
        <v>26</v>
      </c>
      <c r="C232" s="674" t="s">
        <v>27</v>
      </c>
      <c r="D232" s="674" t="s">
        <v>28</v>
      </c>
      <c r="E232" s="74" t="s">
        <v>708</v>
      </c>
      <c r="F232" s="74" t="s">
        <v>29</v>
      </c>
      <c r="G232" s="98" t="s">
        <v>56</v>
      </c>
    </row>
    <row r="233" spans="1:7" s="8" customFormat="1" ht="15.75" customHeight="1">
      <c r="A233" s="19"/>
      <c r="B233" s="675"/>
      <c r="C233" s="675"/>
      <c r="D233" s="675"/>
      <c r="E233" s="99" t="s">
        <v>19</v>
      </c>
      <c r="F233" s="83" t="s">
        <v>30</v>
      </c>
      <c r="G233" s="74" t="s">
        <v>31</v>
      </c>
    </row>
    <row r="234" spans="1:7" s="8" customFormat="1" ht="15.75" customHeight="1">
      <c r="A234" s="19"/>
      <c r="B234" s="79" t="s">
        <v>334</v>
      </c>
      <c r="C234" s="79" t="s">
        <v>718</v>
      </c>
      <c r="D234" s="671" t="s">
        <v>761</v>
      </c>
      <c r="E234" s="109">
        <v>44132</v>
      </c>
      <c r="F234" s="78">
        <f>E234+4</f>
        <v>44136</v>
      </c>
      <c r="G234" s="75">
        <f>F234+25</f>
        <v>44161</v>
      </c>
    </row>
    <row r="235" spans="1:7" s="8" customFormat="1" ht="15.75" customHeight="1">
      <c r="A235" s="19"/>
      <c r="B235" s="79"/>
      <c r="C235" s="79"/>
      <c r="D235" s="679"/>
      <c r="E235" s="78">
        <f t="shared" ref="E235:G238" si="26">E234+7</f>
        <v>44139</v>
      </c>
      <c r="F235" s="78">
        <f t="shared" si="26"/>
        <v>44143</v>
      </c>
      <c r="G235" s="75">
        <f t="shared" si="26"/>
        <v>44168</v>
      </c>
    </row>
    <row r="236" spans="1:7" s="8" customFormat="1" ht="15.75" customHeight="1">
      <c r="A236" s="19"/>
      <c r="B236" s="79" t="s">
        <v>421</v>
      </c>
      <c r="C236" s="79" t="s">
        <v>762</v>
      </c>
      <c r="D236" s="679"/>
      <c r="E236" s="78">
        <f t="shared" si="26"/>
        <v>44146</v>
      </c>
      <c r="F236" s="78">
        <f t="shared" si="26"/>
        <v>44150</v>
      </c>
      <c r="G236" s="75">
        <f t="shared" si="26"/>
        <v>44175</v>
      </c>
    </row>
    <row r="237" spans="1:7" s="8" customFormat="1" ht="15.75" customHeight="1">
      <c r="A237" s="19"/>
      <c r="B237" s="79" t="s">
        <v>422</v>
      </c>
      <c r="C237" s="79" t="s">
        <v>718</v>
      </c>
      <c r="D237" s="679"/>
      <c r="E237" s="78">
        <f t="shared" si="26"/>
        <v>44153</v>
      </c>
      <c r="F237" s="78">
        <f t="shared" si="26"/>
        <v>44157</v>
      </c>
      <c r="G237" s="75">
        <f t="shared" si="26"/>
        <v>44182</v>
      </c>
    </row>
    <row r="238" spans="1:7" s="8" customFormat="1" ht="15.75" customHeight="1">
      <c r="A238" s="19"/>
      <c r="B238" s="79" t="s">
        <v>423</v>
      </c>
      <c r="C238" s="79" t="s">
        <v>763</v>
      </c>
      <c r="D238" s="680"/>
      <c r="E238" s="78">
        <f t="shared" si="26"/>
        <v>44160</v>
      </c>
      <c r="F238" s="78">
        <f t="shared" si="26"/>
        <v>44164</v>
      </c>
      <c r="G238" s="75">
        <f t="shared" si="26"/>
        <v>44189</v>
      </c>
    </row>
    <row r="239" spans="1:7" s="8" customFormat="1" ht="15.75" customHeight="1">
      <c r="A239" s="19"/>
      <c r="B239" s="5"/>
      <c r="C239" s="5"/>
      <c r="D239" s="6"/>
      <c r="E239" s="6"/>
      <c r="F239" s="97"/>
      <c r="G239" s="97"/>
    </row>
    <row r="240" spans="1:7" s="8" customFormat="1" ht="15.75" customHeight="1">
      <c r="A240" s="711"/>
      <c r="B240" s="711"/>
      <c r="C240" s="5"/>
      <c r="D240" s="6"/>
      <c r="E240" s="6"/>
      <c r="F240" s="97"/>
      <c r="G240" s="97"/>
    </row>
    <row r="241" spans="1:7" s="8" customFormat="1" ht="15.75" customHeight="1">
      <c r="A241" s="19" t="s">
        <v>764</v>
      </c>
      <c r="B241" s="676" t="s">
        <v>26</v>
      </c>
      <c r="C241" s="676" t="s">
        <v>27</v>
      </c>
      <c r="D241" s="676" t="s">
        <v>28</v>
      </c>
      <c r="E241" s="74" t="s">
        <v>708</v>
      </c>
      <c r="F241" s="74" t="s">
        <v>29</v>
      </c>
      <c r="G241" s="74" t="s">
        <v>57</v>
      </c>
    </row>
    <row r="242" spans="1:7" s="8" customFormat="1" ht="15.75" customHeight="1">
      <c r="A242" s="19"/>
      <c r="B242" s="677"/>
      <c r="C242" s="677"/>
      <c r="D242" s="677"/>
      <c r="E242" s="74" t="s">
        <v>19</v>
      </c>
      <c r="F242" s="74" t="s">
        <v>30</v>
      </c>
      <c r="G242" s="74" t="s">
        <v>31</v>
      </c>
    </row>
    <row r="243" spans="1:7" s="8" customFormat="1" ht="15.75" customHeight="1">
      <c r="A243" s="19"/>
      <c r="B243" s="124" t="s">
        <v>460</v>
      </c>
      <c r="C243" s="124" t="s">
        <v>465</v>
      </c>
      <c r="D243" s="684" t="s">
        <v>735</v>
      </c>
      <c r="E243" s="109">
        <v>44138</v>
      </c>
      <c r="F243" s="109">
        <f>E243+4</f>
        <v>44142</v>
      </c>
      <c r="G243" s="109">
        <f>F243+23</f>
        <v>44165</v>
      </c>
    </row>
    <row r="244" spans="1:7" s="8" customFormat="1" ht="15.75" customHeight="1">
      <c r="A244" s="19"/>
      <c r="B244" s="124" t="s">
        <v>461</v>
      </c>
      <c r="C244" s="124" t="s">
        <v>253</v>
      </c>
      <c r="D244" s="685"/>
      <c r="E244" s="109">
        <f t="shared" ref="E244:G248" si="27">E243+7</f>
        <v>44145</v>
      </c>
      <c r="F244" s="109">
        <f t="shared" si="27"/>
        <v>44149</v>
      </c>
      <c r="G244" s="109">
        <f t="shared" si="27"/>
        <v>44172</v>
      </c>
    </row>
    <row r="245" spans="1:7" s="8" customFormat="1" ht="15.75" customHeight="1">
      <c r="A245" s="19"/>
      <c r="B245" s="124" t="s">
        <v>462</v>
      </c>
      <c r="C245" s="124" t="s">
        <v>70</v>
      </c>
      <c r="D245" s="685"/>
      <c r="E245" s="109">
        <f t="shared" si="27"/>
        <v>44152</v>
      </c>
      <c r="F245" s="109">
        <f t="shared" si="27"/>
        <v>44156</v>
      </c>
      <c r="G245" s="109">
        <f t="shared" si="27"/>
        <v>44179</v>
      </c>
    </row>
    <row r="246" spans="1:7" s="8" customFormat="1" ht="15.75" customHeight="1">
      <c r="A246" s="19"/>
      <c r="B246" s="124" t="s">
        <v>463</v>
      </c>
      <c r="C246" s="124" t="s">
        <v>466</v>
      </c>
      <c r="D246" s="685"/>
      <c r="E246" s="109">
        <f t="shared" si="27"/>
        <v>44159</v>
      </c>
      <c r="F246" s="109">
        <f t="shared" si="27"/>
        <v>44163</v>
      </c>
      <c r="G246" s="109">
        <f t="shared" si="27"/>
        <v>44186</v>
      </c>
    </row>
    <row r="247" spans="1:7" s="8" customFormat="1" ht="15.75" customHeight="1">
      <c r="A247" s="19"/>
      <c r="B247" s="124" t="s">
        <v>464</v>
      </c>
      <c r="C247" s="124" t="s">
        <v>293</v>
      </c>
      <c r="D247" s="686"/>
      <c r="E247" s="109">
        <f t="shared" si="27"/>
        <v>44166</v>
      </c>
      <c r="F247" s="109">
        <f t="shared" si="27"/>
        <v>44170</v>
      </c>
      <c r="G247" s="109">
        <f t="shared" si="27"/>
        <v>44193</v>
      </c>
    </row>
    <row r="248" spans="1:7" s="8" customFormat="1" ht="15.75" customHeight="1">
      <c r="A248" s="19"/>
      <c r="B248" s="125"/>
      <c r="C248" s="125"/>
      <c r="D248" s="134"/>
      <c r="E248" s="109">
        <f t="shared" si="27"/>
        <v>44173</v>
      </c>
      <c r="F248" s="109">
        <f t="shared" si="27"/>
        <v>44177</v>
      </c>
      <c r="G248" s="109">
        <f t="shared" si="27"/>
        <v>44200</v>
      </c>
    </row>
    <row r="249" spans="1:7" s="8" customFormat="1" ht="15.75" customHeight="1">
      <c r="A249" s="19"/>
      <c r="B249" s="5"/>
      <c r="C249" s="5"/>
      <c r="D249" s="6"/>
      <c r="E249" s="6"/>
      <c r="F249" s="97"/>
      <c r="G249" s="97"/>
    </row>
    <row r="250" spans="1:7" s="8" customFormat="1" ht="15.75" customHeight="1">
      <c r="A250" s="711"/>
      <c r="B250" s="711"/>
      <c r="C250" s="5"/>
      <c r="D250" s="6"/>
      <c r="E250" s="6"/>
      <c r="F250" s="97"/>
      <c r="G250" s="97"/>
    </row>
    <row r="251" spans="1:7" s="8" customFormat="1" ht="15.75" customHeight="1">
      <c r="A251" s="19" t="s">
        <v>765</v>
      </c>
      <c r="B251" s="674" t="s">
        <v>26</v>
      </c>
      <c r="C251" s="674" t="s">
        <v>27</v>
      </c>
      <c r="D251" s="674" t="s">
        <v>28</v>
      </c>
      <c r="E251" s="74" t="s">
        <v>696</v>
      </c>
      <c r="F251" s="74" t="s">
        <v>29</v>
      </c>
      <c r="G251" s="98" t="s">
        <v>59</v>
      </c>
    </row>
    <row r="252" spans="1:7" s="8" customFormat="1" ht="15.75" customHeight="1">
      <c r="A252" s="19"/>
      <c r="B252" s="675"/>
      <c r="C252" s="675"/>
      <c r="D252" s="675"/>
      <c r="E252" s="99" t="s">
        <v>19</v>
      </c>
      <c r="F252" s="83" t="s">
        <v>30</v>
      </c>
      <c r="G252" s="74" t="s">
        <v>31</v>
      </c>
    </row>
    <row r="253" spans="1:7" s="8" customFormat="1" ht="15.75" customHeight="1">
      <c r="A253" s="19"/>
      <c r="B253" s="122" t="s">
        <v>424</v>
      </c>
      <c r="C253" s="129" t="s">
        <v>755</v>
      </c>
      <c r="D253" s="684" t="s">
        <v>756</v>
      </c>
      <c r="E253" s="130">
        <v>44135</v>
      </c>
      <c r="F253" s="130">
        <f>E253+4</f>
        <v>44139</v>
      </c>
      <c r="G253" s="75">
        <f>F253+26</f>
        <v>44165</v>
      </c>
    </row>
    <row r="254" spans="1:7" s="8" customFormat="1" ht="15.75" customHeight="1">
      <c r="A254" s="19"/>
      <c r="B254" s="122" t="s">
        <v>181</v>
      </c>
      <c r="C254" s="129" t="s">
        <v>757</v>
      </c>
      <c r="D254" s="685"/>
      <c r="E254" s="130">
        <f t="shared" ref="E254:G258" si="28">E253+7</f>
        <v>44142</v>
      </c>
      <c r="F254" s="130">
        <f t="shared" si="28"/>
        <v>44146</v>
      </c>
      <c r="G254" s="75">
        <f t="shared" si="28"/>
        <v>44172</v>
      </c>
    </row>
    <row r="255" spans="1:7" s="8" customFormat="1" ht="15.75" customHeight="1">
      <c r="A255" s="19"/>
      <c r="B255" s="122" t="s">
        <v>425</v>
      </c>
      <c r="C255" s="129" t="s">
        <v>758</v>
      </c>
      <c r="D255" s="685"/>
      <c r="E255" s="130">
        <f t="shared" si="28"/>
        <v>44149</v>
      </c>
      <c r="F255" s="130">
        <f t="shared" si="28"/>
        <v>44153</v>
      </c>
      <c r="G255" s="75">
        <f t="shared" si="28"/>
        <v>44179</v>
      </c>
    </row>
    <row r="256" spans="1:7" s="8" customFormat="1" ht="15.75" customHeight="1">
      <c r="A256" s="19"/>
      <c r="B256" s="123" t="s">
        <v>426</v>
      </c>
      <c r="C256" s="129" t="s">
        <v>729</v>
      </c>
      <c r="D256" s="685"/>
      <c r="E256" s="130">
        <f t="shared" si="28"/>
        <v>44156</v>
      </c>
      <c r="F256" s="130">
        <f t="shared" si="28"/>
        <v>44160</v>
      </c>
      <c r="G256" s="75">
        <f t="shared" si="28"/>
        <v>44186</v>
      </c>
    </row>
    <row r="257" spans="1:7" s="8" customFormat="1" ht="15.75" customHeight="1">
      <c r="A257" s="19"/>
      <c r="B257" s="123"/>
      <c r="C257" s="129"/>
      <c r="D257" s="685"/>
      <c r="E257" s="130">
        <f t="shared" si="28"/>
        <v>44163</v>
      </c>
      <c r="F257" s="130">
        <f t="shared" si="28"/>
        <v>44167</v>
      </c>
      <c r="G257" s="75">
        <f t="shared" si="28"/>
        <v>44193</v>
      </c>
    </row>
    <row r="258" spans="1:7" s="8" customFormat="1" ht="15.75" customHeight="1">
      <c r="A258" s="19"/>
      <c r="B258" s="123"/>
      <c r="C258" s="129"/>
      <c r="D258" s="686"/>
      <c r="E258" s="130">
        <f t="shared" si="28"/>
        <v>44170</v>
      </c>
      <c r="F258" s="130">
        <f t="shared" si="28"/>
        <v>44174</v>
      </c>
      <c r="G258" s="75">
        <f t="shared" si="28"/>
        <v>44200</v>
      </c>
    </row>
    <row r="259" spans="1:7" s="8" customFormat="1" ht="15.75" customHeight="1">
      <c r="A259" s="711"/>
      <c r="B259" s="711"/>
      <c r="C259" s="711"/>
      <c r="D259" s="711"/>
      <c r="E259" s="711"/>
      <c r="F259" s="711"/>
      <c r="G259" s="713"/>
    </row>
    <row r="260" spans="1:7" s="8" customFormat="1" ht="15.75" customHeight="1">
      <c r="A260" s="711"/>
      <c r="B260" s="711"/>
      <c r="C260" s="711"/>
      <c r="D260" s="711"/>
      <c r="E260" s="711"/>
      <c r="F260" s="711"/>
      <c r="G260" s="713"/>
    </row>
    <row r="261" spans="1:7" s="8" customFormat="1" ht="15.75" customHeight="1">
      <c r="A261" s="19"/>
      <c r="B261" s="674" t="s">
        <v>700</v>
      </c>
      <c r="C261" s="674" t="s">
        <v>27</v>
      </c>
      <c r="D261" s="674" t="s">
        <v>28</v>
      </c>
      <c r="E261" s="74" t="s">
        <v>696</v>
      </c>
      <c r="F261" s="74" t="s">
        <v>29</v>
      </c>
      <c r="G261" s="98" t="s">
        <v>59</v>
      </c>
    </row>
    <row r="262" spans="1:7" s="8" customFormat="1" ht="15.75" customHeight="1">
      <c r="A262" s="19"/>
      <c r="B262" s="675"/>
      <c r="C262" s="675"/>
      <c r="D262" s="675"/>
      <c r="E262" s="99" t="s">
        <v>19</v>
      </c>
      <c r="F262" s="83" t="s">
        <v>30</v>
      </c>
      <c r="G262" s="74" t="s">
        <v>31</v>
      </c>
    </row>
    <row r="263" spans="1:7" s="8" customFormat="1" ht="15.75" customHeight="1">
      <c r="A263" s="19"/>
      <c r="B263" s="79" t="s">
        <v>334</v>
      </c>
      <c r="C263" s="79" t="s">
        <v>718</v>
      </c>
      <c r="D263" s="671" t="s">
        <v>761</v>
      </c>
      <c r="E263" s="109">
        <v>44132</v>
      </c>
      <c r="F263" s="78">
        <f>E263+4</f>
        <v>44136</v>
      </c>
      <c r="G263" s="75">
        <f>F263+25</f>
        <v>44161</v>
      </c>
    </row>
    <row r="264" spans="1:7" s="8" customFormat="1" ht="15.75" customHeight="1">
      <c r="A264" s="19"/>
      <c r="B264" s="79"/>
      <c r="C264" s="79"/>
      <c r="D264" s="679"/>
      <c r="E264" s="78">
        <f t="shared" ref="E264:G267" si="29">E263+7</f>
        <v>44139</v>
      </c>
      <c r="F264" s="78">
        <f t="shared" si="29"/>
        <v>44143</v>
      </c>
      <c r="G264" s="75">
        <f t="shared" si="29"/>
        <v>44168</v>
      </c>
    </row>
    <row r="265" spans="1:7" s="8" customFormat="1" ht="15.75" customHeight="1">
      <c r="A265" s="19"/>
      <c r="B265" s="79" t="s">
        <v>421</v>
      </c>
      <c r="C265" s="79" t="s">
        <v>762</v>
      </c>
      <c r="D265" s="679"/>
      <c r="E265" s="78">
        <f t="shared" si="29"/>
        <v>44146</v>
      </c>
      <c r="F265" s="78">
        <f t="shared" si="29"/>
        <v>44150</v>
      </c>
      <c r="G265" s="75">
        <f t="shared" si="29"/>
        <v>44175</v>
      </c>
    </row>
    <row r="266" spans="1:7" s="8" customFormat="1" ht="15.75" customHeight="1">
      <c r="A266" s="19"/>
      <c r="B266" s="79" t="s">
        <v>422</v>
      </c>
      <c r="C266" s="79" t="s">
        <v>718</v>
      </c>
      <c r="D266" s="679"/>
      <c r="E266" s="78">
        <f t="shared" si="29"/>
        <v>44153</v>
      </c>
      <c r="F266" s="78">
        <f t="shared" si="29"/>
        <v>44157</v>
      </c>
      <c r="G266" s="75">
        <f t="shared" si="29"/>
        <v>44182</v>
      </c>
    </row>
    <row r="267" spans="1:7" s="8" customFormat="1" ht="15.75" customHeight="1">
      <c r="A267" s="19"/>
      <c r="B267" s="79" t="s">
        <v>423</v>
      </c>
      <c r="C267" s="79" t="s">
        <v>763</v>
      </c>
      <c r="D267" s="680"/>
      <c r="E267" s="78">
        <f t="shared" si="29"/>
        <v>44160</v>
      </c>
      <c r="F267" s="78">
        <f t="shared" si="29"/>
        <v>44164</v>
      </c>
      <c r="G267" s="75">
        <f t="shared" si="29"/>
        <v>44189</v>
      </c>
    </row>
    <row r="268" spans="1:7" s="8" customFormat="1" ht="15.75" customHeight="1">
      <c r="A268" s="19"/>
      <c r="B268" s="5"/>
      <c r="C268" s="5"/>
      <c r="D268" s="6"/>
      <c r="E268" s="6"/>
      <c r="F268" s="97"/>
      <c r="G268" s="97"/>
    </row>
    <row r="269" spans="1:7" s="8" customFormat="1" ht="15.75" customHeight="1">
      <c r="A269" s="711"/>
      <c r="B269" s="711"/>
      <c r="C269" s="5"/>
      <c r="D269" s="6"/>
      <c r="E269" s="6"/>
      <c r="F269" s="97"/>
      <c r="G269" s="97"/>
    </row>
    <row r="270" spans="1:7" s="8" customFormat="1" ht="15.75" customHeight="1">
      <c r="A270" s="19" t="s">
        <v>766</v>
      </c>
      <c r="B270" s="674" t="s">
        <v>700</v>
      </c>
      <c r="C270" s="674" t="s">
        <v>27</v>
      </c>
      <c r="D270" s="674" t="s">
        <v>28</v>
      </c>
      <c r="E270" s="74" t="s">
        <v>696</v>
      </c>
      <c r="F270" s="74" t="s">
        <v>29</v>
      </c>
      <c r="G270" s="98" t="s">
        <v>61</v>
      </c>
    </row>
    <row r="271" spans="1:7" s="8" customFormat="1" ht="15.75" customHeight="1">
      <c r="A271" s="19"/>
      <c r="B271" s="675"/>
      <c r="C271" s="675"/>
      <c r="D271" s="675"/>
      <c r="E271" s="99" t="s">
        <v>19</v>
      </c>
      <c r="F271" s="83" t="s">
        <v>30</v>
      </c>
      <c r="G271" s="74" t="s">
        <v>31</v>
      </c>
    </row>
    <row r="272" spans="1:7" s="8" customFormat="1" ht="15.75" customHeight="1">
      <c r="A272" s="19"/>
      <c r="B272" s="124"/>
      <c r="C272" s="124" t="s">
        <v>339</v>
      </c>
      <c r="D272" s="684" t="s">
        <v>737</v>
      </c>
      <c r="E272" s="75">
        <v>44137</v>
      </c>
      <c r="F272" s="75">
        <f>E272+4</f>
        <v>44141</v>
      </c>
      <c r="G272" s="75">
        <f>F272+29</f>
        <v>44170</v>
      </c>
    </row>
    <row r="273" spans="1:7" s="8" customFormat="1" ht="15.75" customHeight="1">
      <c r="A273" s="19"/>
      <c r="B273" s="124" t="s">
        <v>467</v>
      </c>
      <c r="C273" s="124" t="s">
        <v>70</v>
      </c>
      <c r="D273" s="685"/>
      <c r="E273" s="82">
        <f t="shared" ref="E273:G277" si="30">E272+7</f>
        <v>44144</v>
      </c>
      <c r="F273" s="75">
        <f t="shared" si="30"/>
        <v>44148</v>
      </c>
      <c r="G273" s="75">
        <f t="shared" si="30"/>
        <v>44177</v>
      </c>
    </row>
    <row r="274" spans="1:7" s="8" customFormat="1" ht="15.75" customHeight="1">
      <c r="A274" s="19"/>
      <c r="B274" s="124" t="s">
        <v>468</v>
      </c>
      <c r="C274" s="124" t="s">
        <v>471</v>
      </c>
      <c r="D274" s="685"/>
      <c r="E274" s="82">
        <f t="shared" si="30"/>
        <v>44151</v>
      </c>
      <c r="F274" s="75">
        <f t="shared" si="30"/>
        <v>44155</v>
      </c>
      <c r="G274" s="75">
        <f t="shared" si="30"/>
        <v>44184</v>
      </c>
    </row>
    <row r="275" spans="1:7" s="8" customFormat="1" ht="15.75" customHeight="1">
      <c r="A275" s="19"/>
      <c r="B275" s="124" t="s">
        <v>469</v>
      </c>
      <c r="C275" s="124" t="s">
        <v>184</v>
      </c>
      <c r="D275" s="685"/>
      <c r="E275" s="82">
        <f t="shared" si="30"/>
        <v>44158</v>
      </c>
      <c r="F275" s="75">
        <f t="shared" si="30"/>
        <v>44162</v>
      </c>
      <c r="G275" s="75">
        <f t="shared" si="30"/>
        <v>44191</v>
      </c>
    </row>
    <row r="276" spans="1:7" s="8" customFormat="1" ht="15.75" customHeight="1">
      <c r="A276" s="19"/>
      <c r="B276" s="125" t="s">
        <v>470</v>
      </c>
      <c r="C276" s="125" t="s">
        <v>472</v>
      </c>
      <c r="D276" s="685"/>
      <c r="E276" s="82">
        <f t="shared" si="30"/>
        <v>44165</v>
      </c>
      <c r="F276" s="75">
        <f t="shared" si="30"/>
        <v>44169</v>
      </c>
      <c r="G276" s="75">
        <f t="shared" si="30"/>
        <v>44198</v>
      </c>
    </row>
    <row r="277" spans="1:7" s="8" customFormat="1" ht="15.75" customHeight="1">
      <c r="A277" s="19"/>
      <c r="B277" s="125"/>
      <c r="C277" s="125"/>
      <c r="D277" s="686"/>
      <c r="E277" s="82">
        <f t="shared" si="30"/>
        <v>44172</v>
      </c>
      <c r="F277" s="75">
        <f t="shared" si="30"/>
        <v>44176</v>
      </c>
      <c r="G277" s="75">
        <f t="shared" si="30"/>
        <v>44205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711"/>
      <c r="B279" s="711"/>
      <c r="C279" s="5"/>
      <c r="D279" s="6"/>
      <c r="E279" s="6"/>
      <c r="F279" s="97"/>
      <c r="G279" s="97"/>
    </row>
    <row r="280" spans="1:7" s="8" customFormat="1" ht="15.75" customHeight="1">
      <c r="A280" s="19" t="s">
        <v>767</v>
      </c>
      <c r="B280" s="674" t="s">
        <v>26</v>
      </c>
      <c r="C280" s="674" t="s">
        <v>27</v>
      </c>
      <c r="D280" s="674" t="s">
        <v>28</v>
      </c>
      <c r="E280" s="74" t="s">
        <v>696</v>
      </c>
      <c r="F280" s="74" t="s">
        <v>29</v>
      </c>
      <c r="G280" s="98" t="s">
        <v>768</v>
      </c>
    </row>
    <row r="281" spans="1:7" s="8" customFormat="1" ht="15.75" customHeight="1">
      <c r="A281" s="19"/>
      <c r="B281" s="675"/>
      <c r="C281" s="675"/>
      <c r="D281" s="675"/>
      <c r="E281" s="99" t="s">
        <v>19</v>
      </c>
      <c r="F281" s="83" t="s">
        <v>30</v>
      </c>
      <c r="G281" s="74" t="s">
        <v>31</v>
      </c>
    </row>
    <row r="282" spans="1:7" s="8" customFormat="1" ht="15.75" customHeight="1">
      <c r="A282" s="19"/>
      <c r="B282" s="79" t="s">
        <v>334</v>
      </c>
      <c r="C282" s="79" t="s">
        <v>718</v>
      </c>
      <c r="D282" s="671" t="s">
        <v>761</v>
      </c>
      <c r="E282" s="109">
        <v>44132</v>
      </c>
      <c r="F282" s="78">
        <f>E282+4</f>
        <v>44136</v>
      </c>
      <c r="G282" s="75">
        <f>F282+25</f>
        <v>44161</v>
      </c>
    </row>
    <row r="283" spans="1:7" s="8" customFormat="1" ht="15.75" customHeight="1">
      <c r="A283" s="19"/>
      <c r="B283" s="79"/>
      <c r="C283" s="79"/>
      <c r="D283" s="679"/>
      <c r="E283" s="78">
        <f t="shared" ref="E283:G286" si="31">E282+7</f>
        <v>44139</v>
      </c>
      <c r="F283" s="78">
        <f t="shared" si="31"/>
        <v>44143</v>
      </c>
      <c r="G283" s="75">
        <f t="shared" si="31"/>
        <v>44168</v>
      </c>
    </row>
    <row r="284" spans="1:7" s="8" customFormat="1" ht="15.75" customHeight="1">
      <c r="A284" s="19"/>
      <c r="B284" s="79" t="s">
        <v>421</v>
      </c>
      <c r="C284" s="79" t="s">
        <v>762</v>
      </c>
      <c r="D284" s="679"/>
      <c r="E284" s="78">
        <f t="shared" si="31"/>
        <v>44146</v>
      </c>
      <c r="F284" s="78">
        <f t="shared" si="31"/>
        <v>44150</v>
      </c>
      <c r="G284" s="75">
        <f t="shared" si="31"/>
        <v>44175</v>
      </c>
    </row>
    <row r="285" spans="1:7" s="8" customFormat="1" ht="15.75" customHeight="1">
      <c r="A285" s="19"/>
      <c r="B285" s="79" t="s">
        <v>422</v>
      </c>
      <c r="C285" s="79" t="s">
        <v>718</v>
      </c>
      <c r="D285" s="679"/>
      <c r="E285" s="78">
        <f t="shared" si="31"/>
        <v>44153</v>
      </c>
      <c r="F285" s="78">
        <f t="shared" si="31"/>
        <v>44157</v>
      </c>
      <c r="G285" s="75">
        <f t="shared" si="31"/>
        <v>44182</v>
      </c>
    </row>
    <row r="286" spans="1:7" s="8" customFormat="1" ht="15.75" customHeight="1">
      <c r="A286" s="19"/>
      <c r="B286" s="79" t="s">
        <v>423</v>
      </c>
      <c r="C286" s="79" t="s">
        <v>763</v>
      </c>
      <c r="D286" s="680"/>
      <c r="E286" s="78">
        <f t="shared" si="31"/>
        <v>44160</v>
      </c>
      <c r="F286" s="78">
        <f t="shared" si="31"/>
        <v>44164</v>
      </c>
      <c r="G286" s="75">
        <f t="shared" si="31"/>
        <v>44189</v>
      </c>
    </row>
    <row r="287" spans="1:7" s="8" customFormat="1" ht="15.75" customHeight="1">
      <c r="A287" s="19"/>
      <c r="B287" s="5"/>
      <c r="C287" s="5"/>
      <c r="D287" s="6"/>
      <c r="E287" s="6"/>
      <c r="F287" s="97"/>
      <c r="G287" s="97"/>
    </row>
    <row r="288" spans="1:7" s="8" customFormat="1" ht="15.75" customHeight="1">
      <c r="A288" s="711"/>
      <c r="B288" s="711"/>
      <c r="C288" s="5"/>
      <c r="D288" s="6"/>
      <c r="E288" s="6"/>
      <c r="F288" s="97"/>
      <c r="G288" s="97"/>
    </row>
    <row r="289" spans="1:7" s="8" customFormat="1" ht="15.75" customHeight="1">
      <c r="A289" s="19" t="s">
        <v>769</v>
      </c>
      <c r="B289" s="676" t="s">
        <v>26</v>
      </c>
      <c r="C289" s="676" t="s">
        <v>27</v>
      </c>
      <c r="D289" s="676" t="s">
        <v>28</v>
      </c>
      <c r="E289" s="74" t="s">
        <v>696</v>
      </c>
      <c r="F289" s="74" t="s">
        <v>29</v>
      </c>
      <c r="G289" s="74" t="s">
        <v>63</v>
      </c>
    </row>
    <row r="290" spans="1:7" s="8" customFormat="1" ht="15.75" customHeight="1">
      <c r="A290" s="19"/>
      <c r="B290" s="677"/>
      <c r="C290" s="677"/>
      <c r="D290" s="677"/>
      <c r="E290" s="99" t="s">
        <v>19</v>
      </c>
      <c r="F290" s="74" t="s">
        <v>30</v>
      </c>
      <c r="G290" s="74" t="s">
        <v>31</v>
      </c>
    </row>
    <row r="291" spans="1:7" s="8" customFormat="1" ht="15.75" customHeight="1">
      <c r="A291" s="19"/>
      <c r="B291" s="79" t="s">
        <v>283</v>
      </c>
      <c r="C291" s="79"/>
      <c r="D291" s="671" t="s">
        <v>770</v>
      </c>
      <c r="E291" s="109">
        <v>44138</v>
      </c>
      <c r="F291" s="78">
        <f>E291+4</f>
        <v>44142</v>
      </c>
      <c r="G291" s="75">
        <f>F291+25</f>
        <v>44167</v>
      </c>
    </row>
    <row r="292" spans="1:7" s="8" customFormat="1" ht="15.75" customHeight="1">
      <c r="A292" s="19"/>
      <c r="B292" s="79" t="s">
        <v>283</v>
      </c>
      <c r="C292" s="79"/>
      <c r="D292" s="679"/>
      <c r="E292" s="78">
        <f t="shared" ref="E292:G295" si="32">E291+7</f>
        <v>44145</v>
      </c>
      <c r="F292" s="78">
        <f t="shared" si="32"/>
        <v>44149</v>
      </c>
      <c r="G292" s="75">
        <f t="shared" si="32"/>
        <v>44174</v>
      </c>
    </row>
    <row r="293" spans="1:7" s="8" customFormat="1" ht="15.75" customHeight="1">
      <c r="A293" s="19"/>
      <c r="B293" s="79" t="s">
        <v>283</v>
      </c>
      <c r="C293" s="79"/>
      <c r="D293" s="679"/>
      <c r="E293" s="78">
        <f t="shared" si="32"/>
        <v>44152</v>
      </c>
      <c r="F293" s="78">
        <f t="shared" si="32"/>
        <v>44156</v>
      </c>
      <c r="G293" s="75">
        <f t="shared" si="32"/>
        <v>44181</v>
      </c>
    </row>
    <row r="294" spans="1:7" s="8" customFormat="1" ht="15.75" customHeight="1">
      <c r="A294" s="19"/>
      <c r="B294" s="79" t="s">
        <v>283</v>
      </c>
      <c r="C294" s="79"/>
      <c r="D294" s="679"/>
      <c r="E294" s="78">
        <f t="shared" si="32"/>
        <v>44159</v>
      </c>
      <c r="F294" s="78">
        <f t="shared" si="32"/>
        <v>44163</v>
      </c>
      <c r="G294" s="75">
        <f t="shared" si="32"/>
        <v>44188</v>
      </c>
    </row>
    <row r="295" spans="1:7" s="8" customFormat="1" ht="15.75" customHeight="1">
      <c r="A295" s="19"/>
      <c r="B295" s="79" t="s">
        <v>283</v>
      </c>
      <c r="C295" s="79"/>
      <c r="D295" s="680"/>
      <c r="E295" s="78">
        <f t="shared" si="32"/>
        <v>44166</v>
      </c>
      <c r="F295" s="78">
        <f t="shared" si="32"/>
        <v>44170</v>
      </c>
      <c r="G295" s="75">
        <f t="shared" si="32"/>
        <v>44195</v>
      </c>
    </row>
    <row r="296" spans="1:7" s="8" customFormat="1" ht="15.75" customHeight="1">
      <c r="A296" s="19"/>
      <c r="B296" s="5"/>
      <c r="C296" s="5"/>
      <c r="D296" s="6"/>
      <c r="E296" s="6"/>
      <c r="F296" s="97"/>
      <c r="G296" s="97"/>
    </row>
    <row r="297" spans="1:7" s="8" customFormat="1" ht="15.75" customHeight="1">
      <c r="A297" s="711"/>
      <c r="B297" s="711"/>
      <c r="C297" s="5"/>
      <c r="D297" s="6"/>
      <c r="E297" s="6"/>
      <c r="F297" s="97"/>
      <c r="G297" s="97"/>
    </row>
    <row r="298" spans="1:7" s="8" customFormat="1" ht="15.75" customHeight="1">
      <c r="A298" s="19" t="s">
        <v>771</v>
      </c>
      <c r="B298" s="674" t="s">
        <v>26</v>
      </c>
      <c r="C298" s="674" t="s">
        <v>27</v>
      </c>
      <c r="D298" s="674" t="s">
        <v>28</v>
      </c>
      <c r="E298" s="74" t="s">
        <v>708</v>
      </c>
      <c r="F298" s="74" t="s">
        <v>29</v>
      </c>
      <c r="G298" s="98" t="s">
        <v>772</v>
      </c>
    </row>
    <row r="299" spans="1:7" s="8" customFormat="1" ht="15.75" customHeight="1">
      <c r="A299" s="19"/>
      <c r="B299" s="675"/>
      <c r="C299" s="675"/>
      <c r="D299" s="675"/>
      <c r="E299" s="99" t="s">
        <v>19</v>
      </c>
      <c r="F299" s="83" t="s">
        <v>30</v>
      </c>
      <c r="G299" s="74" t="s">
        <v>31</v>
      </c>
    </row>
    <row r="300" spans="1:7" s="8" customFormat="1" ht="15.75" customHeight="1">
      <c r="A300" s="19"/>
      <c r="B300" s="120" t="s">
        <v>340</v>
      </c>
      <c r="C300" s="121" t="s">
        <v>341</v>
      </c>
      <c r="D300" s="671" t="s">
        <v>773</v>
      </c>
      <c r="E300" s="130">
        <v>44136</v>
      </c>
      <c r="F300" s="75">
        <f>E300+4</f>
        <v>44140</v>
      </c>
      <c r="G300" s="75">
        <f>F300+22</f>
        <v>44162</v>
      </c>
    </row>
    <row r="301" spans="1:7" s="8" customFormat="1" ht="15.75" customHeight="1">
      <c r="A301" s="19"/>
      <c r="B301" s="122" t="s">
        <v>198</v>
      </c>
      <c r="C301" s="121" t="s">
        <v>474</v>
      </c>
      <c r="D301" s="679"/>
      <c r="E301" s="75">
        <f t="shared" ref="E301:G305" si="33">E300+7</f>
        <v>44143</v>
      </c>
      <c r="F301" s="75">
        <f t="shared" si="33"/>
        <v>44147</v>
      </c>
      <c r="G301" s="75">
        <f t="shared" si="33"/>
        <v>44169</v>
      </c>
    </row>
    <row r="302" spans="1:7" s="8" customFormat="1" ht="15.75" customHeight="1">
      <c r="A302" s="19"/>
      <c r="B302" s="120" t="s">
        <v>473</v>
      </c>
      <c r="C302" s="121" t="s">
        <v>475</v>
      </c>
      <c r="D302" s="679"/>
      <c r="E302" s="75">
        <f t="shared" si="33"/>
        <v>44150</v>
      </c>
      <c r="F302" s="75">
        <f t="shared" si="33"/>
        <v>44154</v>
      </c>
      <c r="G302" s="75">
        <f t="shared" si="33"/>
        <v>44176</v>
      </c>
    </row>
    <row r="303" spans="1:7" s="8" customFormat="1" ht="15.75" customHeight="1">
      <c r="A303" s="19"/>
      <c r="B303" s="123" t="s">
        <v>197</v>
      </c>
      <c r="C303" s="121" t="s">
        <v>476</v>
      </c>
      <c r="D303" s="679"/>
      <c r="E303" s="75">
        <f t="shared" si="33"/>
        <v>44157</v>
      </c>
      <c r="F303" s="75">
        <f t="shared" si="33"/>
        <v>44161</v>
      </c>
      <c r="G303" s="75">
        <f t="shared" si="33"/>
        <v>44183</v>
      </c>
    </row>
    <row r="304" spans="1:7" s="8" customFormat="1" ht="15.75" customHeight="1">
      <c r="A304" s="19"/>
      <c r="B304" s="123"/>
      <c r="C304" s="121"/>
      <c r="D304" s="679"/>
      <c r="E304" s="75">
        <f t="shared" si="33"/>
        <v>44164</v>
      </c>
      <c r="F304" s="75">
        <f t="shared" si="33"/>
        <v>44168</v>
      </c>
      <c r="G304" s="75">
        <f t="shared" si="33"/>
        <v>44190</v>
      </c>
    </row>
    <row r="305" spans="1:7" s="8" customFormat="1" ht="15.75" customHeight="1">
      <c r="A305" s="19"/>
      <c r="B305" s="126"/>
      <c r="C305" s="121"/>
      <c r="D305" s="670"/>
      <c r="E305" s="75">
        <f t="shared" si="33"/>
        <v>44171</v>
      </c>
      <c r="F305" s="75">
        <f t="shared" si="33"/>
        <v>44175</v>
      </c>
      <c r="G305" s="75">
        <f t="shared" si="33"/>
        <v>44197</v>
      </c>
    </row>
    <row r="306" spans="1:7" s="8" customFormat="1" ht="15.75" customHeight="1">
      <c r="A306" s="711"/>
      <c r="B306" s="711"/>
      <c r="C306" s="5"/>
      <c r="D306" s="6"/>
      <c r="E306" s="6"/>
      <c r="F306" s="97"/>
      <c r="G306" s="97"/>
    </row>
    <row r="307" spans="1:7" s="8" customFormat="1" ht="15.75" customHeight="1">
      <c r="A307" s="19" t="s">
        <v>774</v>
      </c>
      <c r="B307" s="674" t="s">
        <v>26</v>
      </c>
      <c r="C307" s="674" t="s">
        <v>27</v>
      </c>
      <c r="D307" s="674" t="s">
        <v>28</v>
      </c>
      <c r="E307" s="74" t="s">
        <v>696</v>
      </c>
      <c r="F307" s="74" t="s">
        <v>696</v>
      </c>
      <c r="G307" s="98" t="s">
        <v>775</v>
      </c>
    </row>
    <row r="308" spans="1:7" s="8" customFormat="1" ht="15.75" customHeight="1">
      <c r="A308" s="19"/>
      <c r="B308" s="675"/>
      <c r="C308" s="675"/>
      <c r="D308" s="675"/>
      <c r="E308" s="99" t="s">
        <v>19</v>
      </c>
      <c r="F308" s="83" t="s">
        <v>30</v>
      </c>
      <c r="G308" s="74" t="s">
        <v>31</v>
      </c>
    </row>
    <row r="309" spans="1:7" s="8" customFormat="1" ht="15.75" customHeight="1">
      <c r="A309" s="19"/>
      <c r="B309" s="107" t="s">
        <v>336</v>
      </c>
      <c r="C309" s="108" t="s">
        <v>213</v>
      </c>
      <c r="D309" s="671" t="s">
        <v>776</v>
      </c>
      <c r="E309" s="109">
        <v>44134</v>
      </c>
      <c r="F309" s="78">
        <f>E309+4</f>
        <v>44138</v>
      </c>
      <c r="G309" s="75">
        <f>F309+25</f>
        <v>44163</v>
      </c>
    </row>
    <row r="310" spans="1:7" s="8" customFormat="1" ht="15.75" customHeight="1">
      <c r="A310" s="19"/>
      <c r="B310" s="107" t="s">
        <v>433</v>
      </c>
      <c r="C310" s="110" t="s">
        <v>337</v>
      </c>
      <c r="D310" s="679"/>
      <c r="E310" s="78">
        <f t="shared" ref="E310:G314" si="34">E309+7</f>
        <v>44141</v>
      </c>
      <c r="F310" s="78">
        <f t="shared" si="34"/>
        <v>44145</v>
      </c>
      <c r="G310" s="75">
        <f t="shared" si="34"/>
        <v>44170</v>
      </c>
    </row>
    <row r="311" spans="1:7" s="8" customFormat="1" ht="15.75" customHeight="1">
      <c r="A311" s="19"/>
      <c r="B311" s="107" t="s">
        <v>434</v>
      </c>
      <c r="C311" s="112" t="s">
        <v>225</v>
      </c>
      <c r="D311" s="679"/>
      <c r="E311" s="78">
        <f t="shared" si="34"/>
        <v>44148</v>
      </c>
      <c r="F311" s="78">
        <f t="shared" si="34"/>
        <v>44152</v>
      </c>
      <c r="G311" s="75">
        <f t="shared" si="34"/>
        <v>44177</v>
      </c>
    </row>
    <row r="312" spans="1:7" s="8" customFormat="1" ht="15.75" customHeight="1">
      <c r="A312" s="19"/>
      <c r="B312" s="107" t="s">
        <v>435</v>
      </c>
      <c r="C312" s="110" t="s">
        <v>337</v>
      </c>
      <c r="D312" s="679"/>
      <c r="E312" s="78">
        <f t="shared" si="34"/>
        <v>44155</v>
      </c>
      <c r="F312" s="78">
        <f t="shared" si="34"/>
        <v>44159</v>
      </c>
      <c r="G312" s="75">
        <f t="shared" si="34"/>
        <v>44184</v>
      </c>
    </row>
    <row r="313" spans="1:7" s="8" customFormat="1" ht="15.75" customHeight="1">
      <c r="A313" s="19"/>
      <c r="B313" s="107" t="s">
        <v>436</v>
      </c>
      <c r="C313" s="112" t="s">
        <v>36</v>
      </c>
      <c r="D313" s="679"/>
      <c r="E313" s="78">
        <f t="shared" si="34"/>
        <v>44162</v>
      </c>
      <c r="F313" s="78">
        <f t="shared" si="34"/>
        <v>44166</v>
      </c>
      <c r="G313" s="75">
        <f t="shared" si="34"/>
        <v>44191</v>
      </c>
    </row>
    <row r="314" spans="1:7" s="8" customFormat="1" ht="15.75" customHeight="1">
      <c r="A314" s="19"/>
      <c r="B314" s="135"/>
      <c r="C314" s="136"/>
      <c r="D314" s="680"/>
      <c r="E314" s="75">
        <f t="shared" si="34"/>
        <v>44169</v>
      </c>
      <c r="F314" s="75">
        <f t="shared" si="34"/>
        <v>44173</v>
      </c>
      <c r="G314" s="75">
        <f t="shared" si="34"/>
        <v>44198</v>
      </c>
    </row>
    <row r="315" spans="1:7" s="8" customFormat="1" ht="15.75" customHeight="1">
      <c r="A315" s="19"/>
      <c r="B315" s="5"/>
      <c r="C315" s="5"/>
      <c r="D315" s="6"/>
      <c r="E315" s="6"/>
      <c r="F315" s="97"/>
      <c r="G315" s="97"/>
    </row>
    <row r="316" spans="1:7" s="8" customFormat="1" ht="15.75" customHeight="1">
      <c r="A316" s="711"/>
      <c r="B316" s="711"/>
      <c r="C316" s="5"/>
      <c r="D316" s="6"/>
      <c r="E316" s="6"/>
      <c r="F316" s="97"/>
      <c r="G316" s="97"/>
    </row>
    <row r="317" spans="1:7" s="8" customFormat="1" ht="15.75" customHeight="1">
      <c r="A317" s="19" t="s">
        <v>777</v>
      </c>
      <c r="B317" s="674" t="s">
        <v>700</v>
      </c>
      <c r="C317" s="674" t="s">
        <v>27</v>
      </c>
      <c r="D317" s="674" t="s">
        <v>28</v>
      </c>
      <c r="E317" s="74" t="s">
        <v>696</v>
      </c>
      <c r="F317" s="74" t="s">
        <v>29</v>
      </c>
      <c r="G317" s="98" t="s">
        <v>775</v>
      </c>
    </row>
    <row r="318" spans="1:7" s="8" customFormat="1" ht="15.75" customHeight="1">
      <c r="A318" s="19"/>
      <c r="B318" s="675"/>
      <c r="C318" s="675"/>
      <c r="D318" s="675"/>
      <c r="E318" s="99" t="s">
        <v>19</v>
      </c>
      <c r="F318" s="83" t="s">
        <v>30</v>
      </c>
      <c r="G318" s="74" t="s">
        <v>31</v>
      </c>
    </row>
    <row r="319" spans="1:7" s="8" customFormat="1" ht="15.75" customHeight="1">
      <c r="A319" s="19"/>
      <c r="B319" s="107" t="s">
        <v>336</v>
      </c>
      <c r="C319" s="108" t="s">
        <v>213</v>
      </c>
      <c r="D319" s="671" t="s">
        <v>776</v>
      </c>
      <c r="E319" s="109">
        <v>44134</v>
      </c>
      <c r="F319" s="78">
        <f>E319+4</f>
        <v>44138</v>
      </c>
      <c r="G319" s="75">
        <f>F319+28</f>
        <v>44166</v>
      </c>
    </row>
    <row r="320" spans="1:7" s="8" customFormat="1" ht="15.75" customHeight="1">
      <c r="A320" s="19"/>
      <c r="B320" s="107" t="s">
        <v>433</v>
      </c>
      <c r="C320" s="110" t="s">
        <v>337</v>
      </c>
      <c r="D320" s="679"/>
      <c r="E320" s="109">
        <f t="shared" ref="E320:G324" si="35">E319+7</f>
        <v>44141</v>
      </c>
      <c r="F320" s="78">
        <f t="shared" si="35"/>
        <v>44145</v>
      </c>
      <c r="G320" s="75">
        <f t="shared" si="35"/>
        <v>44173</v>
      </c>
    </row>
    <row r="321" spans="1:7" s="8" customFormat="1" ht="15.75" customHeight="1">
      <c r="A321" s="19"/>
      <c r="B321" s="107" t="s">
        <v>434</v>
      </c>
      <c r="C321" s="112" t="s">
        <v>225</v>
      </c>
      <c r="D321" s="679"/>
      <c r="E321" s="109">
        <f t="shared" si="35"/>
        <v>44148</v>
      </c>
      <c r="F321" s="78">
        <f t="shared" si="35"/>
        <v>44152</v>
      </c>
      <c r="G321" s="75">
        <f t="shared" si="35"/>
        <v>44180</v>
      </c>
    </row>
    <row r="322" spans="1:7" s="8" customFormat="1" ht="15.75" customHeight="1">
      <c r="A322" s="19"/>
      <c r="B322" s="107" t="s">
        <v>435</v>
      </c>
      <c r="C322" s="110" t="s">
        <v>337</v>
      </c>
      <c r="D322" s="679"/>
      <c r="E322" s="109">
        <f t="shared" si="35"/>
        <v>44155</v>
      </c>
      <c r="F322" s="78">
        <f t="shared" si="35"/>
        <v>44159</v>
      </c>
      <c r="G322" s="75">
        <f t="shared" si="35"/>
        <v>44187</v>
      </c>
    </row>
    <row r="323" spans="1:7" s="8" customFormat="1" ht="15.75" customHeight="1">
      <c r="A323" s="19"/>
      <c r="B323" s="107" t="s">
        <v>436</v>
      </c>
      <c r="C323" s="112" t="s">
        <v>36</v>
      </c>
      <c r="D323" s="679"/>
      <c r="E323" s="109">
        <f t="shared" si="35"/>
        <v>44162</v>
      </c>
      <c r="F323" s="78">
        <f t="shared" si="35"/>
        <v>44166</v>
      </c>
      <c r="G323" s="75">
        <f t="shared" si="35"/>
        <v>44194</v>
      </c>
    </row>
    <row r="324" spans="1:7" s="8" customFormat="1" ht="15.75" customHeight="1">
      <c r="A324" s="25"/>
      <c r="B324" s="135"/>
      <c r="C324" s="136"/>
      <c r="D324" s="680"/>
      <c r="E324" s="109">
        <f t="shared" si="35"/>
        <v>44169</v>
      </c>
      <c r="F324" s="78">
        <f t="shared" si="35"/>
        <v>44173</v>
      </c>
      <c r="G324" s="75">
        <f t="shared" si="35"/>
        <v>44201</v>
      </c>
    </row>
    <row r="325" spans="1:7" s="8" customFormat="1" ht="15.75" customHeight="1">
      <c r="A325" s="25"/>
      <c r="B325" s="28"/>
      <c r="C325" s="29"/>
      <c r="D325" s="17"/>
      <c r="E325" s="23"/>
      <c r="F325" s="103"/>
      <c r="G325" s="103"/>
    </row>
    <row r="326" spans="1:7" s="8" customFormat="1" ht="15.75" customHeight="1">
      <c r="A326" s="712" t="s">
        <v>778</v>
      </c>
      <c r="B326" s="712"/>
      <c r="C326" s="712"/>
      <c r="D326" s="712"/>
      <c r="E326" s="712"/>
      <c r="F326" s="712"/>
      <c r="G326" s="712"/>
    </row>
    <row r="327" spans="1:7" s="8" customFormat="1" ht="15.75" customHeight="1">
      <c r="A327" s="710"/>
      <c r="B327" s="710"/>
      <c r="C327" s="22"/>
      <c r="D327" s="23"/>
      <c r="E327" s="23"/>
      <c r="F327" s="103"/>
      <c r="G327" s="103"/>
    </row>
    <row r="328" spans="1:7" s="8" customFormat="1" ht="15.75" customHeight="1">
      <c r="A328" s="19" t="s">
        <v>779</v>
      </c>
      <c r="B328" s="676" t="s">
        <v>26</v>
      </c>
      <c r="C328" s="676" t="s">
        <v>27</v>
      </c>
      <c r="D328" s="676" t="s">
        <v>28</v>
      </c>
      <c r="E328" s="74" t="s">
        <v>696</v>
      </c>
      <c r="F328" s="74" t="s">
        <v>29</v>
      </c>
      <c r="G328" s="98" t="s">
        <v>779</v>
      </c>
    </row>
    <row r="329" spans="1:7" s="8" customFormat="1" ht="15.75" customHeight="1">
      <c r="A329" s="19"/>
      <c r="B329" s="677"/>
      <c r="C329" s="677"/>
      <c r="D329" s="677"/>
      <c r="E329" s="99" t="s">
        <v>19</v>
      </c>
      <c r="F329" s="83" t="s">
        <v>30</v>
      </c>
      <c r="G329" s="74" t="s">
        <v>31</v>
      </c>
    </row>
    <row r="330" spans="1:7" s="8" customFormat="1" ht="15.75" customHeight="1">
      <c r="A330" s="19"/>
      <c r="B330" s="74" t="s">
        <v>312</v>
      </c>
      <c r="C330" s="129" t="s">
        <v>333</v>
      </c>
      <c r="D330" s="671" t="s">
        <v>780</v>
      </c>
      <c r="E330" s="78">
        <v>44132</v>
      </c>
      <c r="F330" s="78">
        <f>E330+4</f>
        <v>44136</v>
      </c>
      <c r="G330" s="75">
        <f>F330+24</f>
        <v>44160</v>
      </c>
    </row>
    <row r="331" spans="1:7" s="8" customFormat="1" ht="15.75" customHeight="1">
      <c r="A331" s="19"/>
      <c r="B331" s="74"/>
      <c r="C331" s="84" t="s">
        <v>33</v>
      </c>
      <c r="D331" s="679"/>
      <c r="E331" s="82">
        <f t="shared" ref="E331:G334" si="36">E330+7</f>
        <v>44139</v>
      </c>
      <c r="F331" s="78">
        <f t="shared" si="36"/>
        <v>44143</v>
      </c>
      <c r="G331" s="75">
        <f t="shared" si="36"/>
        <v>44167</v>
      </c>
    </row>
    <row r="332" spans="1:7" s="8" customFormat="1" ht="15.75" customHeight="1">
      <c r="A332" s="19"/>
      <c r="B332" s="74" t="s">
        <v>417</v>
      </c>
      <c r="C332" s="84" t="s">
        <v>419</v>
      </c>
      <c r="D332" s="679"/>
      <c r="E332" s="82">
        <f t="shared" si="36"/>
        <v>44146</v>
      </c>
      <c r="F332" s="78">
        <f t="shared" si="36"/>
        <v>44150</v>
      </c>
      <c r="G332" s="75">
        <f t="shared" si="36"/>
        <v>44174</v>
      </c>
    </row>
    <row r="333" spans="1:7" s="8" customFormat="1" ht="15.75" customHeight="1">
      <c r="A333" s="19"/>
      <c r="B333" s="74" t="s">
        <v>418</v>
      </c>
      <c r="C333" s="84" t="s">
        <v>420</v>
      </c>
      <c r="D333" s="679"/>
      <c r="E333" s="82">
        <f t="shared" si="36"/>
        <v>44153</v>
      </c>
      <c r="F333" s="78">
        <f t="shared" si="36"/>
        <v>44157</v>
      </c>
      <c r="G333" s="75">
        <f t="shared" si="36"/>
        <v>44181</v>
      </c>
    </row>
    <row r="334" spans="1:7" s="8" customFormat="1" ht="15.75" customHeight="1">
      <c r="A334" s="19"/>
      <c r="B334" s="74"/>
      <c r="C334" s="84" t="s">
        <v>33</v>
      </c>
      <c r="D334" s="680"/>
      <c r="E334" s="82">
        <f t="shared" si="36"/>
        <v>44160</v>
      </c>
      <c r="F334" s="78">
        <f t="shared" si="36"/>
        <v>44164</v>
      </c>
      <c r="G334" s="75">
        <f t="shared" si="36"/>
        <v>44188</v>
      </c>
    </row>
    <row r="335" spans="1:7" s="8" customFormat="1" ht="15.75" customHeight="1">
      <c r="A335" s="710"/>
      <c r="B335" s="710"/>
      <c r="C335" s="5"/>
      <c r="D335" s="6"/>
      <c r="E335" s="6"/>
      <c r="F335" s="97"/>
      <c r="G335" s="97"/>
    </row>
    <row r="336" spans="1:7" s="8" customFormat="1" ht="15.75" customHeight="1">
      <c r="A336" s="19" t="s">
        <v>781</v>
      </c>
      <c r="B336" s="674" t="s">
        <v>26</v>
      </c>
      <c r="C336" s="674" t="s">
        <v>27</v>
      </c>
      <c r="D336" s="674" t="s">
        <v>28</v>
      </c>
      <c r="E336" s="74" t="s">
        <v>696</v>
      </c>
      <c r="F336" s="74" t="s">
        <v>29</v>
      </c>
      <c r="G336" s="137" t="s">
        <v>782</v>
      </c>
    </row>
    <row r="337" spans="1:7" s="8" customFormat="1" ht="15.75" customHeight="1">
      <c r="A337" s="19"/>
      <c r="B337" s="675"/>
      <c r="C337" s="675"/>
      <c r="D337" s="675"/>
      <c r="E337" s="99" t="s">
        <v>19</v>
      </c>
      <c r="F337" s="83" t="s">
        <v>30</v>
      </c>
      <c r="G337" s="74" t="s">
        <v>31</v>
      </c>
    </row>
    <row r="338" spans="1:7" s="8" customFormat="1" ht="15.75" customHeight="1">
      <c r="A338" s="19"/>
      <c r="B338" s="136" t="s">
        <v>544</v>
      </c>
      <c r="C338" s="138" t="s">
        <v>548</v>
      </c>
      <c r="D338" s="671" t="s">
        <v>783</v>
      </c>
      <c r="E338" s="78">
        <v>44136</v>
      </c>
      <c r="F338" s="78">
        <f>E338+4</f>
        <v>44140</v>
      </c>
      <c r="G338" s="75">
        <f>F338+33</f>
        <v>44173</v>
      </c>
    </row>
    <row r="339" spans="1:7" s="8" customFormat="1" ht="15.75" customHeight="1">
      <c r="A339" s="19"/>
      <c r="B339" s="136" t="s">
        <v>545</v>
      </c>
      <c r="C339" s="136" t="s">
        <v>549</v>
      </c>
      <c r="D339" s="679"/>
      <c r="E339" s="82">
        <f t="shared" ref="E339:G342" si="37">E338+7</f>
        <v>44143</v>
      </c>
      <c r="F339" s="78">
        <f t="shared" si="37"/>
        <v>44147</v>
      </c>
      <c r="G339" s="75">
        <f t="shared" si="37"/>
        <v>44180</v>
      </c>
    </row>
    <row r="340" spans="1:7" s="8" customFormat="1" ht="15.75" customHeight="1">
      <c r="A340" s="19"/>
      <c r="B340" s="136" t="s">
        <v>546</v>
      </c>
      <c r="C340" s="136" t="s">
        <v>550</v>
      </c>
      <c r="D340" s="679"/>
      <c r="E340" s="82">
        <f t="shared" si="37"/>
        <v>44150</v>
      </c>
      <c r="F340" s="78">
        <f t="shared" si="37"/>
        <v>44154</v>
      </c>
      <c r="G340" s="75">
        <f t="shared" si="37"/>
        <v>44187</v>
      </c>
    </row>
    <row r="341" spans="1:7" s="8" customFormat="1" ht="15.75" customHeight="1">
      <c r="A341" s="19"/>
      <c r="B341" s="139" t="s">
        <v>547</v>
      </c>
      <c r="C341" s="136" t="s">
        <v>551</v>
      </c>
      <c r="D341" s="679"/>
      <c r="E341" s="82">
        <f t="shared" si="37"/>
        <v>44157</v>
      </c>
      <c r="F341" s="78">
        <f t="shared" si="37"/>
        <v>44161</v>
      </c>
      <c r="G341" s="75">
        <f t="shared" si="37"/>
        <v>44194</v>
      </c>
    </row>
    <row r="342" spans="1:7" s="8" customFormat="1" ht="15.75" customHeight="1">
      <c r="A342" s="19"/>
      <c r="B342" s="136"/>
      <c r="C342" s="136"/>
      <c r="D342" s="680"/>
      <c r="E342" s="82">
        <f t="shared" si="37"/>
        <v>44164</v>
      </c>
      <c r="F342" s="78">
        <f t="shared" si="37"/>
        <v>44168</v>
      </c>
      <c r="G342" s="75">
        <f t="shared" si="37"/>
        <v>44201</v>
      </c>
    </row>
    <row r="343" spans="1:7" s="8" customFormat="1" ht="15.75" customHeight="1">
      <c r="A343" s="19"/>
      <c r="B343" s="5"/>
      <c r="C343" s="5"/>
      <c r="D343" s="6"/>
      <c r="E343" s="6"/>
      <c r="F343" s="97"/>
      <c r="G343" s="97"/>
    </row>
    <row r="344" spans="1:7" s="8" customFormat="1" ht="15.75" customHeight="1">
      <c r="A344" s="19"/>
      <c r="B344" s="5"/>
      <c r="C344" s="5"/>
      <c r="D344" s="6"/>
      <c r="E344" s="6"/>
      <c r="F344" s="97"/>
      <c r="G344" s="97"/>
    </row>
    <row r="345" spans="1:7" s="8" customFormat="1" ht="15.75" customHeight="1">
      <c r="A345" s="711"/>
      <c r="B345" s="711"/>
      <c r="C345" s="5"/>
      <c r="D345" s="6"/>
      <c r="E345" s="6"/>
      <c r="F345" s="97"/>
      <c r="G345" s="97"/>
    </row>
    <row r="346" spans="1:7" s="8" customFormat="1" ht="15.75" customHeight="1">
      <c r="A346" s="19" t="s">
        <v>784</v>
      </c>
      <c r="B346" s="674" t="s">
        <v>26</v>
      </c>
      <c r="C346" s="674" t="s">
        <v>27</v>
      </c>
      <c r="D346" s="674" t="s">
        <v>28</v>
      </c>
      <c r="E346" s="74" t="s">
        <v>696</v>
      </c>
      <c r="F346" s="74" t="s">
        <v>29</v>
      </c>
      <c r="G346" s="98" t="s">
        <v>68</v>
      </c>
    </row>
    <row r="347" spans="1:7" s="8" customFormat="1" ht="15.75" customHeight="1">
      <c r="A347" s="19"/>
      <c r="B347" s="675"/>
      <c r="C347" s="675"/>
      <c r="D347" s="675"/>
      <c r="E347" s="99" t="s">
        <v>19</v>
      </c>
      <c r="F347" s="83" t="s">
        <v>30</v>
      </c>
      <c r="G347" s="74" t="s">
        <v>31</v>
      </c>
    </row>
    <row r="348" spans="1:7" s="8" customFormat="1" ht="15.75" customHeight="1">
      <c r="A348" s="19"/>
      <c r="B348" s="74" t="s">
        <v>312</v>
      </c>
      <c r="C348" s="129" t="s">
        <v>333</v>
      </c>
      <c r="D348" s="671" t="s">
        <v>780</v>
      </c>
      <c r="E348" s="78">
        <v>44132</v>
      </c>
      <c r="F348" s="78">
        <f>E348+4</f>
        <v>44136</v>
      </c>
      <c r="G348" s="75">
        <f>F348+24</f>
        <v>44160</v>
      </c>
    </row>
    <row r="349" spans="1:7" s="8" customFormat="1" ht="15.75" customHeight="1">
      <c r="A349" s="19"/>
      <c r="B349" s="74"/>
      <c r="C349" s="84" t="s">
        <v>33</v>
      </c>
      <c r="D349" s="679"/>
      <c r="E349" s="82">
        <f t="shared" ref="E349:G352" si="38">E348+7</f>
        <v>44139</v>
      </c>
      <c r="F349" s="78">
        <f t="shared" si="38"/>
        <v>44143</v>
      </c>
      <c r="G349" s="75">
        <f t="shared" si="38"/>
        <v>44167</v>
      </c>
    </row>
    <row r="350" spans="1:7" s="8" customFormat="1" ht="15.75" customHeight="1">
      <c r="A350" s="19"/>
      <c r="B350" s="74" t="s">
        <v>417</v>
      </c>
      <c r="C350" s="84" t="s">
        <v>419</v>
      </c>
      <c r="D350" s="679"/>
      <c r="E350" s="82">
        <f t="shared" si="38"/>
        <v>44146</v>
      </c>
      <c r="F350" s="78">
        <f t="shared" si="38"/>
        <v>44150</v>
      </c>
      <c r="G350" s="75">
        <f t="shared" si="38"/>
        <v>44174</v>
      </c>
    </row>
    <row r="351" spans="1:7" s="8" customFormat="1" ht="15.75" customHeight="1">
      <c r="A351" s="19"/>
      <c r="B351" s="74" t="s">
        <v>418</v>
      </c>
      <c r="C351" s="84" t="s">
        <v>420</v>
      </c>
      <c r="D351" s="679"/>
      <c r="E351" s="82">
        <f t="shared" si="38"/>
        <v>44153</v>
      </c>
      <c r="F351" s="78">
        <f t="shared" si="38"/>
        <v>44157</v>
      </c>
      <c r="G351" s="75">
        <f t="shared" si="38"/>
        <v>44181</v>
      </c>
    </row>
    <row r="352" spans="1:7" s="8" customFormat="1" ht="15.75" customHeight="1">
      <c r="A352" s="19"/>
      <c r="B352" s="74"/>
      <c r="C352" s="84" t="s">
        <v>33</v>
      </c>
      <c r="D352" s="680"/>
      <c r="E352" s="82">
        <f t="shared" si="38"/>
        <v>44160</v>
      </c>
      <c r="F352" s="78">
        <f t="shared" si="38"/>
        <v>44164</v>
      </c>
      <c r="G352" s="75">
        <f t="shared" si="38"/>
        <v>44188</v>
      </c>
    </row>
    <row r="353" spans="1:7" s="8" customFormat="1" ht="15.75" customHeight="1">
      <c r="A353" s="19"/>
      <c r="B353" s="5"/>
      <c r="C353" s="5"/>
      <c r="D353" s="6"/>
      <c r="E353" s="6"/>
      <c r="F353" s="97"/>
      <c r="G353" s="97"/>
    </row>
    <row r="354" spans="1:7" s="8" customFormat="1" ht="15.75" customHeight="1">
      <c r="A354" s="694"/>
      <c r="B354" s="694"/>
      <c r="C354" s="5"/>
      <c r="D354" s="6"/>
      <c r="E354" s="6"/>
      <c r="F354" s="97"/>
      <c r="G354" s="97"/>
    </row>
    <row r="355" spans="1:7" s="8" customFormat="1" ht="15.75" customHeight="1">
      <c r="A355" s="19" t="s">
        <v>785</v>
      </c>
      <c r="B355" s="674" t="s">
        <v>26</v>
      </c>
      <c r="C355" s="674" t="s">
        <v>27</v>
      </c>
      <c r="D355" s="674" t="s">
        <v>28</v>
      </c>
      <c r="E355" s="74" t="s">
        <v>696</v>
      </c>
      <c r="F355" s="74" t="s">
        <v>29</v>
      </c>
      <c r="G355" s="74" t="s">
        <v>782</v>
      </c>
    </row>
    <row r="356" spans="1:7" s="8" customFormat="1" ht="15.75" customHeight="1">
      <c r="A356" s="19"/>
      <c r="B356" s="675"/>
      <c r="C356" s="675"/>
      <c r="D356" s="675"/>
      <c r="E356" s="99" t="s">
        <v>19</v>
      </c>
      <c r="F356" s="74" t="s">
        <v>30</v>
      </c>
      <c r="G356" s="74" t="s">
        <v>31</v>
      </c>
    </row>
    <row r="357" spans="1:7" s="8" customFormat="1" ht="15.75" customHeight="1">
      <c r="A357" s="19"/>
      <c r="B357" s="107" t="s">
        <v>595</v>
      </c>
      <c r="C357" s="140" t="s">
        <v>598</v>
      </c>
      <c r="D357" s="671" t="s">
        <v>786</v>
      </c>
      <c r="E357" s="78">
        <v>44135</v>
      </c>
      <c r="F357" s="78">
        <f>E357+4</f>
        <v>44139</v>
      </c>
      <c r="G357" s="75">
        <f>F357+33</f>
        <v>44172</v>
      </c>
    </row>
    <row r="358" spans="1:7" s="8" customFormat="1" ht="15.75" customHeight="1">
      <c r="A358" s="19"/>
      <c r="B358" s="107"/>
      <c r="C358" s="118"/>
      <c r="D358" s="679"/>
      <c r="E358" s="82">
        <f t="shared" ref="E358:G361" si="39">E357+7</f>
        <v>44142</v>
      </c>
      <c r="F358" s="78">
        <f t="shared" si="39"/>
        <v>44146</v>
      </c>
      <c r="G358" s="75">
        <f t="shared" si="39"/>
        <v>44179</v>
      </c>
    </row>
    <row r="359" spans="1:7" s="8" customFormat="1" ht="15.75" customHeight="1">
      <c r="A359" s="19"/>
      <c r="B359" s="107" t="s">
        <v>596</v>
      </c>
      <c r="C359" s="118" t="s">
        <v>599</v>
      </c>
      <c r="D359" s="679"/>
      <c r="E359" s="82">
        <f t="shared" si="39"/>
        <v>44149</v>
      </c>
      <c r="F359" s="78">
        <f t="shared" si="39"/>
        <v>44153</v>
      </c>
      <c r="G359" s="75">
        <f t="shared" si="39"/>
        <v>44186</v>
      </c>
    </row>
    <row r="360" spans="1:7" s="8" customFormat="1" ht="15.75" customHeight="1">
      <c r="A360" s="19"/>
      <c r="B360" s="107" t="s">
        <v>597</v>
      </c>
      <c r="C360" s="118" t="s">
        <v>600</v>
      </c>
      <c r="D360" s="679"/>
      <c r="E360" s="82">
        <f t="shared" si="39"/>
        <v>44156</v>
      </c>
      <c r="F360" s="78">
        <f t="shared" si="39"/>
        <v>44160</v>
      </c>
      <c r="G360" s="75">
        <f t="shared" si="39"/>
        <v>44193</v>
      </c>
    </row>
    <row r="361" spans="1:7" s="8" customFormat="1" ht="15.75" customHeight="1">
      <c r="A361" s="19"/>
      <c r="B361" s="107"/>
      <c r="C361" s="118"/>
      <c r="D361" s="680"/>
      <c r="E361" s="82">
        <f t="shared" si="39"/>
        <v>44163</v>
      </c>
      <c r="F361" s="78">
        <f t="shared" si="39"/>
        <v>44167</v>
      </c>
      <c r="G361" s="75">
        <f t="shared" si="39"/>
        <v>44200</v>
      </c>
    </row>
    <row r="362" spans="1:7" s="8" customFormat="1" ht="15.75" customHeight="1">
      <c r="A362" s="19"/>
      <c r="B362" s="5"/>
      <c r="C362" s="5"/>
      <c r="D362" s="6"/>
      <c r="E362" s="6"/>
      <c r="F362" s="97"/>
      <c r="G362" s="97"/>
    </row>
    <row r="363" spans="1:7" s="8" customFormat="1" ht="15.75" customHeight="1">
      <c r="A363" s="694"/>
      <c r="B363" s="694"/>
      <c r="C363" s="5"/>
      <c r="D363" s="6"/>
      <c r="E363" s="6"/>
      <c r="F363" s="97"/>
      <c r="G363" s="97"/>
    </row>
    <row r="364" spans="1:7" s="8" customFormat="1" ht="15.75" customHeight="1">
      <c r="A364" s="19" t="s">
        <v>787</v>
      </c>
      <c r="B364" s="695" t="s">
        <v>26</v>
      </c>
      <c r="C364" s="695" t="s">
        <v>27</v>
      </c>
      <c r="D364" s="695" t="s">
        <v>28</v>
      </c>
      <c r="E364" s="141" t="s">
        <v>708</v>
      </c>
      <c r="F364" s="141" t="s">
        <v>29</v>
      </c>
      <c r="G364" s="141" t="s">
        <v>788</v>
      </c>
    </row>
    <row r="365" spans="1:7" s="8" customFormat="1" ht="15.75" customHeight="1">
      <c r="A365" s="19"/>
      <c r="B365" s="696"/>
      <c r="C365" s="696"/>
      <c r="D365" s="696"/>
      <c r="E365" s="142" t="s">
        <v>19</v>
      </c>
      <c r="F365" s="143" t="s">
        <v>30</v>
      </c>
      <c r="G365" s="141" t="s">
        <v>31</v>
      </c>
    </row>
    <row r="366" spans="1:7" s="8" customFormat="1" ht="15.75" customHeight="1">
      <c r="A366" s="19"/>
      <c r="B366" s="124" t="s">
        <v>460</v>
      </c>
      <c r="C366" s="124" t="s">
        <v>465</v>
      </c>
      <c r="D366" s="684" t="s">
        <v>789</v>
      </c>
      <c r="E366" s="144">
        <v>44138</v>
      </c>
      <c r="F366" s="144">
        <f>E366+4</f>
        <v>44142</v>
      </c>
      <c r="G366" s="145">
        <f>F366+27</f>
        <v>44169</v>
      </c>
    </row>
    <row r="367" spans="1:7" s="8" customFormat="1" ht="15.75" customHeight="1">
      <c r="A367" s="19"/>
      <c r="B367" s="124" t="s">
        <v>461</v>
      </c>
      <c r="C367" s="124" t="s">
        <v>253</v>
      </c>
      <c r="D367" s="685"/>
      <c r="E367" s="144">
        <f t="shared" ref="E367:G370" si="40">E366+7</f>
        <v>44145</v>
      </c>
      <c r="F367" s="144">
        <f t="shared" si="40"/>
        <v>44149</v>
      </c>
      <c r="G367" s="145">
        <f t="shared" si="40"/>
        <v>44176</v>
      </c>
    </row>
    <row r="368" spans="1:7" s="8" customFormat="1" ht="15.75" customHeight="1">
      <c r="A368" s="19"/>
      <c r="B368" s="124" t="s">
        <v>462</v>
      </c>
      <c r="C368" s="124" t="s">
        <v>70</v>
      </c>
      <c r="D368" s="685"/>
      <c r="E368" s="144">
        <f t="shared" si="40"/>
        <v>44152</v>
      </c>
      <c r="F368" s="144">
        <f t="shared" si="40"/>
        <v>44156</v>
      </c>
      <c r="G368" s="145">
        <f t="shared" si="40"/>
        <v>44183</v>
      </c>
    </row>
    <row r="369" spans="1:7" s="8" customFormat="1" ht="15.75" customHeight="1">
      <c r="A369" s="19"/>
      <c r="B369" s="124" t="s">
        <v>463</v>
      </c>
      <c r="C369" s="124" t="s">
        <v>466</v>
      </c>
      <c r="D369" s="685"/>
      <c r="E369" s="144">
        <f t="shared" si="40"/>
        <v>44159</v>
      </c>
      <c r="F369" s="144">
        <f t="shared" si="40"/>
        <v>44163</v>
      </c>
      <c r="G369" s="145">
        <f t="shared" si="40"/>
        <v>44190</v>
      </c>
    </row>
    <row r="370" spans="1:7" s="8" customFormat="1" ht="15.75" customHeight="1">
      <c r="A370" s="19"/>
      <c r="B370" s="124" t="s">
        <v>464</v>
      </c>
      <c r="C370" s="124" t="s">
        <v>293</v>
      </c>
      <c r="D370" s="686"/>
      <c r="E370" s="144">
        <f t="shared" si="40"/>
        <v>44166</v>
      </c>
      <c r="F370" s="144">
        <f t="shared" si="40"/>
        <v>44170</v>
      </c>
      <c r="G370" s="145">
        <f t="shared" si="40"/>
        <v>44197</v>
      </c>
    </row>
    <row r="371" spans="1:7" s="8" customFormat="1" ht="15.75" customHeight="1">
      <c r="A371" s="19"/>
      <c r="B371" s="5"/>
      <c r="C371" s="5"/>
      <c r="D371" s="6"/>
      <c r="E371" s="6"/>
      <c r="F371" s="97"/>
      <c r="G371" s="97"/>
    </row>
    <row r="372" spans="1:7" s="8" customFormat="1" ht="15.75" customHeight="1">
      <c r="A372" s="694"/>
      <c r="B372" s="694"/>
      <c r="C372" s="5"/>
      <c r="D372" s="6"/>
      <c r="E372" s="6"/>
      <c r="F372" s="97"/>
      <c r="G372" s="97"/>
    </row>
    <row r="373" spans="1:7" s="8" customFormat="1" ht="15.75" customHeight="1">
      <c r="A373" s="19" t="s">
        <v>790</v>
      </c>
      <c r="B373" s="676" t="s">
        <v>26</v>
      </c>
      <c r="C373" s="676" t="s">
        <v>27</v>
      </c>
      <c r="D373" s="674" t="s">
        <v>28</v>
      </c>
      <c r="E373" s="74" t="s">
        <v>696</v>
      </c>
      <c r="F373" s="74" t="s">
        <v>29</v>
      </c>
      <c r="G373" s="98" t="s">
        <v>791</v>
      </c>
    </row>
    <row r="374" spans="1:7" s="8" customFormat="1" ht="15.75" customHeight="1">
      <c r="A374" s="19"/>
      <c r="B374" s="677"/>
      <c r="C374" s="677"/>
      <c r="D374" s="675"/>
      <c r="E374" s="99" t="s">
        <v>19</v>
      </c>
      <c r="F374" s="83" t="s">
        <v>30</v>
      </c>
      <c r="G374" s="74" t="s">
        <v>31</v>
      </c>
    </row>
    <row r="375" spans="1:7" s="8" customFormat="1" ht="15.75" customHeight="1">
      <c r="A375" s="19"/>
      <c r="B375" s="146" t="s">
        <v>610</v>
      </c>
      <c r="C375" s="147" t="s">
        <v>701</v>
      </c>
      <c r="D375" s="671" t="s">
        <v>792</v>
      </c>
      <c r="E375" s="109">
        <v>44133</v>
      </c>
      <c r="F375" s="78">
        <f>E375+4</f>
        <v>44137</v>
      </c>
      <c r="G375" s="75">
        <f>F375+25</f>
        <v>44162</v>
      </c>
    </row>
    <row r="376" spans="1:7" s="8" customFormat="1" ht="15.75" customHeight="1">
      <c r="A376" s="19"/>
      <c r="B376" s="146" t="s">
        <v>611</v>
      </c>
      <c r="C376" s="147" t="s">
        <v>712</v>
      </c>
      <c r="D376" s="679"/>
      <c r="E376" s="78">
        <f t="shared" ref="E376:G379" si="41">E375+7</f>
        <v>44140</v>
      </c>
      <c r="F376" s="78">
        <f t="shared" si="41"/>
        <v>44144</v>
      </c>
      <c r="G376" s="75">
        <f t="shared" si="41"/>
        <v>44169</v>
      </c>
    </row>
    <row r="377" spans="1:7" s="8" customFormat="1" ht="15.75" customHeight="1">
      <c r="A377" s="19"/>
      <c r="B377" s="146" t="s">
        <v>612</v>
      </c>
      <c r="C377" s="147" t="s">
        <v>713</v>
      </c>
      <c r="D377" s="679"/>
      <c r="E377" s="78">
        <f t="shared" si="41"/>
        <v>44147</v>
      </c>
      <c r="F377" s="78">
        <f t="shared" si="41"/>
        <v>44151</v>
      </c>
      <c r="G377" s="75">
        <f t="shared" si="41"/>
        <v>44176</v>
      </c>
    </row>
    <row r="378" spans="1:7" s="8" customFormat="1" ht="15.75" customHeight="1">
      <c r="A378" s="19"/>
      <c r="B378" s="146" t="s">
        <v>613</v>
      </c>
      <c r="C378" s="147" t="s">
        <v>714</v>
      </c>
      <c r="D378" s="679"/>
      <c r="E378" s="78">
        <f t="shared" si="41"/>
        <v>44154</v>
      </c>
      <c r="F378" s="78">
        <f t="shared" si="41"/>
        <v>44158</v>
      </c>
      <c r="G378" s="75">
        <f t="shared" si="41"/>
        <v>44183</v>
      </c>
    </row>
    <row r="379" spans="1:7" s="8" customFormat="1" ht="15.75" customHeight="1">
      <c r="A379" s="19"/>
      <c r="B379" s="146" t="s">
        <v>614</v>
      </c>
      <c r="C379" s="147" t="s">
        <v>715</v>
      </c>
      <c r="D379" s="680"/>
      <c r="E379" s="78">
        <f t="shared" si="41"/>
        <v>44161</v>
      </c>
      <c r="F379" s="78">
        <f t="shared" si="41"/>
        <v>44165</v>
      </c>
      <c r="G379" s="75">
        <f t="shared" si="41"/>
        <v>44190</v>
      </c>
    </row>
    <row r="380" spans="1:7" s="8" customFormat="1" ht="15.75" customHeight="1">
      <c r="A380" s="19"/>
      <c r="B380" s="15"/>
      <c r="C380" s="15"/>
      <c r="D380" s="17"/>
      <c r="E380" s="13"/>
      <c r="F380" s="14"/>
      <c r="G380" s="30"/>
    </row>
    <row r="381" spans="1:7" s="8" customFormat="1" ht="15.75" customHeight="1">
      <c r="A381" s="694"/>
      <c r="B381" s="694"/>
      <c r="C381" s="97" t="s">
        <v>732</v>
      </c>
      <c r="D381" s="6"/>
      <c r="E381" s="6"/>
      <c r="F381" s="97"/>
      <c r="G381" s="97"/>
    </row>
    <row r="382" spans="1:7" s="8" customFormat="1" ht="15.75" customHeight="1">
      <c r="A382" s="19" t="s">
        <v>793</v>
      </c>
      <c r="B382" s="674" t="s">
        <v>26</v>
      </c>
      <c r="C382" s="98" t="s">
        <v>27</v>
      </c>
      <c r="D382" s="98" t="s">
        <v>28</v>
      </c>
      <c r="E382" s="74" t="s">
        <v>708</v>
      </c>
      <c r="F382" s="74" t="s">
        <v>29</v>
      </c>
      <c r="G382" s="74" t="s">
        <v>794</v>
      </c>
    </row>
    <row r="383" spans="1:7" s="8" customFormat="1" ht="15.75" customHeight="1">
      <c r="A383" s="19"/>
      <c r="B383" s="675"/>
      <c r="C383" s="99"/>
      <c r="D383" s="99"/>
      <c r="E383" s="76" t="s">
        <v>19</v>
      </c>
      <c r="F383" s="74" t="s">
        <v>30</v>
      </c>
      <c r="G383" s="74" t="s">
        <v>31</v>
      </c>
    </row>
    <row r="384" spans="1:7" s="8" customFormat="1" ht="15.75" customHeight="1">
      <c r="A384" s="19"/>
      <c r="B384" s="79" t="s">
        <v>684</v>
      </c>
      <c r="C384" s="79" t="s">
        <v>685</v>
      </c>
      <c r="D384" s="671" t="s">
        <v>686</v>
      </c>
      <c r="E384" s="78">
        <v>44133</v>
      </c>
      <c r="F384" s="78">
        <f>E384+4</f>
        <v>44137</v>
      </c>
      <c r="G384" s="75">
        <f>F384+16</f>
        <v>44153</v>
      </c>
    </row>
    <row r="385" spans="1:7" s="8" customFormat="1" ht="15.75" customHeight="1">
      <c r="A385" s="19"/>
      <c r="B385" s="79" t="s">
        <v>687</v>
      </c>
      <c r="C385" s="79" t="s">
        <v>688</v>
      </c>
      <c r="D385" s="679"/>
      <c r="E385" s="78">
        <f t="shared" ref="E385:G388" si="42">E384+7</f>
        <v>44140</v>
      </c>
      <c r="F385" s="78">
        <f t="shared" si="42"/>
        <v>44144</v>
      </c>
      <c r="G385" s="75">
        <f t="shared" si="42"/>
        <v>44160</v>
      </c>
    </row>
    <row r="386" spans="1:7" s="8" customFormat="1" ht="15.75" customHeight="1">
      <c r="A386" s="19"/>
      <c r="B386" s="79" t="s">
        <v>689</v>
      </c>
      <c r="C386" s="79" t="s">
        <v>690</v>
      </c>
      <c r="D386" s="679"/>
      <c r="E386" s="78">
        <f t="shared" si="42"/>
        <v>44147</v>
      </c>
      <c r="F386" s="78">
        <f t="shared" si="42"/>
        <v>44151</v>
      </c>
      <c r="G386" s="75">
        <f t="shared" si="42"/>
        <v>44167</v>
      </c>
    </row>
    <row r="387" spans="1:7" s="8" customFormat="1" ht="15.75" customHeight="1">
      <c r="A387" s="19"/>
      <c r="B387" s="79" t="s">
        <v>691</v>
      </c>
      <c r="C387" s="79" t="s">
        <v>692</v>
      </c>
      <c r="D387" s="679"/>
      <c r="E387" s="78">
        <f t="shared" si="42"/>
        <v>44154</v>
      </c>
      <c r="F387" s="78">
        <f t="shared" si="42"/>
        <v>44158</v>
      </c>
      <c r="G387" s="75">
        <f t="shared" si="42"/>
        <v>44174</v>
      </c>
    </row>
    <row r="388" spans="1:7" s="8" customFormat="1" ht="15.75" customHeight="1">
      <c r="A388" s="19"/>
      <c r="B388" s="80"/>
      <c r="C388" s="79"/>
      <c r="D388" s="680"/>
      <c r="E388" s="78">
        <f t="shared" si="42"/>
        <v>44161</v>
      </c>
      <c r="F388" s="78">
        <f t="shared" si="42"/>
        <v>44165</v>
      </c>
      <c r="G388" s="75">
        <f t="shared" si="42"/>
        <v>44181</v>
      </c>
    </row>
    <row r="389" spans="1:7" s="8" customFormat="1" ht="15.75" customHeight="1">
      <c r="A389" s="19"/>
      <c r="B389" s="15"/>
      <c r="C389" s="15"/>
      <c r="D389" s="17"/>
      <c r="E389" s="17"/>
      <c r="F389" s="14"/>
      <c r="G389" s="97"/>
    </row>
    <row r="390" spans="1:7" s="8" customFormat="1" ht="15.75" customHeight="1">
      <c r="A390" s="705" t="s">
        <v>795</v>
      </c>
      <c r="B390" s="705"/>
      <c r="C390" s="705"/>
      <c r="D390" s="705"/>
      <c r="E390" s="705"/>
      <c r="F390" s="705"/>
      <c r="G390" s="705"/>
    </row>
    <row r="391" spans="1:7" s="8" customFormat="1" ht="15.75" customHeight="1">
      <c r="A391" s="689"/>
      <c r="B391" s="689"/>
      <c r="C391" s="5"/>
      <c r="D391" s="6"/>
      <c r="E391" s="6"/>
      <c r="F391" s="97"/>
      <c r="G391" s="97"/>
    </row>
    <row r="392" spans="1:7" s="8" customFormat="1" ht="15.75" customHeight="1">
      <c r="A392" s="19" t="s">
        <v>796</v>
      </c>
      <c r="B392" s="674" t="s">
        <v>26</v>
      </c>
      <c r="C392" s="674" t="s">
        <v>27</v>
      </c>
      <c r="D392" s="674" t="s">
        <v>28</v>
      </c>
      <c r="E392" s="74" t="s">
        <v>696</v>
      </c>
      <c r="F392" s="74" t="s">
        <v>29</v>
      </c>
      <c r="G392" s="74" t="s">
        <v>797</v>
      </c>
    </row>
    <row r="393" spans="1:7" s="8" customFormat="1" ht="15.75" customHeight="1">
      <c r="A393" s="19"/>
      <c r="B393" s="675"/>
      <c r="C393" s="675"/>
      <c r="D393" s="675"/>
      <c r="E393" s="99" t="s">
        <v>19</v>
      </c>
      <c r="F393" s="74" t="s">
        <v>30</v>
      </c>
      <c r="G393" s="74" t="s">
        <v>31</v>
      </c>
    </row>
    <row r="394" spans="1:7" s="8" customFormat="1" ht="15.75" customHeight="1">
      <c r="A394" s="19"/>
      <c r="B394" s="74" t="s">
        <v>591</v>
      </c>
      <c r="C394" s="129" t="s">
        <v>592</v>
      </c>
      <c r="D394" s="709" t="s">
        <v>798</v>
      </c>
      <c r="E394" s="75">
        <v>44139</v>
      </c>
      <c r="F394" s="75">
        <f>E394+4</f>
        <v>44143</v>
      </c>
      <c r="G394" s="75">
        <f>F394+16</f>
        <v>44159</v>
      </c>
    </row>
    <row r="395" spans="1:7" s="8" customFormat="1" ht="15.75" customHeight="1">
      <c r="A395" s="19"/>
      <c r="B395" s="74" t="s">
        <v>284</v>
      </c>
      <c r="C395" s="84" t="s">
        <v>593</v>
      </c>
      <c r="D395" s="685"/>
      <c r="E395" s="75">
        <f t="shared" ref="E395:G398" si="43">E394+7</f>
        <v>44146</v>
      </c>
      <c r="F395" s="75">
        <f t="shared" si="43"/>
        <v>44150</v>
      </c>
      <c r="G395" s="145">
        <f t="shared" si="43"/>
        <v>44166</v>
      </c>
    </row>
    <row r="396" spans="1:7" s="8" customFormat="1" ht="15.75" customHeight="1">
      <c r="A396" s="19"/>
      <c r="B396" s="74"/>
      <c r="C396" s="84"/>
      <c r="D396" s="685"/>
      <c r="E396" s="75">
        <f t="shared" si="43"/>
        <v>44153</v>
      </c>
      <c r="F396" s="75">
        <f t="shared" si="43"/>
        <v>44157</v>
      </c>
      <c r="G396" s="145">
        <f t="shared" si="43"/>
        <v>44173</v>
      </c>
    </row>
    <row r="397" spans="1:7" s="8" customFormat="1" ht="15.75" customHeight="1">
      <c r="A397" s="19"/>
      <c r="B397" s="74" t="s">
        <v>323</v>
      </c>
      <c r="C397" s="84" t="s">
        <v>594</v>
      </c>
      <c r="D397" s="685"/>
      <c r="E397" s="75">
        <f t="shared" si="43"/>
        <v>44160</v>
      </c>
      <c r="F397" s="75">
        <f t="shared" si="43"/>
        <v>44164</v>
      </c>
      <c r="G397" s="145">
        <f t="shared" si="43"/>
        <v>44180</v>
      </c>
    </row>
    <row r="398" spans="1:7" s="8" customFormat="1" ht="15.75" customHeight="1">
      <c r="A398" s="19"/>
      <c r="B398" s="74"/>
      <c r="C398" s="84"/>
      <c r="D398" s="686"/>
      <c r="E398" s="75">
        <f t="shared" si="43"/>
        <v>44167</v>
      </c>
      <c r="F398" s="75">
        <f t="shared" si="43"/>
        <v>44171</v>
      </c>
      <c r="G398" s="145">
        <f t="shared" si="43"/>
        <v>44187</v>
      </c>
    </row>
    <row r="399" spans="1:7" s="8" customFormat="1" ht="15.75" customHeight="1">
      <c r="A399" s="19"/>
      <c r="B399" s="31"/>
      <c r="C399" s="31"/>
      <c r="D399" s="31"/>
      <c r="E399" s="31"/>
      <c r="F399" s="14"/>
      <c r="G399" s="14"/>
    </row>
    <row r="400" spans="1:7" s="8" customFormat="1" ht="15.75" customHeight="1">
      <c r="A400" s="689"/>
      <c r="B400" s="689"/>
      <c r="C400" s="5"/>
      <c r="D400" s="6"/>
      <c r="E400" s="6"/>
      <c r="F400" s="97"/>
      <c r="G400" s="97"/>
    </row>
    <row r="401" spans="1:7" s="8" customFormat="1" ht="15.75" customHeight="1">
      <c r="A401" s="19" t="s">
        <v>799</v>
      </c>
      <c r="B401" s="707" t="s">
        <v>26</v>
      </c>
      <c r="C401" s="674" t="s">
        <v>27</v>
      </c>
      <c r="D401" s="674" t="s">
        <v>695</v>
      </c>
      <c r="E401" s="74" t="s">
        <v>696</v>
      </c>
      <c r="F401" s="74" t="s">
        <v>29</v>
      </c>
      <c r="G401" s="74" t="s">
        <v>73</v>
      </c>
    </row>
    <row r="402" spans="1:7" s="8" customFormat="1" ht="15.75" customHeight="1">
      <c r="A402" s="19"/>
      <c r="B402" s="675"/>
      <c r="C402" s="675"/>
      <c r="D402" s="675"/>
      <c r="E402" s="99" t="s">
        <v>19</v>
      </c>
      <c r="F402" s="74" t="s">
        <v>30</v>
      </c>
      <c r="G402" s="74" t="s">
        <v>31</v>
      </c>
    </row>
    <row r="403" spans="1:7" s="8" customFormat="1" ht="15.75" customHeight="1">
      <c r="A403" s="19"/>
      <c r="B403" s="74" t="s">
        <v>325</v>
      </c>
      <c r="C403" s="148" t="s">
        <v>189</v>
      </c>
      <c r="D403" s="674" t="s">
        <v>800</v>
      </c>
      <c r="E403" s="75">
        <v>44137</v>
      </c>
      <c r="F403" s="75">
        <f>E403+4</f>
        <v>44141</v>
      </c>
      <c r="G403" s="75">
        <f>F403+21</f>
        <v>44162</v>
      </c>
    </row>
    <row r="404" spans="1:7" s="8" customFormat="1" ht="15.75" customHeight="1">
      <c r="A404" s="19"/>
      <c r="B404" s="74" t="s">
        <v>587</v>
      </c>
      <c r="C404" s="148" t="s">
        <v>588</v>
      </c>
      <c r="D404" s="678"/>
      <c r="E404" s="75">
        <f t="shared" ref="E404:G407" si="44">E403+7</f>
        <v>44144</v>
      </c>
      <c r="F404" s="75">
        <f t="shared" si="44"/>
        <v>44148</v>
      </c>
      <c r="G404" s="145">
        <f t="shared" si="44"/>
        <v>44169</v>
      </c>
    </row>
    <row r="405" spans="1:7" s="8" customFormat="1" ht="15.75" customHeight="1">
      <c r="A405" s="19"/>
      <c r="B405" s="74" t="s">
        <v>324</v>
      </c>
      <c r="C405" s="148" t="s">
        <v>589</v>
      </c>
      <c r="D405" s="678"/>
      <c r="E405" s="75">
        <f t="shared" si="44"/>
        <v>44151</v>
      </c>
      <c r="F405" s="75">
        <f t="shared" si="44"/>
        <v>44155</v>
      </c>
      <c r="G405" s="145">
        <f t="shared" si="44"/>
        <v>44176</v>
      </c>
    </row>
    <row r="406" spans="1:7" s="8" customFormat="1" ht="15.75" customHeight="1">
      <c r="A406" s="19"/>
      <c r="B406" s="149" t="s">
        <v>365</v>
      </c>
      <c r="C406" s="150" t="s">
        <v>590</v>
      </c>
      <c r="D406" s="678"/>
      <c r="E406" s="75">
        <f t="shared" si="44"/>
        <v>44158</v>
      </c>
      <c r="F406" s="75">
        <f t="shared" si="44"/>
        <v>44162</v>
      </c>
      <c r="G406" s="145">
        <f t="shared" si="44"/>
        <v>44183</v>
      </c>
    </row>
    <row r="407" spans="1:7" s="8" customFormat="1" ht="15.75" customHeight="1">
      <c r="A407" s="19"/>
      <c r="B407" s="74"/>
      <c r="C407" s="148"/>
      <c r="D407" s="675"/>
      <c r="E407" s="75">
        <f t="shared" si="44"/>
        <v>44165</v>
      </c>
      <c r="F407" s="75">
        <f t="shared" si="44"/>
        <v>44169</v>
      </c>
      <c r="G407" s="145">
        <f t="shared" si="44"/>
        <v>44190</v>
      </c>
    </row>
    <row r="408" spans="1:7" s="8" customFormat="1" ht="15.75" customHeight="1">
      <c r="A408" s="19"/>
      <c r="B408" s="32"/>
      <c r="C408" s="33"/>
      <c r="D408" s="31"/>
      <c r="E408" s="14"/>
      <c r="F408" s="14"/>
      <c r="G408" s="14"/>
    </row>
    <row r="409" spans="1:7" s="8" customFormat="1" ht="15.75" customHeight="1">
      <c r="A409" s="19"/>
      <c r="B409" s="31"/>
      <c r="C409" s="31"/>
      <c r="D409" s="31"/>
      <c r="E409" s="31"/>
      <c r="F409" s="31"/>
      <c r="G409" s="31"/>
    </row>
    <row r="410" spans="1:7" s="8" customFormat="1" ht="15.75" customHeight="1">
      <c r="A410" s="689"/>
      <c r="B410" s="689"/>
      <c r="C410" s="5"/>
      <c r="D410" s="6"/>
      <c r="E410" s="6"/>
      <c r="F410" s="97"/>
      <c r="G410" s="97"/>
    </row>
    <row r="411" spans="1:7" s="8" customFormat="1" ht="15.75" customHeight="1">
      <c r="A411" s="19" t="s">
        <v>801</v>
      </c>
      <c r="B411" s="674" t="s">
        <v>26</v>
      </c>
      <c r="C411" s="674" t="s">
        <v>27</v>
      </c>
      <c r="D411" s="674" t="s">
        <v>28</v>
      </c>
      <c r="E411" s="74" t="s">
        <v>696</v>
      </c>
      <c r="F411" s="74" t="s">
        <v>29</v>
      </c>
      <c r="G411" s="74" t="s">
        <v>75</v>
      </c>
    </row>
    <row r="412" spans="1:7" s="8" customFormat="1" ht="15.75" customHeight="1">
      <c r="A412" s="19"/>
      <c r="B412" s="675"/>
      <c r="C412" s="675"/>
      <c r="D412" s="675"/>
      <c r="E412" s="99" t="s">
        <v>19</v>
      </c>
      <c r="F412" s="74" t="s">
        <v>30</v>
      </c>
      <c r="G412" s="74" t="s">
        <v>31</v>
      </c>
    </row>
    <row r="413" spans="1:7" s="8" customFormat="1" ht="15.75" customHeight="1">
      <c r="A413" s="19"/>
      <c r="B413" s="74" t="s">
        <v>411</v>
      </c>
      <c r="C413" s="151" t="s">
        <v>8</v>
      </c>
      <c r="D413" s="708" t="s">
        <v>802</v>
      </c>
      <c r="E413" s="78">
        <v>44136</v>
      </c>
      <c r="F413" s="75">
        <f>E413+4</f>
        <v>44140</v>
      </c>
      <c r="G413" s="75">
        <f>F413+11</f>
        <v>44151</v>
      </c>
    </row>
    <row r="414" spans="1:7" s="8" customFormat="1" ht="15.75" customHeight="1">
      <c r="A414" s="19"/>
      <c r="B414" s="74" t="s">
        <v>412</v>
      </c>
      <c r="C414" s="151" t="s">
        <v>414</v>
      </c>
      <c r="D414" s="703"/>
      <c r="E414" s="75">
        <f t="shared" ref="E414:G417" si="45">E413+7</f>
        <v>44143</v>
      </c>
      <c r="F414" s="75">
        <f t="shared" si="45"/>
        <v>44147</v>
      </c>
      <c r="G414" s="145">
        <f t="shared" si="45"/>
        <v>44158</v>
      </c>
    </row>
    <row r="415" spans="1:7" s="8" customFormat="1" ht="15.75" customHeight="1">
      <c r="A415" s="19"/>
      <c r="B415" s="74" t="s">
        <v>413</v>
      </c>
      <c r="C415" s="151" t="s">
        <v>415</v>
      </c>
      <c r="D415" s="703"/>
      <c r="E415" s="75">
        <f t="shared" si="45"/>
        <v>44150</v>
      </c>
      <c r="F415" s="75">
        <f t="shared" si="45"/>
        <v>44154</v>
      </c>
      <c r="G415" s="145">
        <f t="shared" si="45"/>
        <v>44165</v>
      </c>
    </row>
    <row r="416" spans="1:7" s="8" customFormat="1" ht="15.75" customHeight="1">
      <c r="A416" s="19"/>
      <c r="B416" s="74" t="s">
        <v>326</v>
      </c>
      <c r="C416" s="151" t="s">
        <v>416</v>
      </c>
      <c r="D416" s="703"/>
      <c r="E416" s="75">
        <f t="shared" si="45"/>
        <v>44157</v>
      </c>
      <c r="F416" s="75">
        <f t="shared" si="45"/>
        <v>44161</v>
      </c>
      <c r="G416" s="145">
        <f t="shared" si="45"/>
        <v>44172</v>
      </c>
    </row>
    <row r="417" spans="1:7" s="8" customFormat="1" ht="15.75" customHeight="1">
      <c r="A417" s="19"/>
      <c r="B417" s="74"/>
      <c r="C417" s="151"/>
      <c r="D417" s="704"/>
      <c r="E417" s="75">
        <f t="shared" si="45"/>
        <v>44164</v>
      </c>
      <c r="F417" s="75">
        <f t="shared" si="45"/>
        <v>44168</v>
      </c>
      <c r="G417" s="145">
        <f t="shared" si="45"/>
        <v>44179</v>
      </c>
    </row>
    <row r="418" spans="1:7" s="8" customFormat="1" ht="15.75" customHeight="1">
      <c r="A418" s="19"/>
      <c r="B418" s="31"/>
      <c r="C418" s="31"/>
      <c r="D418" s="31"/>
      <c r="E418" s="31"/>
      <c r="F418" s="14"/>
      <c r="G418" s="14"/>
    </row>
    <row r="419" spans="1:7" s="8" customFormat="1" ht="15.75" customHeight="1">
      <c r="A419" s="689"/>
      <c r="B419" s="689"/>
      <c r="C419" s="5"/>
      <c r="D419" s="6"/>
      <c r="E419" s="6"/>
      <c r="F419" s="97"/>
      <c r="G419" s="97"/>
    </row>
    <row r="420" spans="1:7" s="8" customFormat="1" ht="15.75" customHeight="1">
      <c r="A420" s="19" t="s">
        <v>803</v>
      </c>
      <c r="B420" s="676" t="s">
        <v>26</v>
      </c>
      <c r="C420" s="676" t="s">
        <v>27</v>
      </c>
      <c r="D420" s="676" t="s">
        <v>28</v>
      </c>
      <c r="E420" s="74" t="s">
        <v>696</v>
      </c>
      <c r="F420" s="74" t="s">
        <v>29</v>
      </c>
      <c r="G420" s="74" t="s">
        <v>797</v>
      </c>
    </row>
    <row r="421" spans="1:7" s="8" customFormat="1" ht="15.75" customHeight="1">
      <c r="A421" s="19"/>
      <c r="B421" s="677"/>
      <c r="C421" s="677"/>
      <c r="D421" s="677"/>
      <c r="E421" s="74" t="s">
        <v>19</v>
      </c>
      <c r="F421" s="74" t="s">
        <v>30</v>
      </c>
      <c r="G421" s="74" t="s">
        <v>31</v>
      </c>
    </row>
    <row r="422" spans="1:7" s="8" customFormat="1" ht="15.75" customHeight="1">
      <c r="A422" s="19"/>
      <c r="B422" s="74" t="s">
        <v>312</v>
      </c>
      <c r="C422" s="129" t="s">
        <v>333</v>
      </c>
      <c r="D422" s="709" t="s">
        <v>804</v>
      </c>
      <c r="E422" s="75">
        <v>44132</v>
      </c>
      <c r="F422" s="75">
        <f>E422+4</f>
        <v>44136</v>
      </c>
      <c r="G422" s="75">
        <f>F422+15</f>
        <v>44151</v>
      </c>
    </row>
    <row r="423" spans="1:7" s="8" customFormat="1" ht="15.75" customHeight="1">
      <c r="A423" s="19"/>
      <c r="B423" s="74"/>
      <c r="C423" s="84" t="s">
        <v>33</v>
      </c>
      <c r="D423" s="685"/>
      <c r="E423" s="75">
        <f t="shared" ref="E423:G426" si="46">E422+7</f>
        <v>44139</v>
      </c>
      <c r="F423" s="75">
        <f t="shared" si="46"/>
        <v>44143</v>
      </c>
      <c r="G423" s="145">
        <f t="shared" si="46"/>
        <v>44158</v>
      </c>
    </row>
    <row r="424" spans="1:7" s="8" customFormat="1" ht="15.75" customHeight="1">
      <c r="A424" s="19"/>
      <c r="B424" s="74" t="s">
        <v>417</v>
      </c>
      <c r="C424" s="84" t="s">
        <v>419</v>
      </c>
      <c r="D424" s="685"/>
      <c r="E424" s="75">
        <f t="shared" si="46"/>
        <v>44146</v>
      </c>
      <c r="F424" s="75">
        <f t="shared" si="46"/>
        <v>44150</v>
      </c>
      <c r="G424" s="145">
        <f t="shared" si="46"/>
        <v>44165</v>
      </c>
    </row>
    <row r="425" spans="1:7" s="8" customFormat="1" ht="15.75" customHeight="1">
      <c r="A425" s="19"/>
      <c r="B425" s="74" t="s">
        <v>418</v>
      </c>
      <c r="C425" s="84" t="s">
        <v>420</v>
      </c>
      <c r="D425" s="685"/>
      <c r="E425" s="75">
        <f t="shared" si="46"/>
        <v>44153</v>
      </c>
      <c r="F425" s="75">
        <f t="shared" si="46"/>
        <v>44157</v>
      </c>
      <c r="G425" s="145">
        <f t="shared" si="46"/>
        <v>44172</v>
      </c>
    </row>
    <row r="426" spans="1:7" s="8" customFormat="1" ht="15.75" customHeight="1">
      <c r="A426" s="19"/>
      <c r="B426" s="74"/>
      <c r="C426" s="84" t="s">
        <v>33</v>
      </c>
      <c r="D426" s="686"/>
      <c r="E426" s="75">
        <f t="shared" si="46"/>
        <v>44160</v>
      </c>
      <c r="F426" s="75">
        <f t="shared" si="46"/>
        <v>44164</v>
      </c>
      <c r="G426" s="145">
        <f t="shared" si="46"/>
        <v>44179</v>
      </c>
    </row>
    <row r="427" spans="1:7" s="8" customFormat="1" ht="15.75" customHeight="1">
      <c r="A427" s="19"/>
      <c r="B427" s="31"/>
      <c r="C427" s="31"/>
      <c r="D427" s="31"/>
      <c r="E427" s="31"/>
      <c r="F427" s="31"/>
      <c r="G427" s="14"/>
    </row>
    <row r="428" spans="1:7" s="8" customFormat="1" ht="15.75" customHeight="1">
      <c r="A428" s="689"/>
      <c r="B428" s="689"/>
      <c r="C428" s="5"/>
      <c r="D428" s="6"/>
      <c r="E428" s="6"/>
      <c r="F428" s="97"/>
      <c r="G428" s="97"/>
    </row>
    <row r="429" spans="1:7" s="8" customFormat="1" ht="15.75" customHeight="1">
      <c r="A429" s="19" t="s">
        <v>805</v>
      </c>
      <c r="B429" s="674" t="s">
        <v>26</v>
      </c>
      <c r="C429" s="674" t="s">
        <v>27</v>
      </c>
      <c r="D429" s="674" t="s">
        <v>28</v>
      </c>
      <c r="E429" s="74" t="s">
        <v>708</v>
      </c>
      <c r="F429" s="74" t="s">
        <v>29</v>
      </c>
      <c r="G429" s="74" t="s">
        <v>78</v>
      </c>
    </row>
    <row r="430" spans="1:7" s="8" customFormat="1" ht="15.75" customHeight="1">
      <c r="A430" s="19"/>
      <c r="B430" s="675"/>
      <c r="C430" s="675"/>
      <c r="D430" s="675"/>
      <c r="E430" s="99" t="s">
        <v>19</v>
      </c>
      <c r="F430" s="74" t="s">
        <v>30</v>
      </c>
      <c r="G430" s="74" t="s">
        <v>31</v>
      </c>
    </row>
    <row r="431" spans="1:7" s="8" customFormat="1" ht="15.75" customHeight="1">
      <c r="A431" s="19"/>
      <c r="B431" s="74" t="s">
        <v>411</v>
      </c>
      <c r="C431" s="151" t="s">
        <v>8</v>
      </c>
      <c r="D431" s="702" t="s">
        <v>806</v>
      </c>
      <c r="E431" s="75">
        <v>44136</v>
      </c>
      <c r="F431" s="75">
        <f>E431+4</f>
        <v>44140</v>
      </c>
      <c r="G431" s="75">
        <f>F431+15</f>
        <v>44155</v>
      </c>
    </row>
    <row r="432" spans="1:7" s="8" customFormat="1" ht="15.75" customHeight="1">
      <c r="A432" s="19"/>
      <c r="B432" s="74" t="s">
        <v>412</v>
      </c>
      <c r="C432" s="151" t="s">
        <v>414</v>
      </c>
      <c r="D432" s="703"/>
      <c r="E432" s="75">
        <f t="shared" ref="E432:G435" si="47">E431+7</f>
        <v>44143</v>
      </c>
      <c r="F432" s="75">
        <f t="shared" si="47"/>
        <v>44147</v>
      </c>
      <c r="G432" s="145">
        <f t="shared" si="47"/>
        <v>44162</v>
      </c>
    </row>
    <row r="433" spans="1:7" s="8" customFormat="1" ht="15.75" customHeight="1">
      <c r="A433" s="19"/>
      <c r="B433" s="74" t="s">
        <v>413</v>
      </c>
      <c r="C433" s="151" t="s">
        <v>415</v>
      </c>
      <c r="D433" s="703"/>
      <c r="E433" s="75">
        <f t="shared" si="47"/>
        <v>44150</v>
      </c>
      <c r="F433" s="75">
        <f t="shared" si="47"/>
        <v>44154</v>
      </c>
      <c r="G433" s="145">
        <f t="shared" si="47"/>
        <v>44169</v>
      </c>
    </row>
    <row r="434" spans="1:7" s="8" customFormat="1" ht="15.75" customHeight="1">
      <c r="A434" s="19"/>
      <c r="B434" s="74" t="s">
        <v>326</v>
      </c>
      <c r="C434" s="151" t="s">
        <v>416</v>
      </c>
      <c r="D434" s="703"/>
      <c r="E434" s="75">
        <f t="shared" si="47"/>
        <v>44157</v>
      </c>
      <c r="F434" s="75">
        <f t="shared" si="47"/>
        <v>44161</v>
      </c>
      <c r="G434" s="145">
        <f t="shared" si="47"/>
        <v>44176</v>
      </c>
    </row>
    <row r="435" spans="1:7" s="8" customFormat="1" ht="15.75" customHeight="1">
      <c r="A435" s="19"/>
      <c r="B435" s="74"/>
      <c r="C435" s="151"/>
      <c r="D435" s="704"/>
      <c r="E435" s="75">
        <f t="shared" si="47"/>
        <v>44164</v>
      </c>
      <c r="F435" s="75">
        <f t="shared" si="47"/>
        <v>44168</v>
      </c>
      <c r="G435" s="145">
        <f t="shared" si="47"/>
        <v>44183</v>
      </c>
    </row>
    <row r="436" spans="1:7" s="8" customFormat="1" ht="15.75" customHeight="1">
      <c r="A436" s="19"/>
      <c r="B436" s="31"/>
      <c r="C436" s="31"/>
      <c r="D436" s="31"/>
      <c r="E436" s="31"/>
      <c r="F436" s="14"/>
      <c r="G436" s="14"/>
    </row>
    <row r="437" spans="1:7" s="8" customFormat="1" ht="15.75" customHeight="1">
      <c r="A437" s="689"/>
      <c r="B437" s="689"/>
      <c r="C437" s="5"/>
      <c r="D437" s="6"/>
      <c r="E437" s="6"/>
      <c r="F437" s="97"/>
      <c r="G437" s="97"/>
    </row>
    <row r="438" spans="1:7" s="8" customFormat="1" ht="15.75" customHeight="1">
      <c r="A438" s="19" t="s">
        <v>807</v>
      </c>
      <c r="B438" s="674" t="s">
        <v>26</v>
      </c>
      <c r="C438" s="674" t="s">
        <v>27</v>
      </c>
      <c r="D438" s="674" t="s">
        <v>28</v>
      </c>
      <c r="E438" s="74" t="s">
        <v>696</v>
      </c>
      <c r="F438" s="74" t="s">
        <v>29</v>
      </c>
      <c r="G438" s="74" t="s">
        <v>80</v>
      </c>
    </row>
    <row r="439" spans="1:7" s="8" customFormat="1" ht="15.75" customHeight="1">
      <c r="A439" s="19"/>
      <c r="B439" s="675"/>
      <c r="C439" s="675"/>
      <c r="D439" s="675"/>
      <c r="E439" s="99" t="s">
        <v>19</v>
      </c>
      <c r="F439" s="74" t="s">
        <v>30</v>
      </c>
      <c r="G439" s="74" t="s">
        <v>31</v>
      </c>
    </row>
    <row r="440" spans="1:7" s="8" customFormat="1" ht="15.75" customHeight="1">
      <c r="A440" s="19"/>
      <c r="B440" s="74" t="s">
        <v>361</v>
      </c>
      <c r="C440" s="151" t="s">
        <v>364</v>
      </c>
      <c r="D440" s="702" t="s">
        <v>808</v>
      </c>
      <c r="E440" s="75">
        <v>44132</v>
      </c>
      <c r="F440" s="75">
        <f>E440+4</f>
        <v>44136</v>
      </c>
      <c r="G440" s="75">
        <f>F440+15</f>
        <v>44151</v>
      </c>
    </row>
    <row r="441" spans="1:7" s="8" customFormat="1" ht="15.75" customHeight="1">
      <c r="A441" s="19"/>
      <c r="B441" s="74" t="s">
        <v>583</v>
      </c>
      <c r="C441" s="152" t="s">
        <v>584</v>
      </c>
      <c r="D441" s="703"/>
      <c r="E441" s="75">
        <f t="shared" ref="E441:G444" si="48">E440+7</f>
        <v>44139</v>
      </c>
      <c r="F441" s="75">
        <f t="shared" si="48"/>
        <v>44143</v>
      </c>
      <c r="G441" s="145">
        <f t="shared" si="48"/>
        <v>44158</v>
      </c>
    </row>
    <row r="442" spans="1:7" s="8" customFormat="1" ht="15.75" customHeight="1">
      <c r="A442" s="19"/>
      <c r="B442" s="74" t="s">
        <v>362</v>
      </c>
      <c r="C442" s="152" t="s">
        <v>569</v>
      </c>
      <c r="D442" s="703"/>
      <c r="E442" s="75">
        <f t="shared" si="48"/>
        <v>44146</v>
      </c>
      <c r="F442" s="75">
        <f t="shared" si="48"/>
        <v>44150</v>
      </c>
      <c r="G442" s="145">
        <f t="shared" si="48"/>
        <v>44165</v>
      </c>
    </row>
    <row r="443" spans="1:7" s="8" customFormat="1" ht="15.75" customHeight="1">
      <c r="A443" s="19"/>
      <c r="B443" s="74" t="s">
        <v>363</v>
      </c>
      <c r="C443" s="152" t="s">
        <v>585</v>
      </c>
      <c r="D443" s="703"/>
      <c r="E443" s="75">
        <f t="shared" si="48"/>
        <v>44153</v>
      </c>
      <c r="F443" s="75">
        <f t="shared" si="48"/>
        <v>44157</v>
      </c>
      <c r="G443" s="145">
        <f t="shared" si="48"/>
        <v>44172</v>
      </c>
    </row>
    <row r="444" spans="1:7" s="8" customFormat="1" ht="15.75" customHeight="1">
      <c r="A444" s="19"/>
      <c r="B444" s="74" t="s">
        <v>360</v>
      </c>
      <c r="C444" s="152" t="s">
        <v>586</v>
      </c>
      <c r="D444" s="704"/>
      <c r="E444" s="75">
        <f t="shared" si="48"/>
        <v>44160</v>
      </c>
      <c r="F444" s="75">
        <f t="shared" si="48"/>
        <v>44164</v>
      </c>
      <c r="G444" s="145">
        <f t="shared" si="48"/>
        <v>44179</v>
      </c>
    </row>
    <row r="445" spans="1:7" s="8" customFormat="1" ht="15.75" customHeight="1">
      <c r="A445" s="19"/>
      <c r="B445" s="31"/>
      <c r="C445" s="31"/>
      <c r="D445" s="31"/>
      <c r="E445" s="31"/>
      <c r="F445" s="14"/>
      <c r="G445" s="14"/>
    </row>
    <row r="446" spans="1:7" s="8" customFormat="1" ht="15.75" customHeight="1">
      <c r="A446" s="705" t="s">
        <v>82</v>
      </c>
      <c r="B446" s="705"/>
      <c r="C446" s="705"/>
      <c r="D446" s="705"/>
      <c r="E446" s="705"/>
      <c r="F446" s="705"/>
      <c r="G446" s="705"/>
    </row>
    <row r="447" spans="1:7" s="8" customFormat="1" ht="15.75" customHeight="1">
      <c r="A447" s="706" t="s">
        <v>732</v>
      </c>
      <c r="B447" s="706"/>
      <c r="C447" s="22"/>
      <c r="D447" s="23"/>
      <c r="E447" s="23"/>
      <c r="F447" s="103"/>
      <c r="G447" s="103"/>
    </row>
    <row r="448" spans="1:7" s="8" customFormat="1" ht="15.75" customHeight="1">
      <c r="A448" s="19" t="s">
        <v>809</v>
      </c>
      <c r="B448" s="674" t="s">
        <v>26</v>
      </c>
      <c r="C448" s="674" t="s">
        <v>27</v>
      </c>
      <c r="D448" s="674" t="s">
        <v>28</v>
      </c>
      <c r="E448" s="74" t="s">
        <v>696</v>
      </c>
      <c r="F448" s="74" t="s">
        <v>29</v>
      </c>
      <c r="G448" s="98" t="s">
        <v>809</v>
      </c>
    </row>
    <row r="449" spans="1:7" s="8" customFormat="1" ht="15.75" customHeight="1">
      <c r="A449" s="19"/>
      <c r="B449" s="675"/>
      <c r="C449" s="675"/>
      <c r="D449" s="675"/>
      <c r="E449" s="99" t="s">
        <v>743</v>
      </c>
      <c r="F449" s="83" t="s">
        <v>30</v>
      </c>
      <c r="G449" s="74" t="s">
        <v>810</v>
      </c>
    </row>
    <row r="450" spans="1:7" s="8" customFormat="1" ht="15.75" customHeight="1">
      <c r="A450" s="19"/>
      <c r="B450" s="110" t="s">
        <v>172</v>
      </c>
      <c r="C450" s="153" t="s">
        <v>581</v>
      </c>
      <c r="D450" s="671" t="s">
        <v>811</v>
      </c>
      <c r="E450" s="109">
        <v>44134</v>
      </c>
      <c r="F450" s="109">
        <f>E450+4</f>
        <v>44138</v>
      </c>
      <c r="G450" s="75">
        <f>F450+6</f>
        <v>44144</v>
      </c>
    </row>
    <row r="451" spans="1:7" s="8" customFormat="1" ht="15.75" customHeight="1">
      <c r="A451" s="19"/>
      <c r="B451" s="110" t="s">
        <v>282</v>
      </c>
      <c r="C451" s="153"/>
      <c r="D451" s="679"/>
      <c r="E451" s="82">
        <f t="shared" ref="E451:G454" si="49">E450+7</f>
        <v>44141</v>
      </c>
      <c r="F451" s="109">
        <f t="shared" si="49"/>
        <v>44145</v>
      </c>
      <c r="G451" s="75">
        <f t="shared" si="49"/>
        <v>44151</v>
      </c>
    </row>
    <row r="452" spans="1:7" s="8" customFormat="1" ht="15.75" customHeight="1">
      <c r="A452" s="19"/>
      <c r="B452" s="110" t="s">
        <v>285</v>
      </c>
      <c r="C452" s="153" t="s">
        <v>582</v>
      </c>
      <c r="D452" s="679"/>
      <c r="E452" s="82">
        <f t="shared" si="49"/>
        <v>44148</v>
      </c>
      <c r="F452" s="109">
        <f t="shared" si="49"/>
        <v>44152</v>
      </c>
      <c r="G452" s="75">
        <f t="shared" si="49"/>
        <v>44158</v>
      </c>
    </row>
    <row r="453" spans="1:7" s="8" customFormat="1" ht="15.75" customHeight="1">
      <c r="A453" s="19"/>
      <c r="B453" s="110" t="s">
        <v>359</v>
      </c>
      <c r="C453" s="153" t="s">
        <v>209</v>
      </c>
      <c r="D453" s="679"/>
      <c r="E453" s="82">
        <f t="shared" si="49"/>
        <v>44155</v>
      </c>
      <c r="F453" s="109">
        <f t="shared" si="49"/>
        <v>44159</v>
      </c>
      <c r="G453" s="75">
        <f t="shared" si="49"/>
        <v>44165</v>
      </c>
    </row>
    <row r="454" spans="1:7" s="8" customFormat="1" ht="15.75" customHeight="1">
      <c r="A454" s="19"/>
      <c r="B454" s="110"/>
      <c r="C454" s="153"/>
      <c r="D454" s="680"/>
      <c r="E454" s="82">
        <f t="shared" si="49"/>
        <v>44162</v>
      </c>
      <c r="F454" s="109">
        <f t="shared" si="49"/>
        <v>44166</v>
      </c>
      <c r="G454" s="75">
        <f t="shared" si="49"/>
        <v>44172</v>
      </c>
    </row>
    <row r="455" spans="1:7" s="8" customFormat="1" ht="15.75" customHeight="1">
      <c r="A455" s="19"/>
      <c r="B455" s="5"/>
      <c r="C455" s="5"/>
      <c r="D455" s="6"/>
      <c r="E455" s="6"/>
      <c r="F455" s="97"/>
      <c r="G455" s="97"/>
    </row>
    <row r="456" spans="1:7" s="8" customFormat="1" ht="15.75" customHeight="1">
      <c r="A456" s="694"/>
      <c r="B456" s="694"/>
      <c r="C456" s="5" t="s">
        <v>812</v>
      </c>
      <c r="D456" s="6"/>
      <c r="E456" s="6"/>
      <c r="F456" s="97"/>
      <c r="G456" s="97"/>
    </row>
    <row r="457" spans="1:7" s="8" customFormat="1" ht="15.75" customHeight="1">
      <c r="A457" s="19" t="s">
        <v>813</v>
      </c>
      <c r="B457" s="674" t="s">
        <v>26</v>
      </c>
      <c r="C457" s="674" t="s">
        <v>27</v>
      </c>
      <c r="D457" s="674" t="s">
        <v>28</v>
      </c>
      <c r="E457" s="74" t="s">
        <v>708</v>
      </c>
      <c r="F457" s="74" t="s">
        <v>29</v>
      </c>
      <c r="G457" s="98" t="s">
        <v>814</v>
      </c>
    </row>
    <row r="458" spans="1:7" s="8" customFormat="1" ht="15.75" customHeight="1">
      <c r="A458" s="19"/>
      <c r="B458" s="675"/>
      <c r="C458" s="675"/>
      <c r="D458" s="675"/>
      <c r="E458" s="99" t="s">
        <v>19</v>
      </c>
      <c r="F458" s="83" t="s">
        <v>30</v>
      </c>
      <c r="G458" s="74" t="s">
        <v>31</v>
      </c>
    </row>
    <row r="459" spans="1:7" s="8" customFormat="1" ht="15.75" customHeight="1">
      <c r="A459" s="19"/>
      <c r="B459" s="110" t="s">
        <v>86</v>
      </c>
      <c r="C459" s="154" t="s">
        <v>815</v>
      </c>
      <c r="D459" s="671" t="s">
        <v>816</v>
      </c>
      <c r="E459" s="109">
        <v>44134</v>
      </c>
      <c r="F459" s="109">
        <f>E459+4</f>
        <v>44138</v>
      </c>
      <c r="G459" s="75">
        <f>F459+10</f>
        <v>44148</v>
      </c>
    </row>
    <row r="460" spans="1:7" s="8" customFormat="1" ht="15.75" customHeight="1">
      <c r="A460" s="19"/>
      <c r="B460" s="110" t="s">
        <v>484</v>
      </c>
      <c r="C460" s="154" t="s">
        <v>817</v>
      </c>
      <c r="D460" s="679"/>
      <c r="E460" s="82">
        <f t="shared" ref="E460:G463" si="50">E459+7</f>
        <v>44141</v>
      </c>
      <c r="F460" s="109">
        <f t="shared" si="50"/>
        <v>44145</v>
      </c>
      <c r="G460" s="75">
        <f t="shared" si="50"/>
        <v>44155</v>
      </c>
    </row>
    <row r="461" spans="1:7" s="8" customFormat="1" ht="15.75" customHeight="1">
      <c r="A461" s="19"/>
      <c r="B461" s="110" t="s">
        <v>81</v>
      </c>
      <c r="C461" s="154"/>
      <c r="D461" s="679"/>
      <c r="E461" s="82">
        <f t="shared" si="50"/>
        <v>44148</v>
      </c>
      <c r="F461" s="109">
        <f t="shared" si="50"/>
        <v>44152</v>
      </c>
      <c r="G461" s="75">
        <f t="shared" si="50"/>
        <v>44162</v>
      </c>
    </row>
    <row r="462" spans="1:7" s="8" customFormat="1" ht="15.75" customHeight="1">
      <c r="A462" s="19"/>
      <c r="B462" s="110" t="s">
        <v>485</v>
      </c>
      <c r="C462" s="154" t="s">
        <v>818</v>
      </c>
      <c r="D462" s="679"/>
      <c r="E462" s="82">
        <f t="shared" si="50"/>
        <v>44155</v>
      </c>
      <c r="F462" s="109">
        <f t="shared" si="50"/>
        <v>44159</v>
      </c>
      <c r="G462" s="75">
        <f t="shared" si="50"/>
        <v>44169</v>
      </c>
    </row>
    <row r="463" spans="1:7" s="8" customFormat="1" ht="15.75" customHeight="1">
      <c r="A463" s="19"/>
      <c r="B463" s="110" t="s">
        <v>315</v>
      </c>
      <c r="C463" s="154" t="s">
        <v>819</v>
      </c>
      <c r="D463" s="680"/>
      <c r="E463" s="82">
        <f t="shared" si="50"/>
        <v>44162</v>
      </c>
      <c r="F463" s="109">
        <f t="shared" si="50"/>
        <v>44166</v>
      </c>
      <c r="G463" s="75">
        <f t="shared" si="50"/>
        <v>44176</v>
      </c>
    </row>
    <row r="464" spans="1:7" s="8" customFormat="1" ht="15.75" customHeight="1">
      <c r="A464" s="19"/>
      <c r="B464" s="5"/>
      <c r="C464" s="5"/>
      <c r="D464" s="6"/>
      <c r="E464" s="6"/>
      <c r="F464" s="97"/>
      <c r="G464" s="97"/>
    </row>
    <row r="465" spans="1:7" s="8" customFormat="1" ht="15.75" customHeight="1">
      <c r="A465" s="19"/>
      <c r="B465" s="676" t="s">
        <v>26</v>
      </c>
      <c r="C465" s="676" t="s">
        <v>27</v>
      </c>
      <c r="D465" s="676" t="s">
        <v>28</v>
      </c>
      <c r="E465" s="74" t="s">
        <v>708</v>
      </c>
      <c r="F465" s="74" t="s">
        <v>29</v>
      </c>
      <c r="G465" s="74" t="s">
        <v>83</v>
      </c>
    </row>
    <row r="466" spans="1:7" s="8" customFormat="1" ht="15.75" customHeight="1">
      <c r="A466" s="19"/>
      <c r="B466" s="677"/>
      <c r="C466" s="677"/>
      <c r="D466" s="677"/>
      <c r="E466" s="74" t="s">
        <v>820</v>
      </c>
      <c r="F466" s="74" t="s">
        <v>30</v>
      </c>
      <c r="G466" s="74" t="s">
        <v>31</v>
      </c>
    </row>
    <row r="467" spans="1:7" s="8" customFormat="1" ht="15.75" customHeight="1">
      <c r="A467" s="19"/>
      <c r="B467" s="155" t="s">
        <v>405</v>
      </c>
      <c r="C467" s="156" t="s">
        <v>407</v>
      </c>
      <c r="D467" s="671" t="s">
        <v>821</v>
      </c>
      <c r="E467" s="75">
        <v>44137</v>
      </c>
      <c r="F467" s="75">
        <f>E467+3</f>
        <v>44140</v>
      </c>
      <c r="G467" s="75">
        <f>F467+15</f>
        <v>44155</v>
      </c>
    </row>
    <row r="468" spans="1:7" s="8" customFormat="1" ht="15.75" customHeight="1">
      <c r="A468" s="19"/>
      <c r="B468" s="155" t="s">
        <v>406</v>
      </c>
      <c r="C468" s="115" t="s">
        <v>218</v>
      </c>
      <c r="D468" s="672"/>
      <c r="E468" s="75">
        <f t="shared" ref="E468:G471" si="51">E467+7</f>
        <v>44144</v>
      </c>
      <c r="F468" s="75">
        <f t="shared" si="51"/>
        <v>44147</v>
      </c>
      <c r="G468" s="75">
        <f t="shared" si="51"/>
        <v>44162</v>
      </c>
    </row>
    <row r="469" spans="1:7" s="8" customFormat="1" ht="15.75" customHeight="1">
      <c r="A469" s="19"/>
      <c r="B469" s="155" t="s">
        <v>332</v>
      </c>
      <c r="C469" s="115" t="s">
        <v>408</v>
      </c>
      <c r="D469" s="672"/>
      <c r="E469" s="75">
        <f t="shared" si="51"/>
        <v>44151</v>
      </c>
      <c r="F469" s="75">
        <f t="shared" si="51"/>
        <v>44154</v>
      </c>
      <c r="G469" s="75">
        <f t="shared" si="51"/>
        <v>44169</v>
      </c>
    </row>
    <row r="470" spans="1:7" s="8" customFormat="1" ht="15.75" customHeight="1">
      <c r="A470" s="19"/>
      <c r="B470" s="136" t="s">
        <v>313</v>
      </c>
      <c r="C470" s="115" t="s">
        <v>409</v>
      </c>
      <c r="D470" s="672"/>
      <c r="E470" s="75">
        <f t="shared" si="51"/>
        <v>44158</v>
      </c>
      <c r="F470" s="75">
        <f t="shared" si="51"/>
        <v>44161</v>
      </c>
      <c r="G470" s="75">
        <f t="shared" si="51"/>
        <v>44176</v>
      </c>
    </row>
    <row r="471" spans="1:7" s="8" customFormat="1" ht="15.75" customHeight="1">
      <c r="A471" s="19"/>
      <c r="B471" s="107" t="s">
        <v>314</v>
      </c>
      <c r="C471" s="112" t="s">
        <v>410</v>
      </c>
      <c r="D471" s="673"/>
      <c r="E471" s="75">
        <f t="shared" si="51"/>
        <v>44165</v>
      </c>
      <c r="F471" s="75">
        <f t="shared" si="51"/>
        <v>44168</v>
      </c>
      <c r="G471" s="75">
        <f t="shared" si="51"/>
        <v>44183</v>
      </c>
    </row>
    <row r="472" spans="1:7" s="8" customFormat="1" ht="15.75" customHeight="1">
      <c r="A472" s="19"/>
      <c r="B472" s="5"/>
      <c r="C472" s="5"/>
      <c r="D472" s="6"/>
      <c r="E472" s="6"/>
      <c r="F472" s="14"/>
      <c r="G472" s="97"/>
    </row>
    <row r="473" spans="1:7" s="8" customFormat="1" ht="15.75" customHeight="1">
      <c r="A473" s="694"/>
      <c r="B473" s="694"/>
      <c r="C473" s="5"/>
      <c r="D473" s="6"/>
      <c r="E473" s="6"/>
      <c r="F473" s="97"/>
      <c r="G473" s="97"/>
    </row>
    <row r="474" spans="1:7" s="8" customFormat="1" ht="15.75" customHeight="1">
      <c r="A474" s="19" t="s">
        <v>822</v>
      </c>
      <c r="B474" s="668" t="s">
        <v>26</v>
      </c>
      <c r="C474" s="674" t="s">
        <v>27</v>
      </c>
      <c r="D474" s="674" t="s">
        <v>28</v>
      </c>
      <c r="E474" s="74" t="s">
        <v>696</v>
      </c>
      <c r="F474" s="74" t="s">
        <v>29</v>
      </c>
      <c r="G474" s="98" t="s">
        <v>87</v>
      </c>
    </row>
    <row r="475" spans="1:7" s="8" customFormat="1" ht="15.75" customHeight="1">
      <c r="A475" s="19"/>
      <c r="B475" s="675"/>
      <c r="C475" s="675"/>
      <c r="D475" s="675"/>
      <c r="E475" s="99" t="s">
        <v>19</v>
      </c>
      <c r="F475" s="83" t="s">
        <v>30</v>
      </c>
      <c r="G475" s="74" t="s">
        <v>31</v>
      </c>
    </row>
    <row r="476" spans="1:7" s="8" customFormat="1" ht="15.75" customHeight="1">
      <c r="A476" s="19"/>
      <c r="B476" s="85" t="s">
        <v>641</v>
      </c>
      <c r="C476" s="79" t="s">
        <v>308</v>
      </c>
      <c r="D476" s="671" t="s">
        <v>643</v>
      </c>
      <c r="E476" s="75">
        <v>44133</v>
      </c>
      <c r="F476" s="78">
        <f>E476+4</f>
        <v>44137</v>
      </c>
      <c r="G476" s="75">
        <f>F476+5</f>
        <v>44142</v>
      </c>
    </row>
    <row r="477" spans="1:7" s="8" customFormat="1" ht="15.75" customHeight="1">
      <c r="A477" s="19"/>
      <c r="B477" s="85" t="s">
        <v>279</v>
      </c>
      <c r="C477" s="79" t="s">
        <v>328</v>
      </c>
      <c r="D477" s="679"/>
      <c r="E477" s="82">
        <f t="shared" ref="E477:G480" si="52">E476+7</f>
        <v>44140</v>
      </c>
      <c r="F477" s="78">
        <f t="shared" si="52"/>
        <v>44144</v>
      </c>
      <c r="G477" s="75">
        <f t="shared" si="52"/>
        <v>44149</v>
      </c>
    </row>
    <row r="478" spans="1:7" s="8" customFormat="1" ht="15.75" customHeight="1">
      <c r="A478" s="19"/>
      <c r="B478" s="85" t="s">
        <v>296</v>
      </c>
      <c r="C478" s="79" t="s">
        <v>642</v>
      </c>
      <c r="D478" s="679"/>
      <c r="E478" s="82">
        <f t="shared" si="52"/>
        <v>44147</v>
      </c>
      <c r="F478" s="78">
        <f t="shared" si="52"/>
        <v>44151</v>
      </c>
      <c r="G478" s="75">
        <f t="shared" si="52"/>
        <v>44156</v>
      </c>
    </row>
    <row r="479" spans="1:7" s="8" customFormat="1" ht="15.75" customHeight="1">
      <c r="A479" s="19"/>
      <c r="B479" s="85" t="s">
        <v>641</v>
      </c>
      <c r="C479" s="79" t="s">
        <v>328</v>
      </c>
      <c r="D479" s="679"/>
      <c r="E479" s="82">
        <f t="shared" si="52"/>
        <v>44154</v>
      </c>
      <c r="F479" s="78">
        <f t="shared" si="52"/>
        <v>44158</v>
      </c>
      <c r="G479" s="75">
        <f t="shared" si="52"/>
        <v>44163</v>
      </c>
    </row>
    <row r="480" spans="1:7" s="8" customFormat="1" ht="15.75" customHeight="1">
      <c r="A480" s="19"/>
      <c r="B480" s="85" t="s">
        <v>287</v>
      </c>
      <c r="C480" s="79" t="s">
        <v>328</v>
      </c>
      <c r="D480" s="680"/>
      <c r="E480" s="82">
        <f t="shared" si="52"/>
        <v>44161</v>
      </c>
      <c r="F480" s="78">
        <f t="shared" si="52"/>
        <v>44165</v>
      </c>
      <c r="G480" s="75">
        <f t="shared" si="52"/>
        <v>44170</v>
      </c>
    </row>
    <row r="481" spans="1:7" s="8" customFormat="1" ht="15.75" customHeight="1">
      <c r="A481" s="19"/>
      <c r="B481" s="34"/>
      <c r="C481" s="5"/>
      <c r="D481" s="6"/>
      <c r="E481" s="6"/>
      <c r="F481" s="97"/>
      <c r="G481" s="97"/>
    </row>
    <row r="482" spans="1:7" s="8" customFormat="1" ht="15.75" customHeight="1">
      <c r="A482" s="19"/>
      <c r="B482" s="34"/>
      <c r="C482" s="5"/>
      <c r="D482" s="6"/>
      <c r="E482" s="6"/>
      <c r="F482" s="97"/>
      <c r="G482" s="97"/>
    </row>
    <row r="483" spans="1:7" s="8" customFormat="1" ht="15.75" customHeight="1">
      <c r="A483" s="19"/>
      <c r="B483" s="674" t="s">
        <v>26</v>
      </c>
      <c r="C483" s="674" t="s">
        <v>27</v>
      </c>
      <c r="D483" s="674" t="s">
        <v>28</v>
      </c>
      <c r="E483" s="74" t="s">
        <v>696</v>
      </c>
      <c r="F483" s="74" t="s">
        <v>29</v>
      </c>
      <c r="G483" s="98" t="s">
        <v>823</v>
      </c>
    </row>
    <row r="484" spans="1:7" s="8" customFormat="1" ht="15.75" customHeight="1">
      <c r="A484" s="19"/>
      <c r="B484" s="675"/>
      <c r="C484" s="675"/>
      <c r="D484" s="675"/>
      <c r="E484" s="99" t="s">
        <v>19</v>
      </c>
      <c r="F484" s="83" t="s">
        <v>30</v>
      </c>
      <c r="G484" s="74" t="s">
        <v>31</v>
      </c>
    </row>
    <row r="485" spans="1:7" s="8" customFormat="1" ht="15.75" customHeight="1">
      <c r="A485" s="19"/>
      <c r="B485" s="79" t="s">
        <v>644</v>
      </c>
      <c r="C485" s="79" t="s">
        <v>308</v>
      </c>
      <c r="D485" s="671" t="s">
        <v>647</v>
      </c>
      <c r="E485" s="75">
        <v>44136</v>
      </c>
      <c r="F485" s="75">
        <f>E485+4</f>
        <v>44140</v>
      </c>
      <c r="G485" s="75">
        <f>F485+9</f>
        <v>44149</v>
      </c>
    </row>
    <row r="486" spans="1:7" s="8" customFormat="1" ht="15.75" customHeight="1">
      <c r="A486" s="19"/>
      <c r="B486" s="79" t="s">
        <v>375</v>
      </c>
      <c r="C486" s="79" t="s">
        <v>308</v>
      </c>
      <c r="D486" s="679"/>
      <c r="E486" s="75">
        <f>E485+7</f>
        <v>44143</v>
      </c>
      <c r="F486" s="75">
        <f t="shared" ref="E486:G489" si="53">F485+7</f>
        <v>44147</v>
      </c>
      <c r="G486" s="75">
        <f t="shared" si="53"/>
        <v>44156</v>
      </c>
    </row>
    <row r="487" spans="1:7" s="8" customFormat="1" ht="15.75" customHeight="1">
      <c r="A487" s="19"/>
      <c r="B487" s="79" t="s">
        <v>645</v>
      </c>
      <c r="C487" s="79" t="s">
        <v>646</v>
      </c>
      <c r="D487" s="679"/>
      <c r="E487" s="75">
        <f t="shared" si="53"/>
        <v>44150</v>
      </c>
      <c r="F487" s="75">
        <f t="shared" si="53"/>
        <v>44154</v>
      </c>
      <c r="G487" s="75">
        <f t="shared" si="53"/>
        <v>44163</v>
      </c>
    </row>
    <row r="488" spans="1:7" s="8" customFormat="1" ht="15.75" customHeight="1">
      <c r="A488" s="19"/>
      <c r="B488" s="79" t="s">
        <v>205</v>
      </c>
      <c r="C488" s="79" t="s">
        <v>642</v>
      </c>
      <c r="D488" s="679"/>
      <c r="E488" s="75">
        <f t="shared" si="53"/>
        <v>44157</v>
      </c>
      <c r="F488" s="75">
        <f t="shared" si="53"/>
        <v>44161</v>
      </c>
      <c r="G488" s="75">
        <f t="shared" si="53"/>
        <v>44170</v>
      </c>
    </row>
    <row r="489" spans="1:7" s="8" customFormat="1" ht="15.75" customHeight="1">
      <c r="A489" s="19"/>
      <c r="B489" s="79" t="s">
        <v>368</v>
      </c>
      <c r="C489" s="79" t="s">
        <v>646</v>
      </c>
      <c r="D489" s="680"/>
      <c r="E489" s="75">
        <f t="shared" si="53"/>
        <v>44164</v>
      </c>
      <c r="F489" s="75">
        <f t="shared" si="53"/>
        <v>44168</v>
      </c>
      <c r="G489" s="75">
        <f t="shared" si="53"/>
        <v>44177</v>
      </c>
    </row>
    <row r="490" spans="1:7" s="8" customFormat="1" ht="15.75" customHeight="1">
      <c r="A490" s="19"/>
      <c r="B490" s="34"/>
      <c r="C490" s="5"/>
      <c r="D490" s="6"/>
      <c r="E490" s="6"/>
      <c r="F490" s="97"/>
      <c r="G490" s="97"/>
    </row>
    <row r="491" spans="1:7" s="8" customFormat="1" ht="15.75" customHeight="1">
      <c r="A491" s="694"/>
      <c r="B491" s="694"/>
      <c r="C491" s="5"/>
      <c r="D491" s="6"/>
      <c r="E491" s="6"/>
      <c r="F491" s="97"/>
      <c r="G491" s="97"/>
    </row>
    <row r="492" spans="1:7" s="8" customFormat="1" ht="15.75" customHeight="1">
      <c r="A492" s="19" t="s">
        <v>824</v>
      </c>
      <c r="B492" s="674" t="s">
        <v>26</v>
      </c>
      <c r="C492" s="674" t="s">
        <v>27</v>
      </c>
      <c r="D492" s="674" t="s">
        <v>695</v>
      </c>
      <c r="E492" s="74" t="s">
        <v>696</v>
      </c>
      <c r="F492" s="74" t="s">
        <v>29</v>
      </c>
      <c r="G492" s="98" t="s">
        <v>89</v>
      </c>
    </row>
    <row r="493" spans="1:7" s="8" customFormat="1" ht="15.75" customHeight="1">
      <c r="A493" s="19"/>
      <c r="B493" s="675"/>
      <c r="C493" s="675"/>
      <c r="D493" s="675"/>
      <c r="E493" s="99" t="s">
        <v>19</v>
      </c>
      <c r="F493" s="83" t="s">
        <v>30</v>
      </c>
      <c r="G493" s="74" t="s">
        <v>31</v>
      </c>
    </row>
    <row r="494" spans="1:7" s="8" customFormat="1" ht="15.75" customHeight="1">
      <c r="A494" s="19"/>
      <c r="B494" s="79" t="s">
        <v>94</v>
      </c>
      <c r="C494" s="81" t="s">
        <v>369</v>
      </c>
      <c r="D494" s="684" t="s">
        <v>648</v>
      </c>
      <c r="E494" s="78">
        <v>44135</v>
      </c>
      <c r="F494" s="78">
        <f>E494+4</f>
        <v>44139</v>
      </c>
      <c r="G494" s="75">
        <f>F494+3</f>
        <v>44142</v>
      </c>
    </row>
    <row r="495" spans="1:7" s="8" customFormat="1" ht="15.75" customHeight="1">
      <c r="A495" s="19"/>
      <c r="B495" s="79" t="s">
        <v>278</v>
      </c>
      <c r="C495" s="81" t="s">
        <v>621</v>
      </c>
      <c r="D495" s="685"/>
      <c r="E495" s="78">
        <f t="shared" ref="E495:G498" si="54">E494+7</f>
        <v>44142</v>
      </c>
      <c r="F495" s="78">
        <f t="shared" si="54"/>
        <v>44146</v>
      </c>
      <c r="G495" s="75">
        <f t="shared" si="54"/>
        <v>44149</v>
      </c>
    </row>
    <row r="496" spans="1:7" s="8" customFormat="1" ht="15.75" customHeight="1">
      <c r="A496" s="19"/>
      <c r="B496" s="79" t="s">
        <v>94</v>
      </c>
      <c r="C496" s="81" t="s">
        <v>622</v>
      </c>
      <c r="D496" s="685"/>
      <c r="E496" s="78">
        <f t="shared" si="54"/>
        <v>44149</v>
      </c>
      <c r="F496" s="78">
        <f t="shared" si="54"/>
        <v>44153</v>
      </c>
      <c r="G496" s="75">
        <f t="shared" si="54"/>
        <v>44156</v>
      </c>
    </row>
    <row r="497" spans="1:7" s="8" customFormat="1" ht="15.75" customHeight="1">
      <c r="A497" s="19"/>
      <c r="B497" s="79" t="s">
        <v>278</v>
      </c>
      <c r="C497" s="81" t="s">
        <v>623</v>
      </c>
      <c r="D497" s="685"/>
      <c r="E497" s="78">
        <f t="shared" si="54"/>
        <v>44156</v>
      </c>
      <c r="F497" s="78">
        <f t="shared" si="54"/>
        <v>44160</v>
      </c>
      <c r="G497" s="75">
        <f t="shared" si="54"/>
        <v>44163</v>
      </c>
    </row>
    <row r="498" spans="1:7" s="8" customFormat="1" ht="15.75" customHeight="1">
      <c r="A498" s="19"/>
      <c r="B498" s="79" t="s">
        <v>94</v>
      </c>
      <c r="C498" s="81" t="s">
        <v>624</v>
      </c>
      <c r="D498" s="686"/>
      <c r="E498" s="78">
        <f t="shared" si="54"/>
        <v>44163</v>
      </c>
      <c r="F498" s="78">
        <f t="shared" si="54"/>
        <v>44167</v>
      </c>
      <c r="G498" s="75">
        <f t="shared" si="54"/>
        <v>44170</v>
      </c>
    </row>
    <row r="499" spans="1:7" s="8" customFormat="1" ht="15.75" customHeight="1">
      <c r="A499" s="19"/>
      <c r="B499" s="5"/>
      <c r="C499" s="5"/>
      <c r="D499" s="6"/>
      <c r="E499" s="6"/>
      <c r="F499" s="97"/>
      <c r="G499" s="97"/>
    </row>
    <row r="500" spans="1:7" s="8" customFormat="1" ht="15.75" customHeight="1">
      <c r="A500" s="19"/>
      <c r="B500" s="5"/>
      <c r="C500" s="5"/>
      <c r="D500" s="6"/>
      <c r="E500" s="6"/>
      <c r="F500" s="97"/>
      <c r="G500" s="97"/>
    </row>
    <row r="501" spans="1:7" s="8" customFormat="1" ht="15.75" customHeight="1">
      <c r="A501" s="694"/>
      <c r="B501" s="694"/>
      <c r="C501" s="5"/>
      <c r="D501" s="6"/>
      <c r="E501" s="6"/>
      <c r="F501" s="97"/>
      <c r="G501" s="97"/>
    </row>
    <row r="502" spans="1:7" s="8" customFormat="1" ht="15.75" customHeight="1">
      <c r="A502" s="19" t="s">
        <v>825</v>
      </c>
      <c r="B502" s="695" t="s">
        <v>700</v>
      </c>
      <c r="C502" s="137" t="s">
        <v>27</v>
      </c>
      <c r="D502" s="137" t="s">
        <v>28</v>
      </c>
      <c r="E502" s="141" t="s">
        <v>696</v>
      </c>
      <c r="F502" s="141" t="s">
        <v>29</v>
      </c>
      <c r="G502" s="137" t="s">
        <v>90</v>
      </c>
    </row>
    <row r="503" spans="1:7" s="8" customFormat="1" ht="15.75" customHeight="1">
      <c r="A503" s="19"/>
      <c r="B503" s="696"/>
      <c r="C503" s="142"/>
      <c r="D503" s="142"/>
      <c r="E503" s="142" t="s">
        <v>19</v>
      </c>
      <c r="F503" s="143" t="s">
        <v>30</v>
      </c>
      <c r="G503" s="141" t="s">
        <v>31</v>
      </c>
    </row>
    <row r="504" spans="1:7" s="8" customFormat="1" ht="15.75" customHeight="1">
      <c r="A504" s="19"/>
      <c r="B504" s="124" t="s">
        <v>76</v>
      </c>
      <c r="C504" s="157" t="s">
        <v>358</v>
      </c>
      <c r="D504" s="684" t="s">
        <v>826</v>
      </c>
      <c r="E504" s="144">
        <v>44134</v>
      </c>
      <c r="F504" s="144">
        <f>E504+4</f>
        <v>44138</v>
      </c>
      <c r="G504" s="145">
        <f>F504+7</f>
        <v>44145</v>
      </c>
    </row>
    <row r="505" spans="1:7" s="8" customFormat="1" ht="15.75" customHeight="1">
      <c r="A505" s="19" t="s">
        <v>827</v>
      </c>
      <c r="B505" s="124" t="s">
        <v>303</v>
      </c>
      <c r="C505" s="157" t="s">
        <v>353</v>
      </c>
      <c r="D505" s="685"/>
      <c r="E505" s="144">
        <f t="shared" ref="E505:G508" si="55">E504+7</f>
        <v>44141</v>
      </c>
      <c r="F505" s="144">
        <f t="shared" si="55"/>
        <v>44145</v>
      </c>
      <c r="G505" s="145">
        <f t="shared" si="55"/>
        <v>44152</v>
      </c>
    </row>
    <row r="506" spans="1:7" s="8" customFormat="1" ht="15.75" customHeight="1">
      <c r="A506" s="19"/>
      <c r="B506" s="124" t="s">
        <v>286</v>
      </c>
      <c r="C506" s="157" t="s">
        <v>578</v>
      </c>
      <c r="D506" s="685"/>
      <c r="E506" s="144">
        <f t="shared" si="55"/>
        <v>44148</v>
      </c>
      <c r="F506" s="144">
        <f t="shared" si="55"/>
        <v>44152</v>
      </c>
      <c r="G506" s="145">
        <f t="shared" si="55"/>
        <v>44159</v>
      </c>
    </row>
    <row r="507" spans="1:7" s="8" customFormat="1" ht="15.75" customHeight="1">
      <c r="A507" s="19"/>
      <c r="B507" s="124" t="s">
        <v>577</v>
      </c>
      <c r="C507" s="157" t="s">
        <v>579</v>
      </c>
      <c r="D507" s="685"/>
      <c r="E507" s="144">
        <f t="shared" si="55"/>
        <v>44155</v>
      </c>
      <c r="F507" s="144">
        <f t="shared" si="55"/>
        <v>44159</v>
      </c>
      <c r="G507" s="145">
        <f t="shared" si="55"/>
        <v>44166</v>
      </c>
    </row>
    <row r="508" spans="1:7" s="8" customFormat="1" ht="15.75" customHeight="1">
      <c r="A508" s="19"/>
      <c r="B508" s="124" t="s">
        <v>76</v>
      </c>
      <c r="C508" s="157" t="s">
        <v>580</v>
      </c>
      <c r="D508" s="686"/>
      <c r="E508" s="144">
        <f t="shared" si="55"/>
        <v>44162</v>
      </c>
      <c r="F508" s="144">
        <f t="shared" si="55"/>
        <v>44166</v>
      </c>
      <c r="G508" s="145">
        <f t="shared" si="55"/>
        <v>44173</v>
      </c>
    </row>
    <row r="509" spans="1:7" s="8" customFormat="1" ht="15.75" customHeight="1">
      <c r="A509" s="19"/>
      <c r="B509" s="35"/>
      <c r="C509" s="36"/>
      <c r="D509" s="12"/>
      <c r="E509" s="30"/>
      <c r="F509" s="30"/>
      <c r="G509" s="30"/>
    </row>
    <row r="510" spans="1:7" s="8" customFormat="1" ht="15.75" customHeight="1">
      <c r="A510" s="19"/>
      <c r="B510" s="5"/>
      <c r="C510" s="5"/>
      <c r="D510" s="6"/>
      <c r="E510" s="6"/>
      <c r="F510" s="97"/>
      <c r="G510" s="97"/>
    </row>
    <row r="511" spans="1:7" s="8" customFormat="1" ht="15.75" customHeight="1">
      <c r="A511" s="694"/>
      <c r="B511" s="694"/>
      <c r="C511" s="5"/>
      <c r="D511" s="6"/>
      <c r="E511" s="6"/>
      <c r="F511" s="97"/>
      <c r="G511" s="97"/>
    </row>
    <row r="512" spans="1:7" s="8" customFormat="1" ht="15.75" customHeight="1">
      <c r="A512" s="19" t="s">
        <v>828</v>
      </c>
      <c r="B512" s="695" t="s">
        <v>26</v>
      </c>
      <c r="C512" s="141" t="s">
        <v>27</v>
      </c>
      <c r="D512" s="141" t="s">
        <v>28</v>
      </c>
      <c r="E512" s="141" t="s">
        <v>708</v>
      </c>
      <c r="F512" s="141" t="s">
        <v>29</v>
      </c>
      <c r="G512" s="141" t="s">
        <v>91</v>
      </c>
    </row>
    <row r="513" spans="1:7" s="8" customFormat="1" ht="15.75" customHeight="1">
      <c r="A513" s="19"/>
      <c r="B513" s="696"/>
      <c r="C513" s="141"/>
      <c r="D513" s="141"/>
      <c r="E513" s="141" t="s">
        <v>19</v>
      </c>
      <c r="F513" s="141" t="s">
        <v>30</v>
      </c>
      <c r="G513" s="141" t="s">
        <v>31</v>
      </c>
    </row>
    <row r="514" spans="1:7" s="8" customFormat="1" ht="15.75" customHeight="1">
      <c r="A514" s="19"/>
      <c r="B514" s="123" t="s">
        <v>306</v>
      </c>
      <c r="C514" s="81" t="s">
        <v>379</v>
      </c>
      <c r="D514" s="697" t="s">
        <v>829</v>
      </c>
      <c r="E514" s="145">
        <v>44133</v>
      </c>
      <c r="F514" s="145">
        <f>E514+4</f>
        <v>44137</v>
      </c>
      <c r="G514" s="145">
        <f>F514+15</f>
        <v>44152</v>
      </c>
    </row>
    <row r="515" spans="1:7" s="8" customFormat="1" ht="15.75" customHeight="1">
      <c r="A515" s="19"/>
      <c r="B515" s="123" t="s">
        <v>629</v>
      </c>
      <c r="C515" s="81" t="s">
        <v>631</v>
      </c>
      <c r="D515" s="698"/>
      <c r="E515" s="145">
        <f t="shared" ref="E515:G519" si="56">E514+7</f>
        <v>44140</v>
      </c>
      <c r="F515" s="145">
        <f t="shared" si="56"/>
        <v>44144</v>
      </c>
      <c r="G515" s="145">
        <f t="shared" si="56"/>
        <v>44159</v>
      </c>
    </row>
    <row r="516" spans="1:7" s="8" customFormat="1" ht="15.75" customHeight="1">
      <c r="A516" s="19" t="s">
        <v>830</v>
      </c>
      <c r="B516" s="123" t="s">
        <v>630</v>
      </c>
      <c r="C516" s="81" t="s">
        <v>632</v>
      </c>
      <c r="D516" s="698"/>
      <c r="E516" s="145">
        <f t="shared" si="56"/>
        <v>44147</v>
      </c>
      <c r="F516" s="145">
        <f t="shared" si="56"/>
        <v>44151</v>
      </c>
      <c r="G516" s="145">
        <f t="shared" si="56"/>
        <v>44166</v>
      </c>
    </row>
    <row r="517" spans="1:7" s="8" customFormat="1" ht="15.75" customHeight="1">
      <c r="A517" s="19"/>
      <c r="B517" s="123" t="s">
        <v>305</v>
      </c>
      <c r="C517" s="81" t="s">
        <v>633</v>
      </c>
      <c r="D517" s="698"/>
      <c r="E517" s="145">
        <f t="shared" si="56"/>
        <v>44154</v>
      </c>
      <c r="F517" s="145">
        <f t="shared" si="56"/>
        <v>44158</v>
      </c>
      <c r="G517" s="145">
        <f t="shared" si="56"/>
        <v>44173</v>
      </c>
    </row>
    <row r="518" spans="1:7" s="8" customFormat="1" ht="15.75" customHeight="1">
      <c r="A518" s="19"/>
      <c r="B518" s="123" t="s">
        <v>306</v>
      </c>
      <c r="C518" s="81" t="s">
        <v>634</v>
      </c>
      <c r="D518" s="698"/>
      <c r="E518" s="145">
        <f t="shared" si="56"/>
        <v>44161</v>
      </c>
      <c r="F518" s="145">
        <f t="shared" si="56"/>
        <v>44165</v>
      </c>
      <c r="G518" s="145">
        <f t="shared" si="56"/>
        <v>44180</v>
      </c>
    </row>
    <row r="519" spans="1:7" s="8" customFormat="1" ht="15.75" customHeight="1">
      <c r="A519" s="19"/>
      <c r="B519" s="123"/>
      <c r="C519" s="81"/>
      <c r="D519" s="699"/>
      <c r="E519" s="145">
        <f t="shared" si="56"/>
        <v>44168</v>
      </c>
      <c r="F519" s="145">
        <f t="shared" si="56"/>
        <v>44172</v>
      </c>
      <c r="G519" s="145">
        <f t="shared" si="56"/>
        <v>44187</v>
      </c>
    </row>
    <row r="520" spans="1:7" s="8" customFormat="1" ht="15.75" customHeight="1">
      <c r="A520" s="19"/>
      <c r="B520" s="21"/>
      <c r="C520" s="36"/>
      <c r="D520" s="37"/>
      <c r="E520" s="30"/>
      <c r="F520" s="30"/>
      <c r="G520" s="30"/>
    </row>
    <row r="521" spans="1:7" s="8" customFormat="1" ht="15.75" customHeight="1">
      <c r="A521" s="694"/>
      <c r="B521" s="694"/>
      <c r="C521" s="5"/>
      <c r="D521" s="6"/>
      <c r="E521" s="6"/>
      <c r="F521" s="97"/>
      <c r="G521" s="97"/>
    </row>
    <row r="522" spans="1:7" s="8" customFormat="1" ht="15.75" customHeight="1">
      <c r="A522" s="19" t="s">
        <v>831</v>
      </c>
      <c r="B522" s="674" t="s">
        <v>832</v>
      </c>
      <c r="C522" s="98" t="s">
        <v>27</v>
      </c>
      <c r="D522" s="98" t="s">
        <v>28</v>
      </c>
      <c r="E522" s="74" t="s">
        <v>708</v>
      </c>
      <c r="F522" s="74" t="s">
        <v>29</v>
      </c>
      <c r="G522" s="74" t="s">
        <v>92</v>
      </c>
    </row>
    <row r="523" spans="1:7" s="8" customFormat="1" ht="15.75" customHeight="1">
      <c r="A523" s="19"/>
      <c r="B523" s="675"/>
      <c r="C523" s="99"/>
      <c r="D523" s="99"/>
      <c r="E523" s="99" t="s">
        <v>19</v>
      </c>
      <c r="F523" s="74" t="s">
        <v>30</v>
      </c>
      <c r="G523" s="74" t="s">
        <v>31</v>
      </c>
    </row>
    <row r="524" spans="1:7" s="8" customFormat="1" ht="15.75" customHeight="1">
      <c r="A524" s="19"/>
      <c r="B524" s="79" t="s">
        <v>644</v>
      </c>
      <c r="C524" s="79" t="s">
        <v>308</v>
      </c>
      <c r="D524" s="671" t="s">
        <v>93</v>
      </c>
      <c r="E524" s="75">
        <v>44136</v>
      </c>
      <c r="F524" s="75">
        <f>E524+4</f>
        <v>44140</v>
      </c>
      <c r="G524" s="75">
        <f>F524+12</f>
        <v>44152</v>
      </c>
    </row>
    <row r="525" spans="1:7" s="8" customFormat="1" ht="15.75" customHeight="1">
      <c r="A525" s="19"/>
      <c r="B525" s="79" t="s">
        <v>375</v>
      </c>
      <c r="C525" s="79" t="s">
        <v>308</v>
      </c>
      <c r="D525" s="679"/>
      <c r="E525" s="82">
        <f t="shared" ref="E525:G528" si="57">E524+7</f>
        <v>44143</v>
      </c>
      <c r="F525" s="75">
        <f t="shared" si="57"/>
        <v>44147</v>
      </c>
      <c r="G525" s="75">
        <f t="shared" si="57"/>
        <v>44159</v>
      </c>
    </row>
    <row r="526" spans="1:7" s="8" customFormat="1" ht="15.75" customHeight="1">
      <c r="A526" s="19"/>
      <c r="B526" s="79" t="s">
        <v>645</v>
      </c>
      <c r="C526" s="79" t="s">
        <v>646</v>
      </c>
      <c r="D526" s="679"/>
      <c r="E526" s="82">
        <f t="shared" si="57"/>
        <v>44150</v>
      </c>
      <c r="F526" s="75">
        <f t="shared" si="57"/>
        <v>44154</v>
      </c>
      <c r="G526" s="75">
        <f t="shared" si="57"/>
        <v>44166</v>
      </c>
    </row>
    <row r="527" spans="1:7" s="8" customFormat="1" ht="15.75" customHeight="1">
      <c r="A527" s="19"/>
      <c r="B527" s="79" t="s">
        <v>205</v>
      </c>
      <c r="C527" s="79" t="s">
        <v>642</v>
      </c>
      <c r="D527" s="679"/>
      <c r="E527" s="82">
        <f t="shared" si="57"/>
        <v>44157</v>
      </c>
      <c r="F527" s="75">
        <f t="shared" si="57"/>
        <v>44161</v>
      </c>
      <c r="G527" s="75">
        <f t="shared" si="57"/>
        <v>44173</v>
      </c>
    </row>
    <row r="528" spans="1:7" s="8" customFormat="1" ht="15.75" customHeight="1">
      <c r="A528" s="19"/>
      <c r="B528" s="79" t="s">
        <v>368</v>
      </c>
      <c r="C528" s="79" t="s">
        <v>646</v>
      </c>
      <c r="D528" s="680"/>
      <c r="E528" s="82">
        <f t="shared" si="57"/>
        <v>44164</v>
      </c>
      <c r="F528" s="75">
        <f t="shared" si="57"/>
        <v>44168</v>
      </c>
      <c r="G528" s="75">
        <f t="shared" si="57"/>
        <v>44180</v>
      </c>
    </row>
    <row r="529" spans="1:7" s="8" customFormat="1" ht="15.75" customHeight="1">
      <c r="A529" s="19"/>
      <c r="B529" s="5"/>
      <c r="C529" s="5"/>
      <c r="D529" s="6"/>
      <c r="E529" s="6"/>
      <c r="F529" s="97"/>
      <c r="G529" s="97"/>
    </row>
    <row r="530" spans="1:7" s="8" customFormat="1" ht="15.75" customHeight="1">
      <c r="A530" s="19"/>
      <c r="B530" s="674" t="s">
        <v>700</v>
      </c>
      <c r="C530" s="98" t="s">
        <v>27</v>
      </c>
      <c r="D530" s="98" t="s">
        <v>28</v>
      </c>
      <c r="E530" s="74" t="s">
        <v>696</v>
      </c>
      <c r="F530" s="74" t="s">
        <v>29</v>
      </c>
      <c r="G530" s="98" t="s">
        <v>833</v>
      </c>
    </row>
    <row r="531" spans="1:7" s="8" customFormat="1" ht="15.75" customHeight="1">
      <c r="A531" s="19"/>
      <c r="B531" s="675"/>
      <c r="C531" s="99"/>
      <c r="D531" s="99"/>
      <c r="E531" s="99" t="s">
        <v>19</v>
      </c>
      <c r="F531" s="83" t="s">
        <v>30</v>
      </c>
      <c r="G531" s="74" t="s">
        <v>31</v>
      </c>
    </row>
    <row r="532" spans="1:7" s="8" customFormat="1" ht="15.75" customHeight="1">
      <c r="A532" s="19"/>
      <c r="B532" s="79" t="s">
        <v>356</v>
      </c>
      <c r="C532" s="79" t="s">
        <v>834</v>
      </c>
      <c r="D532" s="671" t="s">
        <v>835</v>
      </c>
      <c r="E532" s="75">
        <v>44137</v>
      </c>
      <c r="F532" s="75">
        <f>E532+4</f>
        <v>44141</v>
      </c>
      <c r="G532" s="75">
        <f>F532+9</f>
        <v>44150</v>
      </c>
    </row>
    <row r="533" spans="1:7" s="8" customFormat="1" ht="15.75" customHeight="1">
      <c r="A533" s="19"/>
      <c r="B533" s="79" t="s">
        <v>355</v>
      </c>
      <c r="C533" s="79" t="s">
        <v>836</v>
      </c>
      <c r="D533" s="672"/>
      <c r="E533" s="82">
        <f t="shared" ref="E533:G536" si="58">E532+7</f>
        <v>44144</v>
      </c>
      <c r="F533" s="75">
        <f t="shared" si="58"/>
        <v>44148</v>
      </c>
      <c r="G533" s="75">
        <f t="shared" si="58"/>
        <v>44157</v>
      </c>
    </row>
    <row r="534" spans="1:7" s="8" customFormat="1" ht="15.75" customHeight="1">
      <c r="A534" s="19"/>
      <c r="B534" s="79" t="s">
        <v>357</v>
      </c>
      <c r="C534" s="79" t="s">
        <v>837</v>
      </c>
      <c r="D534" s="672"/>
      <c r="E534" s="82">
        <f t="shared" si="58"/>
        <v>44151</v>
      </c>
      <c r="F534" s="75">
        <f t="shared" si="58"/>
        <v>44155</v>
      </c>
      <c r="G534" s="75">
        <f t="shared" si="58"/>
        <v>44164</v>
      </c>
    </row>
    <row r="535" spans="1:7" s="8" customFormat="1" ht="15.75" customHeight="1">
      <c r="A535" s="19"/>
      <c r="B535" s="79" t="s">
        <v>356</v>
      </c>
      <c r="C535" s="79" t="s">
        <v>838</v>
      </c>
      <c r="D535" s="672"/>
      <c r="E535" s="82">
        <f t="shared" si="58"/>
        <v>44158</v>
      </c>
      <c r="F535" s="75">
        <f t="shared" si="58"/>
        <v>44162</v>
      </c>
      <c r="G535" s="75">
        <f t="shared" si="58"/>
        <v>44171</v>
      </c>
    </row>
    <row r="536" spans="1:7" s="8" customFormat="1" ht="15.75" customHeight="1">
      <c r="A536" s="19"/>
      <c r="B536" s="79" t="s">
        <v>355</v>
      </c>
      <c r="C536" s="79" t="s">
        <v>839</v>
      </c>
      <c r="D536" s="673"/>
      <c r="E536" s="82">
        <f t="shared" si="58"/>
        <v>44165</v>
      </c>
      <c r="F536" s="75">
        <f t="shared" si="58"/>
        <v>44169</v>
      </c>
      <c r="G536" s="75">
        <f t="shared" si="58"/>
        <v>44178</v>
      </c>
    </row>
    <row r="537" spans="1:7" s="8" customFormat="1" ht="15.75" customHeight="1">
      <c r="A537" s="19"/>
      <c r="B537" s="5"/>
      <c r="C537" s="5"/>
      <c r="D537" s="6"/>
      <c r="E537" s="6"/>
      <c r="F537" s="97"/>
      <c r="G537" s="97"/>
    </row>
    <row r="538" spans="1:7" s="8" customFormat="1" ht="15.75" customHeight="1">
      <c r="A538" s="694"/>
      <c r="B538" s="694"/>
      <c r="C538" s="5"/>
      <c r="D538" s="6"/>
      <c r="E538" s="6"/>
      <c r="F538" s="97"/>
      <c r="G538" s="97"/>
    </row>
    <row r="539" spans="1:7" s="8" customFormat="1" ht="15.75" customHeight="1">
      <c r="A539" s="19" t="s">
        <v>840</v>
      </c>
      <c r="B539" s="98" t="s">
        <v>26</v>
      </c>
      <c r="C539" s="98" t="s">
        <v>27</v>
      </c>
      <c r="D539" s="98" t="s">
        <v>28</v>
      </c>
      <c r="E539" s="74" t="s">
        <v>708</v>
      </c>
      <c r="F539" s="74" t="s">
        <v>29</v>
      </c>
      <c r="G539" s="98" t="s">
        <v>841</v>
      </c>
    </row>
    <row r="540" spans="1:7" s="8" customFormat="1" ht="15.75" customHeight="1">
      <c r="A540" s="19"/>
      <c r="B540" s="99"/>
      <c r="C540" s="99"/>
      <c r="D540" s="99"/>
      <c r="E540" s="99" t="s">
        <v>19</v>
      </c>
      <c r="F540" s="83" t="s">
        <v>30</v>
      </c>
      <c r="G540" s="74" t="s">
        <v>31</v>
      </c>
    </row>
    <row r="541" spans="1:7" s="8" customFormat="1" ht="15.75" customHeight="1">
      <c r="A541" s="19"/>
      <c r="B541" s="136" t="s">
        <v>295</v>
      </c>
      <c r="C541" s="136" t="s">
        <v>565</v>
      </c>
      <c r="D541" s="700" t="s">
        <v>842</v>
      </c>
      <c r="E541" s="78">
        <v>44134</v>
      </c>
      <c r="F541" s="78">
        <f>E541+4</f>
        <v>44138</v>
      </c>
      <c r="G541" s="75">
        <f>F541+5</f>
        <v>44143</v>
      </c>
    </row>
    <row r="542" spans="1:7" s="8" customFormat="1" ht="15.75" customHeight="1">
      <c r="A542" s="19"/>
      <c r="B542" s="136" t="s">
        <v>294</v>
      </c>
      <c r="C542" s="136" t="s">
        <v>358</v>
      </c>
      <c r="D542" s="669"/>
      <c r="E542" s="78">
        <f t="shared" ref="E542:G545" si="59">E541+7</f>
        <v>44141</v>
      </c>
      <c r="F542" s="78">
        <f t="shared" si="59"/>
        <v>44145</v>
      </c>
      <c r="G542" s="75">
        <f t="shared" si="59"/>
        <v>44150</v>
      </c>
    </row>
    <row r="543" spans="1:7" s="8" customFormat="1" ht="15.75" customHeight="1">
      <c r="A543" s="19"/>
      <c r="B543" s="136" t="s">
        <v>302</v>
      </c>
      <c r="C543" s="136" t="s">
        <v>566</v>
      </c>
      <c r="D543" s="669"/>
      <c r="E543" s="78">
        <f t="shared" si="59"/>
        <v>44148</v>
      </c>
      <c r="F543" s="78">
        <f t="shared" si="59"/>
        <v>44152</v>
      </c>
      <c r="G543" s="75">
        <f t="shared" si="59"/>
        <v>44157</v>
      </c>
    </row>
    <row r="544" spans="1:7" s="8" customFormat="1" ht="15.75" customHeight="1">
      <c r="A544" s="19"/>
      <c r="B544" s="136" t="s">
        <v>295</v>
      </c>
      <c r="C544" s="136" t="s">
        <v>567</v>
      </c>
      <c r="D544" s="669"/>
      <c r="E544" s="78">
        <f t="shared" si="59"/>
        <v>44155</v>
      </c>
      <c r="F544" s="78">
        <f t="shared" si="59"/>
        <v>44159</v>
      </c>
      <c r="G544" s="75">
        <f t="shared" si="59"/>
        <v>44164</v>
      </c>
    </row>
    <row r="545" spans="1:7" s="8" customFormat="1" ht="15.75" customHeight="1">
      <c r="A545" s="19"/>
      <c r="B545" s="79"/>
      <c r="C545" s="79"/>
      <c r="D545" s="670"/>
      <c r="E545" s="78">
        <f t="shared" si="59"/>
        <v>44162</v>
      </c>
      <c r="F545" s="78">
        <f t="shared" si="59"/>
        <v>44166</v>
      </c>
      <c r="G545" s="75">
        <f t="shared" si="59"/>
        <v>44171</v>
      </c>
    </row>
    <row r="546" spans="1:7" s="8" customFormat="1" ht="15.75" customHeight="1">
      <c r="A546" s="19"/>
      <c r="B546" s="38"/>
      <c r="C546" s="15"/>
      <c r="D546" s="12"/>
      <c r="E546" s="14"/>
      <c r="F546" s="14"/>
      <c r="G546" s="14"/>
    </row>
    <row r="547" spans="1:7" s="8" customFormat="1" ht="15.75" customHeight="1">
      <c r="A547" s="19"/>
      <c r="B547" s="5"/>
      <c r="C547" s="5"/>
      <c r="D547" s="6"/>
      <c r="E547" s="6"/>
      <c r="F547" s="97"/>
      <c r="G547" s="97"/>
    </row>
    <row r="548" spans="1:7" s="8" customFormat="1" ht="15.75" customHeight="1">
      <c r="A548" s="19"/>
      <c r="B548" s="701"/>
      <c r="C548" s="701"/>
      <c r="D548" s="701"/>
      <c r="E548" s="701"/>
      <c r="F548" s="701"/>
      <c r="G548" s="701"/>
    </row>
    <row r="549" spans="1:7" s="8" customFormat="1" ht="15.75" customHeight="1">
      <c r="A549" s="19"/>
      <c r="B549" s="674" t="s">
        <v>26</v>
      </c>
      <c r="C549" s="98" t="s">
        <v>27</v>
      </c>
      <c r="D549" s="98" t="s">
        <v>28</v>
      </c>
      <c r="E549" s="74" t="s">
        <v>696</v>
      </c>
      <c r="F549" s="74" t="s">
        <v>29</v>
      </c>
      <c r="G549" s="74" t="s">
        <v>95</v>
      </c>
    </row>
    <row r="550" spans="1:7" s="8" customFormat="1" ht="15.75" customHeight="1">
      <c r="A550" s="19"/>
      <c r="B550" s="675"/>
      <c r="C550" s="99"/>
      <c r="D550" s="99"/>
      <c r="E550" s="99" t="s">
        <v>743</v>
      </c>
      <c r="F550" s="83" t="s">
        <v>30</v>
      </c>
      <c r="G550" s="74" t="s">
        <v>31</v>
      </c>
    </row>
    <row r="551" spans="1:7" s="8" customFormat="1" ht="15.75" customHeight="1">
      <c r="A551" s="19"/>
      <c r="B551" s="79" t="s">
        <v>356</v>
      </c>
      <c r="C551" s="79" t="s">
        <v>834</v>
      </c>
      <c r="D551" s="671" t="s">
        <v>843</v>
      </c>
      <c r="E551" s="75">
        <v>44137</v>
      </c>
      <c r="F551" s="75">
        <f>E551+4</f>
        <v>44141</v>
      </c>
      <c r="G551" s="75">
        <f>F551+10</f>
        <v>44151</v>
      </c>
    </row>
    <row r="552" spans="1:7" s="8" customFormat="1" ht="15.75" customHeight="1">
      <c r="A552" s="19"/>
      <c r="B552" s="79" t="s">
        <v>355</v>
      </c>
      <c r="C552" s="79" t="s">
        <v>844</v>
      </c>
      <c r="D552" s="672"/>
      <c r="E552" s="82">
        <f t="shared" ref="E552:G555" si="60">E551+7</f>
        <v>44144</v>
      </c>
      <c r="F552" s="75">
        <f t="shared" si="60"/>
        <v>44148</v>
      </c>
      <c r="G552" s="75">
        <f t="shared" si="60"/>
        <v>44158</v>
      </c>
    </row>
    <row r="553" spans="1:7" s="8" customFormat="1" ht="15.75" customHeight="1">
      <c r="A553" s="19"/>
      <c r="B553" s="79" t="s">
        <v>357</v>
      </c>
      <c r="C553" s="79" t="s">
        <v>845</v>
      </c>
      <c r="D553" s="672"/>
      <c r="E553" s="82">
        <f t="shared" si="60"/>
        <v>44151</v>
      </c>
      <c r="F553" s="75">
        <f t="shared" si="60"/>
        <v>44155</v>
      </c>
      <c r="G553" s="75">
        <f t="shared" si="60"/>
        <v>44165</v>
      </c>
    </row>
    <row r="554" spans="1:7" s="8" customFormat="1" ht="15.75" customHeight="1">
      <c r="A554" s="19"/>
      <c r="B554" s="79" t="s">
        <v>356</v>
      </c>
      <c r="C554" s="79" t="s">
        <v>846</v>
      </c>
      <c r="D554" s="672"/>
      <c r="E554" s="82">
        <f t="shared" si="60"/>
        <v>44158</v>
      </c>
      <c r="F554" s="75">
        <f t="shared" si="60"/>
        <v>44162</v>
      </c>
      <c r="G554" s="75">
        <f t="shared" si="60"/>
        <v>44172</v>
      </c>
    </row>
    <row r="555" spans="1:7" s="8" customFormat="1" ht="15.75" customHeight="1">
      <c r="A555" s="19"/>
      <c r="B555" s="79" t="s">
        <v>355</v>
      </c>
      <c r="C555" s="79" t="s">
        <v>847</v>
      </c>
      <c r="D555" s="673"/>
      <c r="E555" s="82">
        <f t="shared" si="60"/>
        <v>44165</v>
      </c>
      <c r="F555" s="75">
        <f t="shared" si="60"/>
        <v>44169</v>
      </c>
      <c r="G555" s="75">
        <f t="shared" si="60"/>
        <v>44179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694"/>
      <c r="B557" s="694"/>
      <c r="C557" s="5"/>
      <c r="D557" s="6"/>
      <c r="E557" s="6"/>
      <c r="F557" s="97"/>
      <c r="G557" s="97"/>
    </row>
    <row r="558" spans="1:7" s="8" customFormat="1" ht="15.75" customHeight="1">
      <c r="A558" s="19"/>
      <c r="B558" s="674" t="s">
        <v>26</v>
      </c>
      <c r="C558" s="98" t="s">
        <v>27</v>
      </c>
      <c r="D558" s="98" t="s">
        <v>28</v>
      </c>
      <c r="E558" s="74" t="s">
        <v>708</v>
      </c>
      <c r="F558" s="74" t="s">
        <v>29</v>
      </c>
      <c r="G558" s="98" t="s">
        <v>71</v>
      </c>
    </row>
    <row r="559" spans="1:7" s="8" customFormat="1" ht="15.75" customHeight="1">
      <c r="A559" s="19" t="s">
        <v>848</v>
      </c>
      <c r="B559" s="675"/>
      <c r="C559" s="99"/>
      <c r="D559" s="99"/>
      <c r="E559" s="99" t="s">
        <v>19</v>
      </c>
      <c r="F559" s="83" t="s">
        <v>30</v>
      </c>
      <c r="G559" s="74" t="s">
        <v>31</v>
      </c>
    </row>
    <row r="560" spans="1:7" s="8" customFormat="1" ht="15.75" customHeight="1">
      <c r="A560" s="19"/>
      <c r="B560" s="155" t="s">
        <v>405</v>
      </c>
      <c r="C560" s="156" t="s">
        <v>407</v>
      </c>
      <c r="D560" s="671" t="s">
        <v>849</v>
      </c>
      <c r="E560" s="109">
        <v>44135</v>
      </c>
      <c r="F560" s="109">
        <f>E560+5</f>
        <v>44140</v>
      </c>
      <c r="G560" s="75">
        <f>F560+7</f>
        <v>44147</v>
      </c>
    </row>
    <row r="561" spans="1:7" s="8" customFormat="1" ht="15.75" customHeight="1">
      <c r="A561" s="19"/>
      <c r="B561" s="155" t="s">
        <v>406</v>
      </c>
      <c r="C561" s="115" t="s">
        <v>218</v>
      </c>
      <c r="D561" s="679"/>
      <c r="E561" s="111">
        <f t="shared" ref="E561:G564" si="61">E560+7</f>
        <v>44142</v>
      </c>
      <c r="F561" s="109">
        <f t="shared" si="61"/>
        <v>44147</v>
      </c>
      <c r="G561" s="75">
        <f t="shared" si="61"/>
        <v>44154</v>
      </c>
    </row>
    <row r="562" spans="1:7" s="8" customFormat="1" ht="15.75" customHeight="1">
      <c r="A562" s="19"/>
      <c r="B562" s="155" t="s">
        <v>332</v>
      </c>
      <c r="C562" s="115" t="s">
        <v>408</v>
      </c>
      <c r="D562" s="679"/>
      <c r="E562" s="111">
        <f t="shared" si="61"/>
        <v>44149</v>
      </c>
      <c r="F562" s="109">
        <f t="shared" si="61"/>
        <v>44154</v>
      </c>
      <c r="G562" s="75">
        <f t="shared" si="61"/>
        <v>44161</v>
      </c>
    </row>
    <row r="563" spans="1:7" s="8" customFormat="1" ht="15.75" customHeight="1">
      <c r="A563" s="19"/>
      <c r="B563" s="136" t="s">
        <v>313</v>
      </c>
      <c r="C563" s="115" t="s">
        <v>409</v>
      </c>
      <c r="D563" s="679"/>
      <c r="E563" s="111">
        <f t="shared" si="61"/>
        <v>44156</v>
      </c>
      <c r="F563" s="109">
        <f t="shared" si="61"/>
        <v>44161</v>
      </c>
      <c r="G563" s="75">
        <f t="shared" si="61"/>
        <v>44168</v>
      </c>
    </row>
    <row r="564" spans="1:7" s="8" customFormat="1" ht="15.75" customHeight="1">
      <c r="A564" s="19"/>
      <c r="B564" s="107" t="s">
        <v>314</v>
      </c>
      <c r="C564" s="112" t="s">
        <v>410</v>
      </c>
      <c r="D564" s="680"/>
      <c r="E564" s="111">
        <f t="shared" si="61"/>
        <v>44163</v>
      </c>
      <c r="F564" s="109">
        <f t="shared" si="61"/>
        <v>44168</v>
      </c>
      <c r="G564" s="75">
        <f t="shared" si="61"/>
        <v>44175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674" t="s">
        <v>700</v>
      </c>
      <c r="C566" s="98" t="s">
        <v>67</v>
      </c>
      <c r="D566" s="98" t="s">
        <v>28</v>
      </c>
      <c r="E566" s="74" t="s">
        <v>696</v>
      </c>
      <c r="F566" s="74" t="s">
        <v>29</v>
      </c>
      <c r="G566" s="98" t="s">
        <v>71</v>
      </c>
    </row>
    <row r="567" spans="1:7" s="8" customFormat="1" ht="15.75" customHeight="1">
      <c r="A567" s="19"/>
      <c r="B567" s="675"/>
      <c r="C567" s="99"/>
      <c r="D567" s="99"/>
      <c r="E567" s="99" t="s">
        <v>19</v>
      </c>
      <c r="F567" s="83" t="s">
        <v>30</v>
      </c>
      <c r="G567" s="74" t="s">
        <v>31</v>
      </c>
    </row>
    <row r="568" spans="1:7" s="8" customFormat="1" ht="15.75" customHeight="1">
      <c r="A568" s="19"/>
      <c r="B568" s="110" t="s">
        <v>573</v>
      </c>
      <c r="C568" s="79" t="s">
        <v>253</v>
      </c>
      <c r="D568" s="684" t="s">
        <v>850</v>
      </c>
      <c r="E568" s="78">
        <v>44132</v>
      </c>
      <c r="F568" s="78">
        <f>E568+4</f>
        <v>44136</v>
      </c>
      <c r="G568" s="75">
        <f>F568+8</f>
        <v>44144</v>
      </c>
    </row>
    <row r="569" spans="1:7" s="8" customFormat="1" ht="15.75" customHeight="1">
      <c r="A569" s="19"/>
      <c r="B569" s="110" t="s">
        <v>574</v>
      </c>
      <c r="C569" s="79" t="s">
        <v>226</v>
      </c>
      <c r="D569" s="685"/>
      <c r="E569" s="78">
        <f t="shared" ref="E569:G572" si="62">E568+7</f>
        <v>44139</v>
      </c>
      <c r="F569" s="78">
        <f t="shared" si="62"/>
        <v>44143</v>
      </c>
      <c r="G569" s="75">
        <f t="shared" si="62"/>
        <v>44151</v>
      </c>
    </row>
    <row r="570" spans="1:7" s="8" customFormat="1" ht="15.75" customHeight="1">
      <c r="A570" s="19"/>
      <c r="B570" s="110" t="s">
        <v>575</v>
      </c>
      <c r="C570" s="79" t="s">
        <v>243</v>
      </c>
      <c r="D570" s="685"/>
      <c r="E570" s="78">
        <f t="shared" si="62"/>
        <v>44146</v>
      </c>
      <c r="F570" s="78">
        <f t="shared" si="62"/>
        <v>44150</v>
      </c>
      <c r="G570" s="75">
        <f t="shared" si="62"/>
        <v>44158</v>
      </c>
    </row>
    <row r="571" spans="1:7" s="8" customFormat="1" ht="15.75" customHeight="1">
      <c r="A571" s="19"/>
      <c r="B571" s="110" t="s">
        <v>261</v>
      </c>
      <c r="C571" s="79" t="s">
        <v>232</v>
      </c>
      <c r="D571" s="685"/>
      <c r="E571" s="78">
        <f t="shared" si="62"/>
        <v>44153</v>
      </c>
      <c r="F571" s="78">
        <f t="shared" si="62"/>
        <v>44157</v>
      </c>
      <c r="G571" s="75">
        <f t="shared" si="62"/>
        <v>44165</v>
      </c>
    </row>
    <row r="572" spans="1:7" s="8" customFormat="1" ht="15.75" customHeight="1">
      <c r="A572" s="19"/>
      <c r="B572" s="79" t="s">
        <v>576</v>
      </c>
      <c r="C572" s="79" t="s">
        <v>242</v>
      </c>
      <c r="D572" s="686"/>
      <c r="E572" s="78">
        <f t="shared" si="62"/>
        <v>44160</v>
      </c>
      <c r="F572" s="78">
        <f t="shared" si="62"/>
        <v>44164</v>
      </c>
      <c r="G572" s="75">
        <f t="shared" si="62"/>
        <v>44172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98" t="s">
        <v>26</v>
      </c>
      <c r="C575" s="98" t="s">
        <v>27</v>
      </c>
      <c r="D575" s="98" t="s">
        <v>28</v>
      </c>
      <c r="E575" s="74" t="s">
        <v>696</v>
      </c>
      <c r="F575" s="74" t="s">
        <v>29</v>
      </c>
      <c r="G575" s="98" t="s">
        <v>851</v>
      </c>
    </row>
    <row r="576" spans="1:7" s="8" customFormat="1" ht="15.75" customHeight="1">
      <c r="A576" s="19" t="s">
        <v>852</v>
      </c>
      <c r="B576" s="99"/>
      <c r="C576" s="99"/>
      <c r="D576" s="99"/>
      <c r="E576" s="99" t="s">
        <v>19</v>
      </c>
      <c r="F576" s="83" t="s">
        <v>30</v>
      </c>
      <c r="G576" s="74" t="s">
        <v>31</v>
      </c>
    </row>
    <row r="577" spans="1:7" s="8" customFormat="1" ht="15.75" customHeight="1">
      <c r="A577" s="19"/>
      <c r="B577" s="136" t="s">
        <v>354</v>
      </c>
      <c r="C577" s="136" t="s">
        <v>569</v>
      </c>
      <c r="D577" s="690" t="s">
        <v>853</v>
      </c>
      <c r="E577" s="78">
        <v>44138</v>
      </c>
      <c r="F577" s="78">
        <f>E577+4</f>
        <v>44142</v>
      </c>
      <c r="G577" s="75">
        <f>F577+6</f>
        <v>44148</v>
      </c>
    </row>
    <row r="578" spans="1:7" s="8" customFormat="1" ht="15.75" customHeight="1">
      <c r="A578" s="19"/>
      <c r="B578" s="136" t="s">
        <v>568</v>
      </c>
      <c r="C578" s="136" t="s">
        <v>570</v>
      </c>
      <c r="D578" s="691"/>
      <c r="E578" s="78">
        <f t="shared" ref="E578:G581" si="63">E577+7</f>
        <v>44145</v>
      </c>
      <c r="F578" s="78">
        <f t="shared" si="63"/>
        <v>44149</v>
      </c>
      <c r="G578" s="75">
        <f t="shared" si="63"/>
        <v>44155</v>
      </c>
    </row>
    <row r="579" spans="1:7" s="8" customFormat="1" ht="15.75" customHeight="1">
      <c r="A579" s="19"/>
      <c r="B579" s="136" t="s">
        <v>354</v>
      </c>
      <c r="C579" s="136" t="s">
        <v>571</v>
      </c>
      <c r="D579" s="691"/>
      <c r="E579" s="78">
        <f t="shared" si="63"/>
        <v>44152</v>
      </c>
      <c r="F579" s="78">
        <f t="shared" si="63"/>
        <v>44156</v>
      </c>
      <c r="G579" s="75">
        <f t="shared" si="63"/>
        <v>44162</v>
      </c>
    </row>
    <row r="580" spans="1:7" s="8" customFormat="1" ht="15.75" customHeight="1">
      <c r="A580" s="19"/>
      <c r="B580" s="136" t="s">
        <v>568</v>
      </c>
      <c r="C580" s="136" t="s">
        <v>572</v>
      </c>
      <c r="D580" s="691"/>
      <c r="E580" s="78">
        <f t="shared" si="63"/>
        <v>44159</v>
      </c>
      <c r="F580" s="78">
        <f t="shared" si="63"/>
        <v>44163</v>
      </c>
      <c r="G580" s="75">
        <f t="shared" si="63"/>
        <v>44169</v>
      </c>
    </row>
    <row r="581" spans="1:7" s="8" customFormat="1" ht="15.75" customHeight="1">
      <c r="A581" s="19"/>
      <c r="B581" s="79"/>
      <c r="C581" s="79"/>
      <c r="D581" s="692"/>
      <c r="E581" s="78">
        <f t="shared" si="63"/>
        <v>44166</v>
      </c>
      <c r="F581" s="78">
        <f t="shared" si="63"/>
        <v>44170</v>
      </c>
      <c r="G581" s="75">
        <f t="shared" si="63"/>
        <v>44176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854</v>
      </c>
      <c r="B583" s="98" t="s">
        <v>26</v>
      </c>
      <c r="C583" s="98" t="s">
        <v>27</v>
      </c>
      <c r="D583" s="98" t="s">
        <v>28</v>
      </c>
      <c r="E583" s="74" t="s">
        <v>696</v>
      </c>
      <c r="F583" s="74" t="s">
        <v>29</v>
      </c>
      <c r="G583" s="98" t="s">
        <v>855</v>
      </c>
    </row>
    <row r="584" spans="1:7" s="8" customFormat="1" ht="15.75" customHeight="1">
      <c r="A584" s="19"/>
      <c r="B584" s="99"/>
      <c r="C584" s="99"/>
      <c r="D584" s="99"/>
      <c r="E584" s="99" t="s">
        <v>19</v>
      </c>
      <c r="F584" s="83" t="s">
        <v>30</v>
      </c>
      <c r="G584" s="74" t="s">
        <v>31</v>
      </c>
    </row>
    <row r="585" spans="1:7" s="8" customFormat="1" ht="15.75" customHeight="1">
      <c r="A585" s="19"/>
      <c r="B585" s="136" t="s">
        <v>295</v>
      </c>
      <c r="C585" s="136" t="s">
        <v>565</v>
      </c>
      <c r="D585" s="690" t="s">
        <v>856</v>
      </c>
      <c r="E585" s="78">
        <v>44134</v>
      </c>
      <c r="F585" s="78">
        <f>E585+4</f>
        <v>44138</v>
      </c>
      <c r="G585" s="75">
        <f>F585+5</f>
        <v>44143</v>
      </c>
    </row>
    <row r="586" spans="1:7" s="8" customFormat="1" ht="15.75" customHeight="1">
      <c r="A586" s="19"/>
      <c r="B586" s="136" t="s">
        <v>294</v>
      </c>
      <c r="C586" s="136" t="s">
        <v>358</v>
      </c>
      <c r="D586" s="672"/>
      <c r="E586" s="78">
        <f t="shared" ref="E586:G589" si="64">E585+7</f>
        <v>44141</v>
      </c>
      <c r="F586" s="78">
        <f t="shared" si="64"/>
        <v>44145</v>
      </c>
      <c r="G586" s="75">
        <f t="shared" si="64"/>
        <v>44150</v>
      </c>
    </row>
    <row r="587" spans="1:7" s="8" customFormat="1" ht="15.75" customHeight="1">
      <c r="A587" s="19"/>
      <c r="B587" s="136" t="s">
        <v>302</v>
      </c>
      <c r="C587" s="136" t="s">
        <v>566</v>
      </c>
      <c r="D587" s="672"/>
      <c r="E587" s="78">
        <f t="shared" si="64"/>
        <v>44148</v>
      </c>
      <c r="F587" s="78">
        <f t="shared" si="64"/>
        <v>44152</v>
      </c>
      <c r="G587" s="75">
        <f t="shared" si="64"/>
        <v>44157</v>
      </c>
    </row>
    <row r="588" spans="1:7" s="8" customFormat="1" ht="15.75" customHeight="1">
      <c r="A588" s="19"/>
      <c r="B588" s="136" t="s">
        <v>295</v>
      </c>
      <c r="C588" s="136" t="s">
        <v>567</v>
      </c>
      <c r="D588" s="672"/>
      <c r="E588" s="78">
        <f t="shared" si="64"/>
        <v>44155</v>
      </c>
      <c r="F588" s="78">
        <f t="shared" si="64"/>
        <v>44159</v>
      </c>
      <c r="G588" s="75">
        <f t="shared" si="64"/>
        <v>44164</v>
      </c>
    </row>
    <row r="589" spans="1:7" s="8" customFormat="1" ht="15.75" customHeight="1">
      <c r="A589" s="19"/>
      <c r="B589" s="79"/>
      <c r="C589" s="79"/>
      <c r="D589" s="673"/>
      <c r="E589" s="78">
        <f t="shared" si="64"/>
        <v>44162</v>
      </c>
      <c r="F589" s="78">
        <f t="shared" si="64"/>
        <v>44166</v>
      </c>
      <c r="G589" s="75">
        <f t="shared" si="64"/>
        <v>44171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105" t="s">
        <v>857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693"/>
      <c r="B593" s="693"/>
      <c r="C593" s="22"/>
      <c r="D593" s="23"/>
      <c r="E593" s="23"/>
      <c r="F593" s="103"/>
      <c r="G593" s="103"/>
    </row>
    <row r="594" spans="1:7" s="8" customFormat="1" ht="15.75" customHeight="1">
      <c r="A594" s="19" t="s">
        <v>858</v>
      </c>
      <c r="B594" s="674" t="s">
        <v>700</v>
      </c>
      <c r="C594" s="674" t="s">
        <v>27</v>
      </c>
      <c r="D594" s="674" t="s">
        <v>28</v>
      </c>
      <c r="E594" s="74" t="s">
        <v>696</v>
      </c>
      <c r="F594" s="74" t="s">
        <v>29</v>
      </c>
      <c r="G594" s="74" t="s">
        <v>22</v>
      </c>
    </row>
    <row r="595" spans="1:7" s="8" customFormat="1" ht="15.75" customHeight="1">
      <c r="A595" s="19"/>
      <c r="B595" s="675"/>
      <c r="C595" s="675"/>
      <c r="D595" s="675"/>
      <c r="E595" s="74" t="s">
        <v>19</v>
      </c>
      <c r="F595" s="74" t="s">
        <v>30</v>
      </c>
      <c r="G595" s="74" t="s">
        <v>31</v>
      </c>
    </row>
    <row r="596" spans="1:7" s="8" customFormat="1" ht="15.75" customHeight="1">
      <c r="A596" s="19"/>
      <c r="B596" s="74" t="s">
        <v>288</v>
      </c>
      <c r="C596" s="74" t="s">
        <v>370</v>
      </c>
      <c r="D596" s="688" t="s">
        <v>651</v>
      </c>
      <c r="E596" s="75">
        <v>44138</v>
      </c>
      <c r="F596" s="75">
        <f>E596+3</f>
        <v>44141</v>
      </c>
      <c r="G596" s="75">
        <f>F596+2</f>
        <v>44143</v>
      </c>
    </row>
    <row r="597" spans="1:7" s="8" customFormat="1" ht="15.75" customHeight="1">
      <c r="A597" s="19"/>
      <c r="B597" s="74" t="s">
        <v>649</v>
      </c>
      <c r="C597" s="74" t="s">
        <v>371</v>
      </c>
      <c r="D597" s="679"/>
      <c r="E597" s="75">
        <f t="shared" ref="E597:G600" si="65">E596+7</f>
        <v>44145</v>
      </c>
      <c r="F597" s="75">
        <f t="shared" si="65"/>
        <v>44148</v>
      </c>
      <c r="G597" s="75">
        <f t="shared" si="65"/>
        <v>44150</v>
      </c>
    </row>
    <row r="598" spans="1:7" s="8" customFormat="1" ht="15.75" customHeight="1">
      <c r="A598" s="19"/>
      <c r="B598" s="74" t="s">
        <v>207</v>
      </c>
      <c r="C598" s="74" t="s">
        <v>370</v>
      </c>
      <c r="D598" s="679"/>
      <c r="E598" s="75">
        <f t="shared" si="65"/>
        <v>44152</v>
      </c>
      <c r="F598" s="75">
        <f t="shared" si="65"/>
        <v>44155</v>
      </c>
      <c r="G598" s="75">
        <f t="shared" si="65"/>
        <v>44157</v>
      </c>
    </row>
    <row r="599" spans="1:7" s="8" customFormat="1" ht="15.75" customHeight="1">
      <c r="A599" s="19"/>
      <c r="B599" s="74" t="s">
        <v>276</v>
      </c>
      <c r="C599" s="74" t="s">
        <v>370</v>
      </c>
      <c r="D599" s="679"/>
      <c r="E599" s="75">
        <f t="shared" si="65"/>
        <v>44159</v>
      </c>
      <c r="F599" s="75">
        <f t="shared" si="65"/>
        <v>44162</v>
      </c>
      <c r="G599" s="75">
        <f t="shared" si="65"/>
        <v>44164</v>
      </c>
    </row>
    <row r="600" spans="1:7" s="8" customFormat="1" ht="15.75" customHeight="1">
      <c r="A600" s="19"/>
      <c r="B600" s="74" t="s">
        <v>288</v>
      </c>
      <c r="C600" s="74" t="s">
        <v>650</v>
      </c>
      <c r="D600" s="680"/>
      <c r="E600" s="75">
        <f t="shared" si="65"/>
        <v>44166</v>
      </c>
      <c r="F600" s="75">
        <f t="shared" si="65"/>
        <v>44169</v>
      </c>
      <c r="G600" s="75">
        <f t="shared" si="65"/>
        <v>44171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689"/>
      <c r="B602" s="689"/>
      <c r="C602" s="5"/>
      <c r="D602" s="6"/>
      <c r="E602" s="6"/>
      <c r="F602" s="97"/>
      <c r="G602" s="97"/>
    </row>
    <row r="603" spans="1:7" s="8" customFormat="1" ht="15.75" customHeight="1">
      <c r="A603" s="19" t="s">
        <v>859</v>
      </c>
      <c r="B603" s="674" t="s">
        <v>700</v>
      </c>
      <c r="C603" s="674" t="s">
        <v>27</v>
      </c>
      <c r="D603" s="674" t="s">
        <v>28</v>
      </c>
      <c r="E603" s="74" t="s">
        <v>696</v>
      </c>
      <c r="F603" s="74" t="s">
        <v>29</v>
      </c>
      <c r="G603" s="74" t="s">
        <v>99</v>
      </c>
    </row>
    <row r="604" spans="1:7" s="8" customFormat="1" ht="15.75" customHeight="1">
      <c r="A604" s="19"/>
      <c r="B604" s="675"/>
      <c r="C604" s="675"/>
      <c r="D604" s="675"/>
      <c r="E604" s="74" t="s">
        <v>19</v>
      </c>
      <c r="F604" s="74" t="s">
        <v>30</v>
      </c>
      <c r="G604" s="74" t="s">
        <v>31</v>
      </c>
    </row>
    <row r="605" spans="1:7" s="8" customFormat="1" ht="15.75" customHeight="1">
      <c r="B605" s="74" t="s">
        <v>288</v>
      </c>
      <c r="C605" s="74" t="s">
        <v>370</v>
      </c>
      <c r="D605" s="688" t="s">
        <v>651</v>
      </c>
      <c r="E605" s="75">
        <v>44138</v>
      </c>
      <c r="F605" s="75">
        <f>E605+3</f>
        <v>44141</v>
      </c>
      <c r="G605" s="75">
        <f>F605+2</f>
        <v>44143</v>
      </c>
    </row>
    <row r="606" spans="1:7" s="8" customFormat="1" ht="15.75" customHeight="1">
      <c r="A606" s="19"/>
      <c r="B606" s="74" t="s">
        <v>649</v>
      </c>
      <c r="C606" s="74" t="s">
        <v>371</v>
      </c>
      <c r="D606" s="679"/>
      <c r="E606" s="75">
        <f t="shared" ref="E606:G609" si="66">E605+7</f>
        <v>44145</v>
      </c>
      <c r="F606" s="75">
        <f t="shared" si="66"/>
        <v>44148</v>
      </c>
      <c r="G606" s="75">
        <f t="shared" si="66"/>
        <v>44150</v>
      </c>
    </row>
    <row r="607" spans="1:7" s="8" customFormat="1" ht="15.75" customHeight="1">
      <c r="A607" s="19"/>
      <c r="B607" s="74" t="s">
        <v>207</v>
      </c>
      <c r="C607" s="74" t="s">
        <v>370</v>
      </c>
      <c r="D607" s="679"/>
      <c r="E607" s="75">
        <f t="shared" si="66"/>
        <v>44152</v>
      </c>
      <c r="F607" s="75">
        <f t="shared" si="66"/>
        <v>44155</v>
      </c>
      <c r="G607" s="75">
        <f t="shared" si="66"/>
        <v>44157</v>
      </c>
    </row>
    <row r="608" spans="1:7" s="8" customFormat="1" ht="15.75" customHeight="1">
      <c r="A608" s="19"/>
      <c r="B608" s="74" t="s">
        <v>276</v>
      </c>
      <c r="C608" s="74" t="s">
        <v>370</v>
      </c>
      <c r="D608" s="679"/>
      <c r="E608" s="75">
        <f t="shared" si="66"/>
        <v>44159</v>
      </c>
      <c r="F608" s="75">
        <f t="shared" si="66"/>
        <v>44162</v>
      </c>
      <c r="G608" s="75">
        <f t="shared" si="66"/>
        <v>44164</v>
      </c>
    </row>
    <row r="609" spans="1:8" s="8" customFormat="1" ht="15.75" customHeight="1">
      <c r="A609" s="19"/>
      <c r="B609" s="74" t="s">
        <v>288</v>
      </c>
      <c r="C609" s="74" t="s">
        <v>650</v>
      </c>
      <c r="D609" s="680"/>
      <c r="E609" s="75">
        <f t="shared" si="66"/>
        <v>44166</v>
      </c>
      <c r="F609" s="75">
        <f t="shared" si="66"/>
        <v>44169</v>
      </c>
      <c r="G609" s="75">
        <f t="shared" si="66"/>
        <v>44171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689"/>
      <c r="B611" s="689"/>
      <c r="C611" s="5"/>
      <c r="D611" s="6"/>
      <c r="E611" s="6"/>
      <c r="F611" s="97"/>
      <c r="G611" s="97"/>
    </row>
    <row r="612" spans="1:8" s="8" customFormat="1" ht="15.75" customHeight="1">
      <c r="A612" s="19" t="s">
        <v>860</v>
      </c>
      <c r="B612" s="676" t="s">
        <v>26</v>
      </c>
      <c r="C612" s="676" t="s">
        <v>27</v>
      </c>
      <c r="D612" s="676" t="s">
        <v>28</v>
      </c>
      <c r="E612" s="86" t="s">
        <v>696</v>
      </c>
      <c r="F612" s="86" t="s">
        <v>29</v>
      </c>
      <c r="G612" s="86" t="s">
        <v>100</v>
      </c>
    </row>
    <row r="613" spans="1:8" s="8" customFormat="1" ht="15.75" customHeight="1">
      <c r="A613" s="19"/>
      <c r="B613" s="677"/>
      <c r="C613" s="677"/>
      <c r="D613" s="677"/>
      <c r="E613" s="87" t="s">
        <v>19</v>
      </c>
      <c r="F613" s="86" t="s">
        <v>30</v>
      </c>
      <c r="G613" s="86" t="s">
        <v>31</v>
      </c>
    </row>
    <row r="614" spans="1:8" s="8" customFormat="1" ht="15.75" customHeight="1">
      <c r="A614" s="19"/>
      <c r="B614" s="86" t="s">
        <v>257</v>
      </c>
      <c r="C614" s="86" t="s">
        <v>373</v>
      </c>
      <c r="D614" s="681" t="s">
        <v>655</v>
      </c>
      <c r="E614" s="88">
        <v>44134</v>
      </c>
      <c r="F614" s="88">
        <f>E614+3</f>
        <v>44137</v>
      </c>
      <c r="G614" s="88">
        <f>F614+3</f>
        <v>44140</v>
      </c>
    </row>
    <row r="615" spans="1:8" s="8" customFormat="1" ht="15.75" customHeight="1">
      <c r="B615" s="86" t="s">
        <v>372</v>
      </c>
      <c r="C615" s="86" t="s">
        <v>652</v>
      </c>
      <c r="D615" s="669"/>
      <c r="E615" s="89">
        <f t="shared" ref="E615:G618" si="67">E614+7</f>
        <v>44141</v>
      </c>
      <c r="F615" s="88">
        <f t="shared" si="67"/>
        <v>44144</v>
      </c>
      <c r="G615" s="88">
        <f t="shared" si="67"/>
        <v>44147</v>
      </c>
    </row>
    <row r="616" spans="1:8" s="8" customFormat="1" ht="15.75" customHeight="1">
      <c r="A616" s="19"/>
      <c r="B616" s="86" t="s">
        <v>280</v>
      </c>
      <c r="C616" s="86" t="s">
        <v>653</v>
      </c>
      <c r="D616" s="669"/>
      <c r="E616" s="89">
        <f t="shared" si="67"/>
        <v>44148</v>
      </c>
      <c r="F616" s="88">
        <f t="shared" si="67"/>
        <v>44151</v>
      </c>
      <c r="G616" s="88">
        <f t="shared" si="67"/>
        <v>44154</v>
      </c>
    </row>
    <row r="617" spans="1:8" s="8" customFormat="1" ht="15.75" customHeight="1">
      <c r="A617" s="19"/>
      <c r="B617" s="86" t="s">
        <v>257</v>
      </c>
      <c r="C617" s="86" t="s">
        <v>654</v>
      </c>
      <c r="D617" s="669"/>
      <c r="E617" s="89">
        <f t="shared" si="67"/>
        <v>44155</v>
      </c>
      <c r="F617" s="88">
        <f t="shared" si="67"/>
        <v>44158</v>
      </c>
      <c r="G617" s="88">
        <f t="shared" si="67"/>
        <v>44161</v>
      </c>
    </row>
    <row r="618" spans="1:8" s="8" customFormat="1" ht="15.75" customHeight="1">
      <c r="A618" s="19"/>
      <c r="B618" s="86" t="s">
        <v>372</v>
      </c>
      <c r="C618" s="86" t="s">
        <v>628</v>
      </c>
      <c r="D618" s="669"/>
      <c r="E618" s="89">
        <f t="shared" si="67"/>
        <v>44162</v>
      </c>
      <c r="F618" s="88">
        <f t="shared" si="67"/>
        <v>44165</v>
      </c>
      <c r="G618" s="88">
        <f t="shared" si="67"/>
        <v>44168</v>
      </c>
    </row>
    <row r="619" spans="1:8" s="8" customFormat="1" ht="15.75" customHeight="1">
      <c r="A619" s="19"/>
      <c r="B619" s="74"/>
      <c r="C619" s="74"/>
      <c r="D619" s="670"/>
      <c r="E619" s="86"/>
      <c r="F619" s="88"/>
      <c r="G619" s="88"/>
    </row>
    <row r="620" spans="1:8" s="8" customFormat="1" ht="15.75" customHeight="1">
      <c r="A620" s="689"/>
      <c r="B620" s="689"/>
      <c r="C620" s="689"/>
      <c r="D620" s="689"/>
      <c r="E620" s="689"/>
      <c r="F620" s="689"/>
      <c r="G620" s="689"/>
      <c r="H620" s="689"/>
    </row>
    <row r="621" spans="1:8" s="8" customFormat="1" ht="15.75" customHeight="1">
      <c r="A621" s="19" t="s">
        <v>275</v>
      </c>
      <c r="B621" s="676" t="s">
        <v>26</v>
      </c>
      <c r="C621" s="676" t="s">
        <v>27</v>
      </c>
      <c r="D621" s="676" t="s">
        <v>28</v>
      </c>
      <c r="E621" s="74" t="s">
        <v>696</v>
      </c>
      <c r="F621" s="74" t="s">
        <v>29</v>
      </c>
      <c r="G621" s="74" t="s">
        <v>101</v>
      </c>
    </row>
    <row r="622" spans="1:8" s="8" customFormat="1" ht="15.75" customHeight="1">
      <c r="A622" s="19"/>
      <c r="B622" s="677"/>
      <c r="C622" s="677"/>
      <c r="D622" s="677"/>
      <c r="E622" s="74" t="s">
        <v>743</v>
      </c>
      <c r="F622" s="74" t="s">
        <v>30</v>
      </c>
      <c r="G622" s="74" t="s">
        <v>31</v>
      </c>
    </row>
    <row r="623" spans="1:8" s="8" customFormat="1" ht="15.75" customHeight="1">
      <c r="A623" s="19"/>
      <c r="B623" s="86" t="s">
        <v>257</v>
      </c>
      <c r="C623" s="86" t="s">
        <v>373</v>
      </c>
      <c r="D623" s="668" t="s">
        <v>656</v>
      </c>
      <c r="E623" s="75">
        <v>44134</v>
      </c>
      <c r="F623" s="75">
        <f>E623+3</f>
        <v>44137</v>
      </c>
      <c r="G623" s="75">
        <f>F623+3</f>
        <v>44140</v>
      </c>
    </row>
    <row r="624" spans="1:8" s="8" customFormat="1" ht="15.75" customHeight="1">
      <c r="B624" s="86" t="s">
        <v>372</v>
      </c>
      <c r="C624" s="86" t="s">
        <v>652</v>
      </c>
      <c r="D624" s="669"/>
      <c r="E624" s="82">
        <f>E623+7</f>
        <v>44141</v>
      </c>
      <c r="F624" s="75">
        <f t="shared" ref="E624:G627" si="68">F623+7</f>
        <v>44144</v>
      </c>
      <c r="G624" s="75">
        <f t="shared" si="68"/>
        <v>44147</v>
      </c>
    </row>
    <row r="625" spans="1:7" s="8" customFormat="1" ht="15.75" customHeight="1">
      <c r="A625" s="19"/>
      <c r="B625" s="86" t="s">
        <v>280</v>
      </c>
      <c r="C625" s="86" t="s">
        <v>653</v>
      </c>
      <c r="D625" s="669"/>
      <c r="E625" s="82">
        <f t="shared" si="68"/>
        <v>44148</v>
      </c>
      <c r="F625" s="75">
        <f t="shared" si="68"/>
        <v>44151</v>
      </c>
      <c r="G625" s="75">
        <f t="shared" si="68"/>
        <v>44154</v>
      </c>
    </row>
    <row r="626" spans="1:7" s="8" customFormat="1" ht="15.75" customHeight="1">
      <c r="A626" s="19"/>
      <c r="B626" s="86" t="s">
        <v>257</v>
      </c>
      <c r="C626" s="86" t="s">
        <v>654</v>
      </c>
      <c r="D626" s="669"/>
      <c r="E626" s="82">
        <f t="shared" si="68"/>
        <v>44155</v>
      </c>
      <c r="F626" s="75">
        <f t="shared" si="68"/>
        <v>44158</v>
      </c>
      <c r="G626" s="75">
        <f t="shared" si="68"/>
        <v>44161</v>
      </c>
    </row>
    <row r="627" spans="1:7" s="8" customFormat="1" ht="15.75" customHeight="1">
      <c r="A627" s="19"/>
      <c r="B627" s="86" t="s">
        <v>372</v>
      </c>
      <c r="C627" s="86" t="s">
        <v>628</v>
      </c>
      <c r="D627" s="669"/>
      <c r="E627" s="82">
        <f t="shared" si="68"/>
        <v>44162</v>
      </c>
      <c r="F627" s="75">
        <f t="shared" si="68"/>
        <v>44165</v>
      </c>
      <c r="G627" s="75">
        <f t="shared" si="68"/>
        <v>44168</v>
      </c>
    </row>
    <row r="628" spans="1:7" s="8" customFormat="1" ht="15.75" customHeight="1">
      <c r="A628" s="19"/>
      <c r="B628" s="74"/>
      <c r="C628" s="74"/>
      <c r="D628" s="670"/>
      <c r="E628" s="74"/>
      <c r="F628" s="75"/>
      <c r="G628" s="75"/>
    </row>
    <row r="629" spans="1:7" s="8" customFormat="1" ht="15.75" customHeight="1">
      <c r="A629" s="39"/>
      <c r="C629" s="5"/>
      <c r="D629" s="6"/>
      <c r="E629" s="6"/>
      <c r="F629" s="97"/>
      <c r="G629" s="97"/>
    </row>
    <row r="630" spans="1:7" s="8" customFormat="1" ht="15.75" customHeight="1">
      <c r="A630" s="19" t="s">
        <v>861</v>
      </c>
      <c r="B630" s="98" t="s">
        <v>26</v>
      </c>
      <c r="C630" s="98" t="s">
        <v>27</v>
      </c>
      <c r="D630" s="98" t="s">
        <v>28</v>
      </c>
      <c r="E630" s="74" t="s">
        <v>708</v>
      </c>
      <c r="F630" s="74" t="s">
        <v>29</v>
      </c>
      <c r="G630" s="74" t="s">
        <v>102</v>
      </c>
    </row>
    <row r="631" spans="1:7" s="8" customFormat="1" ht="15.75" customHeight="1">
      <c r="A631" s="19"/>
      <c r="B631" s="99"/>
      <c r="C631" s="99"/>
      <c r="D631" s="99"/>
      <c r="E631" s="76" t="s">
        <v>19</v>
      </c>
      <c r="F631" s="74" t="s">
        <v>30</v>
      </c>
      <c r="G631" s="74" t="s">
        <v>31</v>
      </c>
    </row>
    <row r="632" spans="1:7" s="8" customFormat="1" ht="15.75" customHeight="1">
      <c r="B632" s="74" t="s">
        <v>270</v>
      </c>
      <c r="C632" s="99" t="s">
        <v>374</v>
      </c>
      <c r="D632" s="671" t="s">
        <v>661</v>
      </c>
      <c r="E632" s="75">
        <v>44133</v>
      </c>
      <c r="F632" s="82">
        <f>E632+3</f>
        <v>44136</v>
      </c>
      <c r="G632" s="75">
        <f>F632+3</f>
        <v>44139</v>
      </c>
    </row>
    <row r="633" spans="1:7" s="8" customFormat="1" ht="15.75" customHeight="1">
      <c r="A633" s="19"/>
      <c r="B633" s="74" t="s">
        <v>270</v>
      </c>
      <c r="C633" s="99" t="s">
        <v>657</v>
      </c>
      <c r="D633" s="672"/>
      <c r="E633" s="82">
        <f t="shared" ref="E633:G636" si="69">E632+7</f>
        <v>44140</v>
      </c>
      <c r="F633" s="82">
        <f t="shared" si="69"/>
        <v>44143</v>
      </c>
      <c r="G633" s="75">
        <f t="shared" si="69"/>
        <v>44146</v>
      </c>
    </row>
    <row r="634" spans="1:7" s="8" customFormat="1" ht="15.75" customHeight="1">
      <c r="A634" s="19"/>
      <c r="B634" s="74" t="s">
        <v>270</v>
      </c>
      <c r="C634" s="99" t="s">
        <v>658</v>
      </c>
      <c r="D634" s="672"/>
      <c r="E634" s="82">
        <f t="shared" si="69"/>
        <v>44147</v>
      </c>
      <c r="F634" s="82">
        <f t="shared" si="69"/>
        <v>44150</v>
      </c>
      <c r="G634" s="75">
        <f t="shared" si="69"/>
        <v>44153</v>
      </c>
    </row>
    <row r="635" spans="1:7" s="8" customFormat="1" ht="15.75" customHeight="1">
      <c r="A635" s="19"/>
      <c r="B635" s="74" t="s">
        <v>270</v>
      </c>
      <c r="C635" s="99" t="s">
        <v>659</v>
      </c>
      <c r="D635" s="672"/>
      <c r="E635" s="82">
        <f t="shared" si="69"/>
        <v>44154</v>
      </c>
      <c r="F635" s="82">
        <f t="shared" si="69"/>
        <v>44157</v>
      </c>
      <c r="G635" s="75">
        <f t="shared" si="69"/>
        <v>44160</v>
      </c>
    </row>
    <row r="636" spans="1:7" s="8" customFormat="1" ht="15.75" customHeight="1">
      <c r="A636" s="19"/>
      <c r="B636" s="74" t="s">
        <v>270</v>
      </c>
      <c r="C636" s="99" t="s">
        <v>660</v>
      </c>
      <c r="D636" s="673"/>
      <c r="E636" s="82">
        <f t="shared" si="69"/>
        <v>44161</v>
      </c>
      <c r="F636" s="82">
        <f t="shared" si="69"/>
        <v>44164</v>
      </c>
      <c r="G636" s="75">
        <f t="shared" si="69"/>
        <v>44167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97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100"/>
      <c r="C640" s="5"/>
      <c r="D640" s="6"/>
      <c r="E640" s="6"/>
      <c r="F640" s="97"/>
      <c r="G640" s="97"/>
    </row>
    <row r="641" spans="1:7" s="8" customFormat="1" ht="15.75" customHeight="1">
      <c r="A641" s="19"/>
      <c r="B641" s="674" t="s">
        <v>26</v>
      </c>
      <c r="C641" s="674" t="s">
        <v>27</v>
      </c>
      <c r="D641" s="674" t="s">
        <v>28</v>
      </c>
      <c r="E641" s="74" t="s">
        <v>696</v>
      </c>
      <c r="F641" s="74" t="s">
        <v>29</v>
      </c>
      <c r="G641" s="74" t="s">
        <v>104</v>
      </c>
    </row>
    <row r="642" spans="1:7" s="8" customFormat="1" ht="15.75" customHeight="1">
      <c r="A642" s="19" t="s">
        <v>862</v>
      </c>
      <c r="B642" s="675"/>
      <c r="C642" s="675"/>
      <c r="D642" s="675"/>
      <c r="E642" s="76" t="s">
        <v>19</v>
      </c>
      <c r="F642" s="74" t="s">
        <v>30</v>
      </c>
      <c r="G642" s="74" t="s">
        <v>31</v>
      </c>
    </row>
    <row r="643" spans="1:7" s="8" customFormat="1" ht="15.75" customHeight="1">
      <c r="A643" s="19"/>
      <c r="B643" s="74" t="s">
        <v>270</v>
      </c>
      <c r="C643" s="99" t="s">
        <v>374</v>
      </c>
      <c r="D643" s="688" t="s">
        <v>661</v>
      </c>
      <c r="E643" s="75">
        <v>44133</v>
      </c>
      <c r="F643" s="82">
        <f>E643+3</f>
        <v>44136</v>
      </c>
      <c r="G643" s="75">
        <f>F643+3</f>
        <v>44139</v>
      </c>
    </row>
    <row r="644" spans="1:7" s="8" customFormat="1" ht="15.75" customHeight="1">
      <c r="A644" s="19"/>
      <c r="B644" s="74" t="s">
        <v>270</v>
      </c>
      <c r="C644" s="99" t="s">
        <v>657</v>
      </c>
      <c r="D644" s="679"/>
      <c r="E644" s="82">
        <f t="shared" ref="E644:G647" si="70">E643+7</f>
        <v>44140</v>
      </c>
      <c r="F644" s="82">
        <f t="shared" si="70"/>
        <v>44143</v>
      </c>
      <c r="G644" s="75">
        <f t="shared" si="70"/>
        <v>44146</v>
      </c>
    </row>
    <row r="645" spans="1:7" s="8" customFormat="1" ht="15.75" customHeight="1">
      <c r="A645" s="19"/>
      <c r="B645" s="74" t="s">
        <v>270</v>
      </c>
      <c r="C645" s="99" t="s">
        <v>658</v>
      </c>
      <c r="D645" s="679"/>
      <c r="E645" s="82">
        <f t="shared" si="70"/>
        <v>44147</v>
      </c>
      <c r="F645" s="82">
        <f t="shared" si="70"/>
        <v>44150</v>
      </c>
      <c r="G645" s="75">
        <f t="shared" si="70"/>
        <v>44153</v>
      </c>
    </row>
    <row r="646" spans="1:7" s="8" customFormat="1" ht="15.75" customHeight="1">
      <c r="A646" s="19"/>
      <c r="B646" s="74" t="s">
        <v>270</v>
      </c>
      <c r="C646" s="99" t="s">
        <v>659</v>
      </c>
      <c r="D646" s="679"/>
      <c r="E646" s="82">
        <f t="shared" si="70"/>
        <v>44154</v>
      </c>
      <c r="F646" s="82">
        <f t="shared" si="70"/>
        <v>44157</v>
      </c>
      <c r="G646" s="75">
        <f t="shared" si="70"/>
        <v>44160</v>
      </c>
    </row>
    <row r="647" spans="1:7" s="8" customFormat="1" ht="15.75" customHeight="1">
      <c r="A647" s="39"/>
      <c r="B647" s="74" t="s">
        <v>270</v>
      </c>
      <c r="C647" s="99" t="s">
        <v>660</v>
      </c>
      <c r="D647" s="680"/>
      <c r="E647" s="82">
        <f t="shared" si="70"/>
        <v>44161</v>
      </c>
      <c r="F647" s="82">
        <f t="shared" si="70"/>
        <v>44164</v>
      </c>
      <c r="G647" s="75">
        <f t="shared" si="70"/>
        <v>44167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100"/>
      <c r="C649" s="5"/>
      <c r="D649" s="6"/>
      <c r="E649" s="6"/>
      <c r="F649" s="97"/>
      <c r="G649" s="97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674" t="s">
        <v>26</v>
      </c>
      <c r="C651" s="674" t="s">
        <v>27</v>
      </c>
      <c r="D651" s="674" t="s">
        <v>28</v>
      </c>
      <c r="E651" s="74" t="s">
        <v>696</v>
      </c>
      <c r="F651" s="74" t="s">
        <v>29</v>
      </c>
      <c r="G651" s="74" t="s">
        <v>105</v>
      </c>
    </row>
    <row r="652" spans="1:7" s="8" customFormat="1" ht="15.75" customHeight="1">
      <c r="A652" s="19" t="s">
        <v>863</v>
      </c>
      <c r="B652" s="675"/>
      <c r="C652" s="675"/>
      <c r="D652" s="675"/>
      <c r="E652" s="76" t="s">
        <v>19</v>
      </c>
      <c r="F652" s="74" t="s">
        <v>30</v>
      </c>
      <c r="G652" s="74" t="s">
        <v>31</v>
      </c>
    </row>
    <row r="653" spans="1:7" s="8" customFormat="1" ht="15.75" customHeight="1">
      <c r="A653" s="19"/>
      <c r="B653" s="74" t="s">
        <v>375</v>
      </c>
      <c r="C653" s="99" t="s">
        <v>309</v>
      </c>
      <c r="D653" s="688" t="s">
        <v>662</v>
      </c>
      <c r="E653" s="75">
        <v>44133</v>
      </c>
      <c r="F653" s="82">
        <f>E653+3</f>
        <v>44136</v>
      </c>
      <c r="G653" s="75">
        <f>F653+4</f>
        <v>44140</v>
      </c>
    </row>
    <row r="654" spans="1:7" s="8" customFormat="1" ht="15.75" customHeight="1">
      <c r="A654" s="19"/>
      <c r="B654" s="74" t="s">
        <v>645</v>
      </c>
      <c r="C654" s="99" t="s">
        <v>650</v>
      </c>
      <c r="D654" s="679"/>
      <c r="E654" s="82">
        <f t="shared" ref="E654:G657" si="71">E653+7</f>
        <v>44140</v>
      </c>
      <c r="F654" s="82">
        <f t="shared" si="71"/>
        <v>44143</v>
      </c>
      <c r="G654" s="75">
        <f t="shared" si="71"/>
        <v>44147</v>
      </c>
    </row>
    <row r="655" spans="1:7" s="8" customFormat="1" ht="15.75" customHeight="1">
      <c r="A655" s="19"/>
      <c r="B655" s="74" t="s">
        <v>205</v>
      </c>
      <c r="C655" s="99" t="s">
        <v>370</v>
      </c>
      <c r="D655" s="679"/>
      <c r="E655" s="82">
        <f t="shared" si="71"/>
        <v>44147</v>
      </c>
      <c r="F655" s="82">
        <f t="shared" si="71"/>
        <v>44150</v>
      </c>
      <c r="G655" s="75">
        <f t="shared" si="71"/>
        <v>44154</v>
      </c>
    </row>
    <row r="656" spans="1:7" s="8" customFormat="1" ht="15.75" customHeight="1">
      <c r="A656" s="39"/>
      <c r="B656" s="74" t="s">
        <v>368</v>
      </c>
      <c r="C656" s="99" t="s">
        <v>650</v>
      </c>
      <c r="D656" s="679"/>
      <c r="E656" s="82">
        <f t="shared" si="71"/>
        <v>44154</v>
      </c>
      <c r="F656" s="82">
        <f t="shared" si="71"/>
        <v>44157</v>
      </c>
      <c r="G656" s="75">
        <f t="shared" si="71"/>
        <v>44161</v>
      </c>
    </row>
    <row r="657" spans="1:7" s="8" customFormat="1" ht="15.75" customHeight="1">
      <c r="A657" s="19"/>
      <c r="B657" s="74" t="s">
        <v>307</v>
      </c>
      <c r="C657" s="99" t="s">
        <v>327</v>
      </c>
      <c r="D657" s="680"/>
      <c r="E657" s="82">
        <f t="shared" si="71"/>
        <v>44161</v>
      </c>
      <c r="F657" s="82">
        <f t="shared" si="71"/>
        <v>44164</v>
      </c>
      <c r="G657" s="75">
        <f t="shared" si="71"/>
        <v>44168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100"/>
      <c r="C659" s="5"/>
      <c r="D659" s="6"/>
      <c r="E659" s="6"/>
      <c r="F659" s="97"/>
      <c r="G659" s="97"/>
    </row>
    <row r="660" spans="1:7" s="8" customFormat="1" ht="15.75" customHeight="1">
      <c r="A660" s="19" t="s">
        <v>864</v>
      </c>
      <c r="B660" s="674" t="s">
        <v>26</v>
      </c>
      <c r="C660" s="674" t="s">
        <v>27</v>
      </c>
      <c r="D660" s="674" t="s">
        <v>28</v>
      </c>
      <c r="E660" s="74" t="s">
        <v>696</v>
      </c>
      <c r="F660" s="74" t="s">
        <v>29</v>
      </c>
      <c r="G660" s="74" t="s">
        <v>106</v>
      </c>
    </row>
    <row r="661" spans="1:7" s="8" customFormat="1" ht="15.75" customHeight="1">
      <c r="A661" s="19"/>
      <c r="B661" s="675"/>
      <c r="C661" s="675"/>
      <c r="D661" s="675"/>
      <c r="E661" s="76" t="s">
        <v>19</v>
      </c>
      <c r="F661" s="74" t="s">
        <v>30</v>
      </c>
      <c r="G661" s="74" t="s">
        <v>31</v>
      </c>
    </row>
    <row r="662" spans="1:7" s="8" customFormat="1" ht="15.75" customHeight="1">
      <c r="A662" s="19"/>
      <c r="B662" s="74" t="s">
        <v>664</v>
      </c>
      <c r="C662" s="90" t="s">
        <v>667</v>
      </c>
      <c r="D662" s="674" t="s">
        <v>671</v>
      </c>
      <c r="E662" s="75">
        <v>44136</v>
      </c>
      <c r="F662" s="75">
        <f>E662+3</f>
        <v>44139</v>
      </c>
      <c r="G662" s="75">
        <f>F662+3</f>
        <v>44142</v>
      </c>
    </row>
    <row r="663" spans="1:7" s="8" customFormat="1" ht="15.75" customHeight="1">
      <c r="A663" s="19"/>
      <c r="B663" s="74" t="s">
        <v>665</v>
      </c>
      <c r="C663" s="90" t="s">
        <v>668</v>
      </c>
      <c r="D663" s="678"/>
      <c r="E663" s="75">
        <f t="shared" ref="E663:G666" si="72">E662+7</f>
        <v>44143</v>
      </c>
      <c r="F663" s="75">
        <f t="shared" si="72"/>
        <v>44146</v>
      </c>
      <c r="G663" s="75">
        <f t="shared" si="72"/>
        <v>44149</v>
      </c>
    </row>
    <row r="664" spans="1:7" s="8" customFormat="1" ht="15.75" customHeight="1">
      <c r="A664" s="19"/>
      <c r="B664" s="74" t="s">
        <v>666</v>
      </c>
      <c r="C664" s="90" t="s">
        <v>669</v>
      </c>
      <c r="D664" s="678"/>
      <c r="E664" s="75">
        <f t="shared" si="72"/>
        <v>44150</v>
      </c>
      <c r="F664" s="75">
        <f t="shared" si="72"/>
        <v>44153</v>
      </c>
      <c r="G664" s="75">
        <f t="shared" si="72"/>
        <v>44156</v>
      </c>
    </row>
    <row r="665" spans="1:7" s="8" customFormat="1" ht="15.75" customHeight="1">
      <c r="A665" s="19"/>
      <c r="B665" s="74" t="s">
        <v>664</v>
      </c>
      <c r="C665" s="90" t="s">
        <v>670</v>
      </c>
      <c r="D665" s="678"/>
      <c r="E665" s="75">
        <f t="shared" si="72"/>
        <v>44157</v>
      </c>
      <c r="F665" s="75">
        <f t="shared" si="72"/>
        <v>44160</v>
      </c>
      <c r="G665" s="75">
        <f t="shared" si="72"/>
        <v>44163</v>
      </c>
    </row>
    <row r="666" spans="1:7" s="8" customFormat="1" ht="15.75" customHeight="1">
      <c r="A666" s="19"/>
      <c r="B666" s="74"/>
      <c r="C666" s="90"/>
      <c r="D666" s="675"/>
      <c r="E666" s="75">
        <f t="shared" si="72"/>
        <v>44164</v>
      </c>
      <c r="F666" s="75">
        <f t="shared" si="72"/>
        <v>44167</v>
      </c>
      <c r="G666" s="75">
        <f t="shared" si="72"/>
        <v>44170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674" t="s">
        <v>26</v>
      </c>
      <c r="C668" s="674" t="s">
        <v>27</v>
      </c>
      <c r="D668" s="674" t="s">
        <v>28</v>
      </c>
      <c r="E668" s="74" t="s">
        <v>696</v>
      </c>
      <c r="F668" s="74" t="s">
        <v>29</v>
      </c>
      <c r="G668" s="74" t="s">
        <v>106</v>
      </c>
    </row>
    <row r="669" spans="1:7" s="8" customFormat="1" ht="15.75" customHeight="1">
      <c r="A669" s="19"/>
      <c r="B669" s="675"/>
      <c r="C669" s="675"/>
      <c r="D669" s="675"/>
      <c r="E669" s="76" t="s">
        <v>19</v>
      </c>
      <c r="F669" s="74" t="s">
        <v>30</v>
      </c>
      <c r="G669" s="74" t="s">
        <v>31</v>
      </c>
    </row>
    <row r="670" spans="1:7" s="8" customFormat="1" ht="15.75" customHeight="1">
      <c r="A670" s="19"/>
      <c r="B670" s="74" t="s">
        <v>672</v>
      </c>
      <c r="C670" s="84" t="s">
        <v>673</v>
      </c>
      <c r="D670" s="674" t="s">
        <v>671</v>
      </c>
      <c r="E670" s="75">
        <v>44139</v>
      </c>
      <c r="F670" s="75">
        <f>E670+3</f>
        <v>44142</v>
      </c>
      <c r="G670" s="75">
        <f>F670+3</f>
        <v>44145</v>
      </c>
    </row>
    <row r="671" spans="1:7" s="8" customFormat="1" ht="15.75" customHeight="1">
      <c r="A671" s="19"/>
      <c r="B671" s="74" t="s">
        <v>672</v>
      </c>
      <c r="C671" s="84" t="s">
        <v>652</v>
      </c>
      <c r="D671" s="678"/>
      <c r="E671" s="75">
        <f t="shared" ref="E671:G674" si="73">E670+7</f>
        <v>44146</v>
      </c>
      <c r="F671" s="75">
        <f t="shared" si="73"/>
        <v>44149</v>
      </c>
      <c r="G671" s="75">
        <f t="shared" si="73"/>
        <v>44152</v>
      </c>
    </row>
    <row r="672" spans="1:7" s="8" customFormat="1" ht="15.75" customHeight="1">
      <c r="A672" s="19"/>
      <c r="B672" s="74" t="s">
        <v>672</v>
      </c>
      <c r="C672" s="84" t="s">
        <v>625</v>
      </c>
      <c r="D672" s="678"/>
      <c r="E672" s="75">
        <f t="shared" si="73"/>
        <v>44153</v>
      </c>
      <c r="F672" s="75">
        <f t="shared" si="73"/>
        <v>44156</v>
      </c>
      <c r="G672" s="75">
        <f t="shared" si="73"/>
        <v>44159</v>
      </c>
    </row>
    <row r="673" spans="1:7" s="8" customFormat="1" ht="15.75" customHeight="1">
      <c r="A673" s="19"/>
      <c r="B673" s="74" t="s">
        <v>672</v>
      </c>
      <c r="C673" s="84" t="s">
        <v>626</v>
      </c>
      <c r="D673" s="678"/>
      <c r="E673" s="75">
        <f t="shared" si="73"/>
        <v>44160</v>
      </c>
      <c r="F673" s="75">
        <f t="shared" si="73"/>
        <v>44163</v>
      </c>
      <c r="G673" s="75">
        <f t="shared" si="73"/>
        <v>44166</v>
      </c>
    </row>
    <row r="674" spans="1:7" s="8" customFormat="1" ht="15.75" customHeight="1">
      <c r="A674" s="19"/>
      <c r="B674" s="74" t="s">
        <v>672</v>
      </c>
      <c r="C674" s="84" t="s">
        <v>627</v>
      </c>
      <c r="D674" s="675"/>
      <c r="E674" s="75">
        <f t="shared" si="73"/>
        <v>44167</v>
      </c>
      <c r="F674" s="75">
        <f t="shared" si="73"/>
        <v>44170</v>
      </c>
      <c r="G674" s="75">
        <f t="shared" si="73"/>
        <v>44173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100"/>
      <c r="C676" s="5"/>
      <c r="D676" s="6"/>
      <c r="E676" s="6"/>
      <c r="F676" s="97"/>
      <c r="G676" s="97"/>
    </row>
    <row r="677" spans="1:7" s="8" customFormat="1" ht="15.75" customHeight="1">
      <c r="A677" s="19" t="s">
        <v>865</v>
      </c>
      <c r="B677" s="674" t="s">
        <v>26</v>
      </c>
      <c r="C677" s="674" t="s">
        <v>27</v>
      </c>
      <c r="D677" s="674" t="s">
        <v>28</v>
      </c>
      <c r="E677" s="74" t="s">
        <v>696</v>
      </c>
      <c r="F677" s="74" t="s">
        <v>29</v>
      </c>
      <c r="G677" s="74" t="s">
        <v>108</v>
      </c>
    </row>
    <row r="678" spans="1:7" s="8" customFormat="1" ht="15.75" customHeight="1">
      <c r="A678" s="19"/>
      <c r="B678" s="675"/>
      <c r="C678" s="675"/>
      <c r="D678" s="675"/>
      <c r="E678" s="76" t="s">
        <v>19</v>
      </c>
      <c r="F678" s="74" t="s">
        <v>30</v>
      </c>
      <c r="G678" s="74" t="s">
        <v>31</v>
      </c>
    </row>
    <row r="679" spans="1:7" s="8" customFormat="1" ht="15.75" customHeight="1">
      <c r="A679" s="19"/>
      <c r="B679" s="74" t="s">
        <v>866</v>
      </c>
      <c r="C679" s="74" t="s">
        <v>867</v>
      </c>
      <c r="D679" s="674" t="s">
        <v>868</v>
      </c>
      <c r="E679" s="75">
        <v>44136</v>
      </c>
      <c r="F679" s="75">
        <f>E679+3</f>
        <v>44139</v>
      </c>
      <c r="G679" s="75">
        <f>F679+3</f>
        <v>44142</v>
      </c>
    </row>
    <row r="680" spans="1:7" s="8" customFormat="1" ht="15.75" customHeight="1">
      <c r="A680" s="19"/>
      <c r="B680" s="74" t="s">
        <v>869</v>
      </c>
      <c r="C680" s="74" t="s">
        <v>625</v>
      </c>
      <c r="D680" s="678"/>
      <c r="E680" s="75">
        <f t="shared" ref="E680:G683" si="74">E679+7</f>
        <v>44143</v>
      </c>
      <c r="F680" s="75">
        <f t="shared" si="74"/>
        <v>44146</v>
      </c>
      <c r="G680" s="75">
        <f t="shared" si="74"/>
        <v>44149</v>
      </c>
    </row>
    <row r="681" spans="1:7" s="8" customFormat="1" ht="15.75" customHeight="1">
      <c r="A681" s="19"/>
      <c r="B681" s="74" t="s">
        <v>274</v>
      </c>
      <c r="C681" s="74" t="s">
        <v>626</v>
      </c>
      <c r="D681" s="678"/>
      <c r="E681" s="75">
        <f t="shared" si="74"/>
        <v>44150</v>
      </c>
      <c r="F681" s="75">
        <f t="shared" si="74"/>
        <v>44153</v>
      </c>
      <c r="G681" s="75">
        <f t="shared" si="74"/>
        <v>44156</v>
      </c>
    </row>
    <row r="682" spans="1:7" s="8" customFormat="1" ht="15.75" customHeight="1">
      <c r="A682" s="19"/>
      <c r="B682" s="74" t="s">
        <v>274</v>
      </c>
      <c r="C682" s="74" t="s">
        <v>627</v>
      </c>
      <c r="D682" s="678"/>
      <c r="E682" s="75">
        <f t="shared" si="74"/>
        <v>44157</v>
      </c>
      <c r="F682" s="75">
        <f t="shared" si="74"/>
        <v>44160</v>
      </c>
      <c r="G682" s="75">
        <f t="shared" si="74"/>
        <v>44163</v>
      </c>
    </row>
    <row r="683" spans="1:7" s="8" customFormat="1" ht="15.75" customHeight="1">
      <c r="A683" s="19"/>
      <c r="B683" s="74" t="s">
        <v>274</v>
      </c>
      <c r="C683" s="74" t="s">
        <v>628</v>
      </c>
      <c r="D683" s="675"/>
      <c r="E683" s="75">
        <f t="shared" si="74"/>
        <v>44164</v>
      </c>
      <c r="F683" s="75">
        <f t="shared" si="74"/>
        <v>44167</v>
      </c>
      <c r="G683" s="75">
        <f t="shared" si="74"/>
        <v>44170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97"/>
    </row>
    <row r="685" spans="1:7" s="8" customFormat="1" ht="15.75" customHeight="1">
      <c r="A685" s="19"/>
      <c r="B685" s="674" t="s">
        <v>832</v>
      </c>
      <c r="C685" s="674" t="s">
        <v>27</v>
      </c>
      <c r="D685" s="674" t="s">
        <v>28</v>
      </c>
      <c r="E685" s="74" t="s">
        <v>708</v>
      </c>
      <c r="F685" s="74" t="s">
        <v>29</v>
      </c>
      <c r="G685" s="74" t="s">
        <v>108</v>
      </c>
    </row>
    <row r="686" spans="1:7" s="8" customFormat="1" ht="15.75" customHeight="1">
      <c r="A686" s="19"/>
      <c r="B686" s="675"/>
      <c r="C686" s="675"/>
      <c r="D686" s="675"/>
      <c r="E686" s="76" t="s">
        <v>19</v>
      </c>
      <c r="F686" s="74" t="s">
        <v>30</v>
      </c>
      <c r="G686" s="74" t="s">
        <v>31</v>
      </c>
    </row>
    <row r="687" spans="1:7" s="8" customFormat="1" ht="15.75" customHeight="1">
      <c r="A687" s="19"/>
      <c r="B687" s="74" t="s">
        <v>674</v>
      </c>
      <c r="C687" s="84" t="s">
        <v>366</v>
      </c>
      <c r="D687" s="688" t="s">
        <v>675</v>
      </c>
      <c r="E687" s="75">
        <v>44139</v>
      </c>
      <c r="F687" s="75">
        <f>E687+3</f>
        <v>44142</v>
      </c>
      <c r="G687" s="75">
        <f>F687+4</f>
        <v>44146</v>
      </c>
    </row>
    <row r="688" spans="1:7" s="8" customFormat="1" ht="15.75" customHeight="1">
      <c r="A688" s="19"/>
      <c r="B688" s="74" t="s">
        <v>674</v>
      </c>
      <c r="C688" s="84" t="s">
        <v>310</v>
      </c>
      <c r="D688" s="679"/>
      <c r="E688" s="75">
        <f t="shared" ref="E688:G691" si="75">E687+7</f>
        <v>44146</v>
      </c>
      <c r="F688" s="75">
        <f t="shared" si="75"/>
        <v>44149</v>
      </c>
      <c r="G688" s="75">
        <f t="shared" si="75"/>
        <v>44153</v>
      </c>
    </row>
    <row r="689" spans="1:7" s="8" customFormat="1" ht="15.75" customHeight="1">
      <c r="A689" s="19"/>
      <c r="B689" s="74" t="s">
        <v>674</v>
      </c>
      <c r="C689" s="84" t="s">
        <v>673</v>
      </c>
      <c r="D689" s="679"/>
      <c r="E689" s="75">
        <f t="shared" si="75"/>
        <v>44153</v>
      </c>
      <c r="F689" s="75">
        <f t="shared" si="75"/>
        <v>44156</v>
      </c>
      <c r="G689" s="75">
        <f t="shared" si="75"/>
        <v>44160</v>
      </c>
    </row>
    <row r="690" spans="1:7" s="8" customFormat="1" ht="15.75" customHeight="1">
      <c r="A690" s="19"/>
      <c r="B690" s="74" t="s">
        <v>674</v>
      </c>
      <c r="C690" s="84" t="s">
        <v>652</v>
      </c>
      <c r="D690" s="679"/>
      <c r="E690" s="75">
        <f t="shared" si="75"/>
        <v>44160</v>
      </c>
      <c r="F690" s="75">
        <f t="shared" si="75"/>
        <v>44163</v>
      </c>
      <c r="G690" s="75">
        <f t="shared" si="75"/>
        <v>44167</v>
      </c>
    </row>
    <row r="691" spans="1:7" s="8" customFormat="1" ht="15.75" customHeight="1">
      <c r="A691" s="19"/>
      <c r="B691" s="74" t="s">
        <v>674</v>
      </c>
      <c r="C691" s="84" t="s">
        <v>625</v>
      </c>
      <c r="D691" s="680"/>
      <c r="E691" s="75">
        <f t="shared" si="75"/>
        <v>44167</v>
      </c>
      <c r="F691" s="75">
        <f t="shared" si="75"/>
        <v>44170</v>
      </c>
      <c r="G691" s="75">
        <f t="shared" si="75"/>
        <v>44174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100"/>
      <c r="C693" s="5"/>
      <c r="D693" s="6"/>
      <c r="E693" s="6"/>
      <c r="F693" s="97"/>
      <c r="G693" s="97"/>
    </row>
    <row r="694" spans="1:7" s="8" customFormat="1" ht="15.75" customHeight="1">
      <c r="A694" s="19"/>
      <c r="B694" s="674" t="s">
        <v>26</v>
      </c>
      <c r="C694" s="674" t="s">
        <v>27</v>
      </c>
      <c r="D694" s="674" t="s">
        <v>28</v>
      </c>
      <c r="E694" s="74" t="s">
        <v>696</v>
      </c>
      <c r="F694" s="74" t="s">
        <v>29</v>
      </c>
      <c r="G694" s="74" t="s">
        <v>110</v>
      </c>
    </row>
    <row r="695" spans="1:7" s="8" customFormat="1" ht="15.75" customHeight="1">
      <c r="A695" s="19" t="s">
        <v>109</v>
      </c>
      <c r="B695" s="675"/>
      <c r="C695" s="675"/>
      <c r="D695" s="675"/>
      <c r="E695" s="76" t="s">
        <v>19</v>
      </c>
      <c r="F695" s="74" t="s">
        <v>30</v>
      </c>
      <c r="G695" s="74" t="s">
        <v>31</v>
      </c>
    </row>
    <row r="696" spans="1:7" s="8" customFormat="1" ht="15.75" customHeight="1">
      <c r="A696" s="19"/>
      <c r="B696" s="74" t="s">
        <v>20</v>
      </c>
      <c r="C696" s="129" t="s">
        <v>870</v>
      </c>
      <c r="D696" s="674" t="s">
        <v>871</v>
      </c>
      <c r="E696" s="75">
        <v>44138</v>
      </c>
      <c r="F696" s="75">
        <f>E696+4</f>
        <v>44142</v>
      </c>
      <c r="G696" s="75">
        <f>F696+4</f>
        <v>44146</v>
      </c>
    </row>
    <row r="697" spans="1:7" s="8" customFormat="1" ht="15.75" customHeight="1">
      <c r="A697" s="19"/>
      <c r="B697" s="74" t="s">
        <v>872</v>
      </c>
      <c r="C697" s="129" t="s">
        <v>621</v>
      </c>
      <c r="D697" s="678"/>
      <c r="E697" s="75">
        <f t="shared" ref="E697:G700" si="76">E696+7</f>
        <v>44145</v>
      </c>
      <c r="F697" s="75">
        <f t="shared" si="76"/>
        <v>44149</v>
      </c>
      <c r="G697" s="75">
        <f t="shared" si="76"/>
        <v>44153</v>
      </c>
    </row>
    <row r="698" spans="1:7" s="8" customFormat="1" ht="15.75" customHeight="1">
      <c r="A698" s="19"/>
      <c r="B698" s="74" t="s">
        <v>20</v>
      </c>
      <c r="C698" s="129" t="s">
        <v>622</v>
      </c>
      <c r="D698" s="678"/>
      <c r="E698" s="75">
        <f t="shared" si="76"/>
        <v>44152</v>
      </c>
      <c r="F698" s="75">
        <f t="shared" si="76"/>
        <v>44156</v>
      </c>
      <c r="G698" s="75">
        <f t="shared" si="76"/>
        <v>44160</v>
      </c>
    </row>
    <row r="699" spans="1:7" s="8" customFormat="1" ht="15.75" customHeight="1">
      <c r="A699" s="19"/>
      <c r="B699" s="74" t="s">
        <v>20</v>
      </c>
      <c r="C699" s="129" t="s">
        <v>623</v>
      </c>
      <c r="D699" s="678"/>
      <c r="E699" s="75">
        <f t="shared" si="76"/>
        <v>44159</v>
      </c>
      <c r="F699" s="75">
        <f t="shared" si="76"/>
        <v>44163</v>
      </c>
      <c r="G699" s="75">
        <f t="shared" si="76"/>
        <v>44167</v>
      </c>
    </row>
    <row r="700" spans="1:7" s="8" customFormat="1" ht="15.75" customHeight="1">
      <c r="A700" s="39"/>
      <c r="B700" s="74" t="s">
        <v>20</v>
      </c>
      <c r="C700" s="129" t="s">
        <v>624</v>
      </c>
      <c r="D700" s="675"/>
      <c r="E700" s="75">
        <f t="shared" si="76"/>
        <v>44166</v>
      </c>
      <c r="F700" s="75">
        <f t="shared" si="76"/>
        <v>44170</v>
      </c>
      <c r="G700" s="75">
        <f t="shared" si="76"/>
        <v>44174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100"/>
      <c r="C702" s="5"/>
      <c r="D702" s="6"/>
      <c r="E702" s="6"/>
      <c r="F702" s="97"/>
      <c r="G702" s="97"/>
    </row>
    <row r="703" spans="1:7" s="8" customFormat="1" ht="15.75" customHeight="1">
      <c r="A703" s="19"/>
      <c r="B703" s="676" t="s">
        <v>26</v>
      </c>
      <c r="C703" s="676" t="s">
        <v>27</v>
      </c>
      <c r="D703" s="676" t="s">
        <v>28</v>
      </c>
      <c r="E703" s="74" t="s">
        <v>708</v>
      </c>
      <c r="F703" s="74" t="s">
        <v>29</v>
      </c>
      <c r="G703" s="74" t="s">
        <v>873</v>
      </c>
    </row>
    <row r="704" spans="1:7" s="8" customFormat="1" ht="15.75" customHeight="1">
      <c r="A704" s="19" t="s">
        <v>874</v>
      </c>
      <c r="B704" s="677"/>
      <c r="C704" s="677"/>
      <c r="D704" s="677"/>
      <c r="E704" s="74" t="s">
        <v>19</v>
      </c>
      <c r="F704" s="74" t="s">
        <v>30</v>
      </c>
      <c r="G704" s="74" t="s">
        <v>31</v>
      </c>
    </row>
    <row r="705" spans="1:7" s="8" customFormat="1" ht="15.75" customHeight="1">
      <c r="A705" s="19"/>
      <c r="B705" s="74" t="s">
        <v>875</v>
      </c>
      <c r="C705" s="129" t="s">
        <v>876</v>
      </c>
      <c r="D705" s="681" t="s">
        <v>877</v>
      </c>
      <c r="E705" s="75">
        <v>44135</v>
      </c>
      <c r="F705" s="75">
        <f>E705+3</f>
        <v>44138</v>
      </c>
      <c r="G705" s="75">
        <f>F705+5</f>
        <v>44143</v>
      </c>
    </row>
    <row r="706" spans="1:7" s="8" customFormat="1" ht="15.75" customHeight="1">
      <c r="A706" s="19"/>
      <c r="B706" s="74" t="s">
        <v>875</v>
      </c>
      <c r="C706" s="129" t="s">
        <v>369</v>
      </c>
      <c r="D706" s="682"/>
      <c r="E706" s="75">
        <f t="shared" ref="E706:G709" si="77">E705+7</f>
        <v>44142</v>
      </c>
      <c r="F706" s="75">
        <f t="shared" si="77"/>
        <v>44145</v>
      </c>
      <c r="G706" s="75">
        <f t="shared" si="77"/>
        <v>44150</v>
      </c>
    </row>
    <row r="707" spans="1:7" s="8" customFormat="1" ht="15.75" customHeight="1">
      <c r="A707" s="19"/>
      <c r="B707" s="74" t="s">
        <v>875</v>
      </c>
      <c r="C707" s="129" t="s">
        <v>621</v>
      </c>
      <c r="D707" s="682"/>
      <c r="E707" s="75">
        <f t="shared" si="77"/>
        <v>44149</v>
      </c>
      <c r="F707" s="75">
        <f t="shared" si="77"/>
        <v>44152</v>
      </c>
      <c r="G707" s="75">
        <f t="shared" si="77"/>
        <v>44157</v>
      </c>
    </row>
    <row r="708" spans="1:7" s="8" customFormat="1" ht="15.75" customHeight="1">
      <c r="A708" s="19"/>
      <c r="B708" s="74" t="s">
        <v>875</v>
      </c>
      <c r="C708" s="129" t="s">
        <v>622</v>
      </c>
      <c r="D708" s="682"/>
      <c r="E708" s="75">
        <f t="shared" si="77"/>
        <v>44156</v>
      </c>
      <c r="F708" s="75">
        <f t="shared" si="77"/>
        <v>44159</v>
      </c>
      <c r="G708" s="75">
        <f t="shared" si="77"/>
        <v>44164</v>
      </c>
    </row>
    <row r="709" spans="1:7" s="8" customFormat="1" ht="15.75" customHeight="1">
      <c r="A709" s="19"/>
      <c r="B709" s="74" t="s">
        <v>875</v>
      </c>
      <c r="C709" s="129" t="s">
        <v>623</v>
      </c>
      <c r="D709" s="683"/>
      <c r="E709" s="75">
        <f t="shared" si="77"/>
        <v>44163</v>
      </c>
      <c r="F709" s="75">
        <f t="shared" si="77"/>
        <v>44166</v>
      </c>
      <c r="G709" s="75">
        <f t="shared" si="77"/>
        <v>44171</v>
      </c>
    </row>
    <row r="710" spans="1:7" s="8" customFormat="1" ht="15.75" customHeight="1">
      <c r="A710" s="19"/>
      <c r="B710" s="5"/>
      <c r="C710" s="5"/>
      <c r="D710" s="6"/>
      <c r="E710" s="6"/>
      <c r="F710" s="97"/>
      <c r="G710" s="97"/>
    </row>
    <row r="711" spans="1:7" s="8" customFormat="1" ht="15.75">
      <c r="A711" s="19"/>
      <c r="B711" s="674" t="s">
        <v>700</v>
      </c>
      <c r="C711" s="674" t="s">
        <v>27</v>
      </c>
      <c r="D711" s="674" t="s">
        <v>28</v>
      </c>
      <c r="E711" s="74" t="s">
        <v>696</v>
      </c>
      <c r="F711" s="74" t="s">
        <v>29</v>
      </c>
      <c r="G711" s="74" t="s">
        <v>111</v>
      </c>
    </row>
    <row r="712" spans="1:7" s="8" customFormat="1" ht="15.75" customHeight="1">
      <c r="A712" s="19"/>
      <c r="B712" s="675"/>
      <c r="C712" s="675"/>
      <c r="D712" s="675"/>
      <c r="E712" s="76" t="s">
        <v>19</v>
      </c>
      <c r="F712" s="74" t="s">
        <v>30</v>
      </c>
      <c r="G712" s="74" t="s">
        <v>31</v>
      </c>
    </row>
    <row r="713" spans="1:7" s="8" customFormat="1" ht="15.75" customHeight="1">
      <c r="A713" s="19"/>
      <c r="B713" s="74" t="s">
        <v>878</v>
      </c>
      <c r="C713" s="129" t="s">
        <v>870</v>
      </c>
      <c r="D713" s="687" t="s">
        <v>879</v>
      </c>
      <c r="E713" s="75">
        <v>44138</v>
      </c>
      <c r="F713" s="75">
        <f>E713+3</f>
        <v>44141</v>
      </c>
      <c r="G713" s="75">
        <f>F713+3</f>
        <v>44144</v>
      </c>
    </row>
    <row r="714" spans="1:7" s="8" customFormat="1" ht="15.75" customHeight="1">
      <c r="A714" s="19"/>
      <c r="B714" s="74" t="s">
        <v>878</v>
      </c>
      <c r="C714" s="129" t="s">
        <v>621</v>
      </c>
      <c r="D714" s="678"/>
      <c r="E714" s="75">
        <f t="shared" ref="E714:G717" si="78">E713+7</f>
        <v>44145</v>
      </c>
      <c r="F714" s="75">
        <f t="shared" si="78"/>
        <v>44148</v>
      </c>
      <c r="G714" s="75">
        <f t="shared" si="78"/>
        <v>44151</v>
      </c>
    </row>
    <row r="715" spans="1:7" s="8" customFormat="1" ht="15.75" customHeight="1">
      <c r="A715" s="19"/>
      <c r="B715" s="74" t="s">
        <v>878</v>
      </c>
      <c r="C715" s="129" t="s">
        <v>622</v>
      </c>
      <c r="D715" s="678"/>
      <c r="E715" s="75">
        <f t="shared" si="78"/>
        <v>44152</v>
      </c>
      <c r="F715" s="75">
        <f t="shared" si="78"/>
        <v>44155</v>
      </c>
      <c r="G715" s="75">
        <f t="shared" si="78"/>
        <v>44158</v>
      </c>
    </row>
    <row r="716" spans="1:7" s="8" customFormat="1" ht="15.75" customHeight="1">
      <c r="A716" s="19"/>
      <c r="B716" s="74" t="s">
        <v>878</v>
      </c>
      <c r="C716" s="129" t="s">
        <v>623</v>
      </c>
      <c r="D716" s="678"/>
      <c r="E716" s="75">
        <f t="shared" si="78"/>
        <v>44159</v>
      </c>
      <c r="F716" s="75">
        <f t="shared" si="78"/>
        <v>44162</v>
      </c>
      <c r="G716" s="75">
        <f t="shared" si="78"/>
        <v>44165</v>
      </c>
    </row>
    <row r="717" spans="1:7" s="8" customFormat="1" ht="15.75" customHeight="1">
      <c r="A717" s="19"/>
      <c r="B717" s="74" t="s">
        <v>878</v>
      </c>
      <c r="C717" s="129" t="s">
        <v>624</v>
      </c>
      <c r="D717" s="675"/>
      <c r="E717" s="75">
        <f t="shared" si="78"/>
        <v>44166</v>
      </c>
      <c r="F717" s="75">
        <f t="shared" si="78"/>
        <v>44169</v>
      </c>
      <c r="G717" s="75">
        <f t="shared" si="78"/>
        <v>44172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100"/>
      <c r="C719" s="5"/>
      <c r="D719" s="6"/>
      <c r="E719" s="6"/>
      <c r="F719" s="97"/>
      <c r="G719" s="97"/>
    </row>
    <row r="720" spans="1:7" s="8" customFormat="1" ht="15.75" customHeight="1">
      <c r="A720" s="19" t="s">
        <v>880</v>
      </c>
      <c r="B720" s="674" t="s">
        <v>700</v>
      </c>
      <c r="C720" s="674" t="s">
        <v>27</v>
      </c>
      <c r="D720" s="674" t="s">
        <v>28</v>
      </c>
      <c r="E720" s="74" t="s">
        <v>696</v>
      </c>
      <c r="F720" s="74" t="s">
        <v>29</v>
      </c>
      <c r="G720" s="74" t="s">
        <v>112</v>
      </c>
    </row>
    <row r="721" spans="1:7" s="8" customFormat="1" ht="15.75" customHeight="1">
      <c r="A721" s="19"/>
      <c r="B721" s="675"/>
      <c r="C721" s="675"/>
      <c r="D721" s="675"/>
      <c r="E721" s="76" t="s">
        <v>19</v>
      </c>
      <c r="F721" s="74" t="s">
        <v>30</v>
      </c>
      <c r="G721" s="74" t="s">
        <v>31</v>
      </c>
    </row>
    <row r="722" spans="1:7" s="8" customFormat="1" ht="15.75" customHeight="1">
      <c r="A722" s="19"/>
      <c r="B722" s="74" t="s">
        <v>20</v>
      </c>
      <c r="C722" s="129" t="s">
        <v>870</v>
      </c>
      <c r="D722" s="674" t="s">
        <v>881</v>
      </c>
      <c r="E722" s="75">
        <v>44138</v>
      </c>
      <c r="F722" s="75">
        <f>E722+4</f>
        <v>44142</v>
      </c>
      <c r="G722" s="75">
        <f>F722+4</f>
        <v>44146</v>
      </c>
    </row>
    <row r="723" spans="1:7" s="8" customFormat="1" ht="15.75" customHeight="1">
      <c r="A723" s="19"/>
      <c r="B723" s="74" t="s">
        <v>882</v>
      </c>
      <c r="C723" s="129" t="s">
        <v>621</v>
      </c>
      <c r="D723" s="678"/>
      <c r="E723" s="75">
        <f t="shared" ref="E723:G726" si="79">E722+7</f>
        <v>44145</v>
      </c>
      <c r="F723" s="75">
        <f t="shared" si="79"/>
        <v>44149</v>
      </c>
      <c r="G723" s="75">
        <f t="shared" si="79"/>
        <v>44153</v>
      </c>
    </row>
    <row r="724" spans="1:7" s="8" customFormat="1" ht="15.75" customHeight="1">
      <c r="A724" s="19"/>
      <c r="B724" s="74" t="s">
        <v>20</v>
      </c>
      <c r="C724" s="129" t="s">
        <v>622</v>
      </c>
      <c r="D724" s="678"/>
      <c r="E724" s="75">
        <f t="shared" si="79"/>
        <v>44152</v>
      </c>
      <c r="F724" s="75">
        <f t="shared" si="79"/>
        <v>44156</v>
      </c>
      <c r="G724" s="75">
        <f t="shared" si="79"/>
        <v>44160</v>
      </c>
    </row>
    <row r="725" spans="1:7" s="8" customFormat="1" ht="15.75" customHeight="1">
      <c r="A725" s="19"/>
      <c r="B725" s="74" t="s">
        <v>20</v>
      </c>
      <c r="C725" s="129" t="s">
        <v>623</v>
      </c>
      <c r="D725" s="678"/>
      <c r="E725" s="75">
        <f t="shared" si="79"/>
        <v>44159</v>
      </c>
      <c r="F725" s="75">
        <f t="shared" si="79"/>
        <v>44163</v>
      </c>
      <c r="G725" s="75">
        <f t="shared" si="79"/>
        <v>44167</v>
      </c>
    </row>
    <row r="726" spans="1:7" s="8" customFormat="1" ht="15.75" customHeight="1">
      <c r="A726" s="19"/>
      <c r="B726" s="74" t="s">
        <v>20</v>
      </c>
      <c r="C726" s="129" t="s">
        <v>624</v>
      </c>
      <c r="D726" s="675"/>
      <c r="E726" s="75">
        <f t="shared" si="79"/>
        <v>44166</v>
      </c>
      <c r="F726" s="75">
        <f t="shared" si="79"/>
        <v>44170</v>
      </c>
      <c r="G726" s="75">
        <f t="shared" si="79"/>
        <v>44174</v>
      </c>
    </row>
    <row r="727" spans="1:7" s="8" customFormat="1" ht="15.75" customHeight="1">
      <c r="A727" s="19"/>
      <c r="B727" s="5"/>
      <c r="C727" s="5"/>
      <c r="D727" s="6"/>
      <c r="E727" s="6"/>
      <c r="F727" s="97"/>
      <c r="G727" s="97"/>
    </row>
    <row r="728" spans="1:7" s="8" customFormat="1" ht="15.75" customHeight="1">
      <c r="A728" s="46" t="s">
        <v>21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97"/>
      <c r="D729" s="23"/>
      <c r="E729" s="6"/>
      <c r="F729" s="97"/>
      <c r="G729" s="97"/>
    </row>
    <row r="730" spans="1:7" s="8" customFormat="1" ht="15.75" customHeight="1">
      <c r="A730" s="19" t="s">
        <v>883</v>
      </c>
      <c r="B730" s="674" t="s">
        <v>26</v>
      </c>
      <c r="C730" s="98" t="s">
        <v>27</v>
      </c>
      <c r="D730" s="98" t="s">
        <v>28</v>
      </c>
      <c r="E730" s="74" t="s">
        <v>696</v>
      </c>
      <c r="F730" s="74" t="s">
        <v>29</v>
      </c>
      <c r="G730" s="98" t="s">
        <v>884</v>
      </c>
    </row>
    <row r="731" spans="1:7" s="8" customFormat="1" ht="15.75" customHeight="1">
      <c r="A731" s="19"/>
      <c r="B731" s="675"/>
      <c r="C731" s="99"/>
      <c r="D731" s="99"/>
      <c r="E731" s="99" t="s">
        <v>19</v>
      </c>
      <c r="F731" s="83" t="s">
        <v>30</v>
      </c>
      <c r="G731" s="74" t="s">
        <v>31</v>
      </c>
    </row>
    <row r="732" spans="1:7" s="8" customFormat="1" ht="15.75" customHeight="1">
      <c r="A732" s="19"/>
      <c r="B732" s="79" t="s">
        <v>94</v>
      </c>
      <c r="C732" s="81" t="s">
        <v>369</v>
      </c>
      <c r="D732" s="684" t="s">
        <v>648</v>
      </c>
      <c r="E732" s="78">
        <v>44135</v>
      </c>
      <c r="F732" s="78">
        <f>E732+4</f>
        <v>44139</v>
      </c>
      <c r="G732" s="75">
        <f>F732+3</f>
        <v>44142</v>
      </c>
    </row>
    <row r="733" spans="1:7" s="8" customFormat="1" ht="15.75" customHeight="1">
      <c r="A733" s="19"/>
      <c r="B733" s="79" t="s">
        <v>278</v>
      </c>
      <c r="C733" s="81" t="s">
        <v>621</v>
      </c>
      <c r="D733" s="685"/>
      <c r="E733" s="78">
        <f t="shared" ref="E733:G736" si="80">E732+7</f>
        <v>44142</v>
      </c>
      <c r="F733" s="78">
        <f t="shared" si="80"/>
        <v>44146</v>
      </c>
      <c r="G733" s="75">
        <f t="shared" si="80"/>
        <v>44149</v>
      </c>
    </row>
    <row r="734" spans="1:7" s="8" customFormat="1" ht="15.75" customHeight="1">
      <c r="A734" s="19"/>
      <c r="B734" s="79" t="s">
        <v>94</v>
      </c>
      <c r="C734" s="81" t="s">
        <v>622</v>
      </c>
      <c r="D734" s="685"/>
      <c r="E734" s="78">
        <f t="shared" si="80"/>
        <v>44149</v>
      </c>
      <c r="F734" s="78">
        <f t="shared" si="80"/>
        <v>44153</v>
      </c>
      <c r="G734" s="75">
        <f t="shared" si="80"/>
        <v>44156</v>
      </c>
    </row>
    <row r="735" spans="1:7" s="8" customFormat="1" ht="15.75" customHeight="1">
      <c r="A735" s="48"/>
      <c r="B735" s="79" t="s">
        <v>278</v>
      </c>
      <c r="C735" s="81" t="s">
        <v>623</v>
      </c>
      <c r="D735" s="685"/>
      <c r="E735" s="78">
        <f t="shared" si="80"/>
        <v>44156</v>
      </c>
      <c r="F735" s="78">
        <f t="shared" si="80"/>
        <v>44160</v>
      </c>
      <c r="G735" s="75">
        <f t="shared" si="80"/>
        <v>44163</v>
      </c>
    </row>
    <row r="736" spans="1:7" s="8" customFormat="1" ht="15.75" customHeight="1">
      <c r="A736" s="19"/>
      <c r="B736" s="79" t="s">
        <v>94</v>
      </c>
      <c r="C736" s="81" t="s">
        <v>624</v>
      </c>
      <c r="D736" s="686"/>
      <c r="E736" s="78">
        <f t="shared" si="80"/>
        <v>44163</v>
      </c>
      <c r="F736" s="78">
        <f t="shared" si="80"/>
        <v>44167</v>
      </c>
      <c r="G736" s="75">
        <f t="shared" si="80"/>
        <v>44170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674" t="s">
        <v>26</v>
      </c>
      <c r="C738" s="98" t="s">
        <v>27</v>
      </c>
      <c r="D738" s="98" t="s">
        <v>28</v>
      </c>
      <c r="E738" s="74" t="s">
        <v>696</v>
      </c>
      <c r="F738" s="74" t="s">
        <v>29</v>
      </c>
      <c r="G738" s="98" t="s">
        <v>884</v>
      </c>
    </row>
    <row r="739" spans="1:7" s="8" customFormat="1" ht="15.75" customHeight="1">
      <c r="A739" s="19"/>
      <c r="B739" s="675"/>
      <c r="C739" s="99"/>
      <c r="D739" s="99"/>
      <c r="E739" s="99" t="s">
        <v>19</v>
      </c>
      <c r="F739" s="83" t="s">
        <v>30</v>
      </c>
      <c r="G739" s="74" t="s">
        <v>31</v>
      </c>
    </row>
    <row r="740" spans="1:7" s="8" customFormat="1" ht="15.75" customHeight="1">
      <c r="A740" s="19"/>
      <c r="B740" s="155" t="s">
        <v>405</v>
      </c>
      <c r="C740" s="156" t="s">
        <v>407</v>
      </c>
      <c r="D740" s="684" t="s">
        <v>885</v>
      </c>
      <c r="E740" s="78">
        <v>44136</v>
      </c>
      <c r="F740" s="78">
        <f>E740+4</f>
        <v>44140</v>
      </c>
      <c r="G740" s="75">
        <f>F740+3</f>
        <v>44143</v>
      </c>
    </row>
    <row r="741" spans="1:7" s="8" customFormat="1" ht="15.75" customHeight="1">
      <c r="A741" s="19"/>
      <c r="B741" s="155" t="s">
        <v>406</v>
      </c>
      <c r="C741" s="115" t="s">
        <v>562</v>
      </c>
      <c r="D741" s="685"/>
      <c r="E741" s="78">
        <f t="shared" ref="E741:G744" si="81">E740+7</f>
        <v>44143</v>
      </c>
      <c r="F741" s="78">
        <f t="shared" si="81"/>
        <v>44147</v>
      </c>
      <c r="G741" s="75">
        <f t="shared" si="81"/>
        <v>44150</v>
      </c>
    </row>
    <row r="742" spans="1:7" s="8" customFormat="1" ht="15.75" customHeight="1">
      <c r="A742" s="19"/>
      <c r="B742" s="155" t="s">
        <v>332</v>
      </c>
      <c r="C742" s="115" t="s">
        <v>408</v>
      </c>
      <c r="D742" s="685"/>
      <c r="E742" s="78">
        <f t="shared" si="81"/>
        <v>44150</v>
      </c>
      <c r="F742" s="78">
        <f t="shared" si="81"/>
        <v>44154</v>
      </c>
      <c r="G742" s="75">
        <f t="shared" si="81"/>
        <v>44157</v>
      </c>
    </row>
    <row r="743" spans="1:7" s="8" customFormat="1" ht="15.75" customHeight="1">
      <c r="A743" s="19"/>
      <c r="B743" s="136" t="s">
        <v>313</v>
      </c>
      <c r="C743" s="115" t="s">
        <v>409</v>
      </c>
      <c r="D743" s="685"/>
      <c r="E743" s="78">
        <f t="shared" si="81"/>
        <v>44157</v>
      </c>
      <c r="F743" s="78">
        <f t="shared" si="81"/>
        <v>44161</v>
      </c>
      <c r="G743" s="75">
        <f t="shared" si="81"/>
        <v>44164</v>
      </c>
    </row>
    <row r="744" spans="1:7" s="8" customFormat="1" ht="15.75" customHeight="1">
      <c r="A744" s="19"/>
      <c r="B744" s="107"/>
      <c r="C744" s="112"/>
      <c r="D744" s="686"/>
      <c r="E744" s="78">
        <f t="shared" si="81"/>
        <v>44164</v>
      </c>
      <c r="F744" s="78">
        <f t="shared" si="81"/>
        <v>44168</v>
      </c>
      <c r="G744" s="75">
        <f t="shared" si="81"/>
        <v>44171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674" t="s">
        <v>26</v>
      </c>
      <c r="C747" s="98" t="s">
        <v>27</v>
      </c>
      <c r="D747" s="98" t="s">
        <v>28</v>
      </c>
      <c r="E747" s="74" t="s">
        <v>696</v>
      </c>
      <c r="F747" s="74" t="s">
        <v>29</v>
      </c>
      <c r="G747" s="98" t="s">
        <v>884</v>
      </c>
    </row>
    <row r="748" spans="1:7" s="8" customFormat="1" ht="15.75" customHeight="1">
      <c r="A748" s="19"/>
      <c r="B748" s="675"/>
      <c r="C748" s="91"/>
      <c r="D748" s="99"/>
      <c r="E748" s="99" t="s">
        <v>19</v>
      </c>
      <c r="F748" s="83" t="s">
        <v>30</v>
      </c>
      <c r="G748" s="74" t="s">
        <v>31</v>
      </c>
    </row>
    <row r="749" spans="1:7" s="8" customFormat="1" ht="15.75" customHeight="1">
      <c r="A749" s="19"/>
      <c r="B749" s="79" t="s">
        <v>649</v>
      </c>
      <c r="C749" s="92" t="s">
        <v>646</v>
      </c>
      <c r="D749" s="684" t="s">
        <v>663</v>
      </c>
      <c r="E749" s="78">
        <v>44132</v>
      </c>
      <c r="F749" s="78">
        <f>E749+4</f>
        <v>44136</v>
      </c>
      <c r="G749" s="75">
        <f>F749+3</f>
        <v>44139</v>
      </c>
    </row>
    <row r="750" spans="1:7" s="8" customFormat="1" ht="15.75" customHeight="1">
      <c r="A750" s="19"/>
      <c r="B750" s="79" t="s">
        <v>207</v>
      </c>
      <c r="C750" s="93" t="s">
        <v>328</v>
      </c>
      <c r="D750" s="685"/>
      <c r="E750" s="78">
        <f t="shared" ref="E750:G753" si="82">E749+7</f>
        <v>44139</v>
      </c>
      <c r="F750" s="78">
        <f t="shared" si="82"/>
        <v>44143</v>
      </c>
      <c r="G750" s="75">
        <f t="shared" si="82"/>
        <v>44146</v>
      </c>
    </row>
    <row r="751" spans="1:7" s="8" customFormat="1" ht="15.75" customHeight="1">
      <c r="A751" s="19"/>
      <c r="B751" s="79" t="s">
        <v>276</v>
      </c>
      <c r="C751" s="92" t="s">
        <v>328</v>
      </c>
      <c r="D751" s="685"/>
      <c r="E751" s="78">
        <f t="shared" si="82"/>
        <v>44146</v>
      </c>
      <c r="F751" s="78">
        <f t="shared" si="82"/>
        <v>44150</v>
      </c>
      <c r="G751" s="75">
        <f t="shared" si="82"/>
        <v>44153</v>
      </c>
    </row>
    <row r="752" spans="1:7" s="8" customFormat="1" ht="15.75" customHeight="1">
      <c r="A752" s="19"/>
      <c r="B752" s="79" t="s">
        <v>288</v>
      </c>
      <c r="C752" s="93" t="s">
        <v>642</v>
      </c>
      <c r="D752" s="685"/>
      <c r="E752" s="78">
        <f t="shared" si="82"/>
        <v>44153</v>
      </c>
      <c r="F752" s="78">
        <f t="shared" si="82"/>
        <v>44157</v>
      </c>
      <c r="G752" s="75">
        <f t="shared" si="82"/>
        <v>44160</v>
      </c>
    </row>
    <row r="753" spans="1:7" s="8" customFormat="1" ht="15.75" customHeight="1">
      <c r="A753" s="19"/>
      <c r="B753" s="79" t="s">
        <v>649</v>
      </c>
      <c r="C753" s="92" t="s">
        <v>376</v>
      </c>
      <c r="D753" s="686"/>
      <c r="E753" s="78">
        <f t="shared" si="82"/>
        <v>44160</v>
      </c>
      <c r="F753" s="78">
        <f t="shared" si="82"/>
        <v>44164</v>
      </c>
      <c r="G753" s="75">
        <f t="shared" si="82"/>
        <v>44167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105" t="s">
        <v>113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96"/>
      <c r="C756" s="5"/>
      <c r="D756" s="6"/>
      <c r="E756" s="6"/>
      <c r="F756" s="97"/>
      <c r="G756" s="97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886</v>
      </c>
      <c r="B758" s="676" t="s">
        <v>26</v>
      </c>
      <c r="C758" s="676" t="s">
        <v>27</v>
      </c>
      <c r="D758" s="676" t="s">
        <v>28</v>
      </c>
      <c r="E758" s="74" t="s">
        <v>696</v>
      </c>
      <c r="F758" s="74" t="s">
        <v>29</v>
      </c>
      <c r="G758" s="74" t="s">
        <v>887</v>
      </c>
    </row>
    <row r="759" spans="1:7" s="8" customFormat="1" ht="15.75" customHeight="1">
      <c r="A759" s="19"/>
      <c r="B759" s="677"/>
      <c r="C759" s="677"/>
      <c r="D759" s="677"/>
      <c r="E759" s="74" t="s">
        <v>19</v>
      </c>
      <c r="F759" s="74" t="s">
        <v>30</v>
      </c>
      <c r="G759" s="74" t="s">
        <v>888</v>
      </c>
    </row>
    <row r="760" spans="1:7" s="8" customFormat="1" ht="15.75" customHeight="1">
      <c r="A760" s="19"/>
      <c r="B760" s="158" t="s">
        <v>283</v>
      </c>
      <c r="C760" s="159"/>
      <c r="D760" s="671" t="s">
        <v>889</v>
      </c>
      <c r="E760" s="109">
        <v>44135</v>
      </c>
      <c r="F760" s="109">
        <f>E760+4</f>
        <v>44139</v>
      </c>
      <c r="G760" s="75">
        <f>F760+13</f>
        <v>44152</v>
      </c>
    </row>
    <row r="761" spans="1:7" s="8" customFormat="1" ht="15.75" customHeight="1">
      <c r="A761" s="19"/>
      <c r="B761" s="160" t="s">
        <v>15</v>
      </c>
      <c r="C761" s="159" t="s">
        <v>250</v>
      </c>
      <c r="D761" s="679"/>
      <c r="E761" s="82">
        <f t="shared" ref="E761:G764" si="83">E760+7</f>
        <v>44142</v>
      </c>
      <c r="F761" s="109">
        <f t="shared" si="83"/>
        <v>44146</v>
      </c>
      <c r="G761" s="75">
        <f t="shared" si="83"/>
        <v>44159</v>
      </c>
    </row>
    <row r="762" spans="1:7" s="8" customFormat="1" ht="15.75" customHeight="1">
      <c r="A762" s="19"/>
      <c r="B762" s="160" t="s">
        <v>554</v>
      </c>
      <c r="C762" s="159" t="s">
        <v>556</v>
      </c>
      <c r="D762" s="679"/>
      <c r="E762" s="82">
        <f t="shared" si="83"/>
        <v>44149</v>
      </c>
      <c r="F762" s="109">
        <f t="shared" si="83"/>
        <v>44153</v>
      </c>
      <c r="G762" s="75">
        <f t="shared" si="83"/>
        <v>44166</v>
      </c>
    </row>
    <row r="763" spans="1:7" s="8" customFormat="1" ht="15.75" customHeight="1">
      <c r="A763" s="19"/>
      <c r="B763" s="160"/>
      <c r="C763" s="159" t="s">
        <v>277</v>
      </c>
      <c r="D763" s="679"/>
      <c r="E763" s="82">
        <f t="shared" si="83"/>
        <v>44156</v>
      </c>
      <c r="F763" s="109">
        <f t="shared" si="83"/>
        <v>44160</v>
      </c>
      <c r="G763" s="75">
        <f t="shared" si="83"/>
        <v>44173</v>
      </c>
    </row>
    <row r="764" spans="1:7" s="8" customFormat="1" ht="15.75" customHeight="1">
      <c r="A764" s="19"/>
      <c r="B764" s="160" t="s">
        <v>555</v>
      </c>
      <c r="C764" s="154" t="s">
        <v>70</v>
      </c>
      <c r="D764" s="680"/>
      <c r="E764" s="82">
        <f t="shared" si="83"/>
        <v>44163</v>
      </c>
      <c r="F764" s="109">
        <f t="shared" si="83"/>
        <v>44167</v>
      </c>
      <c r="G764" s="75">
        <f t="shared" si="83"/>
        <v>44180</v>
      </c>
    </row>
    <row r="765" spans="1:7" s="8" customFormat="1" ht="15.75" customHeight="1">
      <c r="A765" s="19"/>
      <c r="B765" s="5"/>
      <c r="C765" s="5"/>
      <c r="D765" s="6"/>
      <c r="E765" s="6"/>
      <c r="F765" s="97"/>
      <c r="G765" s="97"/>
    </row>
    <row r="766" spans="1:7" s="8" customFormat="1" ht="15.75" customHeight="1">
      <c r="A766" s="19"/>
      <c r="B766" s="5"/>
      <c r="C766" s="5"/>
      <c r="D766" s="6"/>
      <c r="E766" s="6"/>
      <c r="F766" s="97"/>
      <c r="G766" s="97"/>
    </row>
    <row r="767" spans="1:7" s="8" customFormat="1" ht="15.75" customHeight="1">
      <c r="A767" s="19"/>
      <c r="B767" s="96"/>
      <c r="C767" s="97"/>
      <c r="D767" s="6"/>
      <c r="E767" s="6"/>
      <c r="F767" s="97"/>
      <c r="G767" s="97"/>
    </row>
    <row r="768" spans="1:7" s="8" customFormat="1" ht="15.75" customHeight="1">
      <c r="A768" s="19"/>
      <c r="B768" s="674" t="s">
        <v>26</v>
      </c>
      <c r="C768" s="674" t="s">
        <v>27</v>
      </c>
      <c r="D768" s="674" t="s">
        <v>28</v>
      </c>
      <c r="E768" s="74" t="s">
        <v>890</v>
      </c>
      <c r="F768" s="74" t="s">
        <v>29</v>
      </c>
      <c r="G768" s="98" t="s">
        <v>115</v>
      </c>
    </row>
    <row r="769" spans="1:7" s="8" customFormat="1" ht="15.75" customHeight="1">
      <c r="A769" s="19" t="s">
        <v>891</v>
      </c>
      <c r="B769" s="675"/>
      <c r="C769" s="675"/>
      <c r="D769" s="675"/>
      <c r="E769" s="76" t="s">
        <v>19</v>
      </c>
      <c r="F769" s="83" t="s">
        <v>30</v>
      </c>
      <c r="G769" s="74" t="s">
        <v>31</v>
      </c>
    </row>
    <row r="770" spans="1:7" s="8" customFormat="1" ht="15.75" customHeight="1">
      <c r="A770" s="19"/>
      <c r="B770" s="110" t="s">
        <v>320</v>
      </c>
      <c r="C770" s="110" t="s">
        <v>352</v>
      </c>
      <c r="D770" s="671" t="s">
        <v>892</v>
      </c>
      <c r="E770" s="78">
        <v>44132</v>
      </c>
      <c r="F770" s="78">
        <f>E770+5</f>
        <v>44137</v>
      </c>
      <c r="G770" s="75">
        <f>F770+19</f>
        <v>44156</v>
      </c>
    </row>
    <row r="771" spans="1:7" s="8" customFormat="1" ht="15.75" customHeight="1">
      <c r="A771" s="19"/>
      <c r="B771" s="110" t="s">
        <v>563</v>
      </c>
      <c r="C771" s="110" t="s">
        <v>321</v>
      </c>
      <c r="D771" s="679"/>
      <c r="E771" s="78">
        <f t="shared" ref="E771:G774" si="84">E770+7</f>
        <v>44139</v>
      </c>
      <c r="F771" s="78">
        <f t="shared" si="84"/>
        <v>44144</v>
      </c>
      <c r="G771" s="75">
        <f t="shared" si="84"/>
        <v>44163</v>
      </c>
    </row>
    <row r="772" spans="1:7" s="8" customFormat="1" ht="15.75" customHeight="1">
      <c r="A772" s="19"/>
      <c r="B772" s="110"/>
      <c r="C772" s="110"/>
      <c r="D772" s="679"/>
      <c r="E772" s="78">
        <f t="shared" si="84"/>
        <v>44146</v>
      </c>
      <c r="F772" s="78">
        <f t="shared" si="84"/>
        <v>44151</v>
      </c>
      <c r="G772" s="75">
        <f t="shared" si="84"/>
        <v>44170</v>
      </c>
    </row>
    <row r="773" spans="1:7" s="8" customFormat="1" ht="15.75" customHeight="1">
      <c r="A773" s="19"/>
      <c r="B773" s="110" t="s">
        <v>301</v>
      </c>
      <c r="C773" s="110" t="s">
        <v>322</v>
      </c>
      <c r="D773" s="679"/>
      <c r="E773" s="78">
        <f t="shared" si="84"/>
        <v>44153</v>
      </c>
      <c r="F773" s="78">
        <f t="shared" si="84"/>
        <v>44158</v>
      </c>
      <c r="G773" s="75">
        <f t="shared" si="84"/>
        <v>44177</v>
      </c>
    </row>
    <row r="774" spans="1:7" s="8" customFormat="1" ht="15.75" customHeight="1">
      <c r="A774" s="39"/>
      <c r="B774" s="110" t="s">
        <v>564</v>
      </c>
      <c r="C774" s="110" t="s">
        <v>351</v>
      </c>
      <c r="D774" s="680"/>
      <c r="E774" s="78">
        <f t="shared" si="84"/>
        <v>44160</v>
      </c>
      <c r="F774" s="78">
        <f t="shared" si="84"/>
        <v>44165</v>
      </c>
      <c r="G774" s="75">
        <f t="shared" si="84"/>
        <v>44184</v>
      </c>
    </row>
    <row r="775" spans="1:7" s="8" customFormat="1" ht="15.75" customHeight="1">
      <c r="A775" s="19"/>
      <c r="B775" s="5"/>
      <c r="C775" s="97"/>
      <c r="D775" s="6"/>
      <c r="E775" s="6"/>
      <c r="F775" s="97"/>
      <c r="G775" s="97"/>
    </row>
    <row r="776" spans="1:7" s="8" customFormat="1" ht="15.75" customHeight="1">
      <c r="A776" s="19"/>
      <c r="B776" s="96"/>
      <c r="C776" s="5"/>
      <c r="D776" s="6"/>
      <c r="E776" s="6"/>
      <c r="F776" s="97"/>
      <c r="G776" s="97"/>
    </row>
    <row r="777" spans="1:7" s="8" customFormat="1" ht="15.75" customHeight="1">
      <c r="A777" s="19" t="s">
        <v>893</v>
      </c>
      <c r="B777" s="674" t="s">
        <v>26</v>
      </c>
      <c r="C777" s="674" t="s">
        <v>27</v>
      </c>
      <c r="D777" s="674" t="s">
        <v>28</v>
      </c>
      <c r="E777" s="74" t="s">
        <v>696</v>
      </c>
      <c r="F777" s="74" t="s">
        <v>29</v>
      </c>
      <c r="G777" s="98" t="s">
        <v>115</v>
      </c>
    </row>
    <row r="778" spans="1:7" s="8" customFormat="1" ht="15.75" customHeight="1">
      <c r="A778" s="19"/>
      <c r="B778" s="675"/>
      <c r="C778" s="675"/>
      <c r="D778" s="675"/>
      <c r="E778" s="76" t="s">
        <v>19</v>
      </c>
      <c r="F778" s="83" t="s">
        <v>30</v>
      </c>
      <c r="G778" s="74" t="s">
        <v>31</v>
      </c>
    </row>
    <row r="779" spans="1:7" s="8" customFormat="1" ht="15.75" customHeight="1">
      <c r="A779" s="19"/>
      <c r="B779" s="110" t="s">
        <v>86</v>
      </c>
      <c r="C779" s="154" t="s">
        <v>815</v>
      </c>
      <c r="D779" s="671" t="s">
        <v>816</v>
      </c>
      <c r="E779" s="109">
        <v>44134</v>
      </c>
      <c r="F779" s="109">
        <f>E779+4</f>
        <v>44138</v>
      </c>
      <c r="G779" s="75">
        <f>F779+10</f>
        <v>44148</v>
      </c>
    </row>
    <row r="780" spans="1:7" s="8" customFormat="1" ht="15.75" customHeight="1">
      <c r="A780" s="19"/>
      <c r="B780" s="110" t="s">
        <v>484</v>
      </c>
      <c r="C780" s="154" t="s">
        <v>817</v>
      </c>
      <c r="D780" s="679"/>
      <c r="E780" s="82">
        <f t="shared" ref="E780:G783" si="85">E779+7</f>
        <v>44141</v>
      </c>
      <c r="F780" s="109">
        <f t="shared" si="85"/>
        <v>44145</v>
      </c>
      <c r="G780" s="75">
        <f t="shared" si="85"/>
        <v>44155</v>
      </c>
    </row>
    <row r="781" spans="1:7" s="8" customFormat="1" ht="15.75" customHeight="1">
      <c r="A781" s="19"/>
      <c r="B781" s="110" t="s">
        <v>81</v>
      </c>
      <c r="C781" s="154"/>
      <c r="D781" s="679"/>
      <c r="E781" s="82">
        <f t="shared" si="85"/>
        <v>44148</v>
      </c>
      <c r="F781" s="109">
        <f t="shared" si="85"/>
        <v>44152</v>
      </c>
      <c r="G781" s="75">
        <f t="shared" si="85"/>
        <v>44162</v>
      </c>
    </row>
    <row r="782" spans="1:7" s="8" customFormat="1" ht="15.75" customHeight="1">
      <c r="A782" s="19"/>
      <c r="B782" s="110" t="s">
        <v>485</v>
      </c>
      <c r="C782" s="154" t="s">
        <v>818</v>
      </c>
      <c r="D782" s="679"/>
      <c r="E782" s="82">
        <f t="shared" si="85"/>
        <v>44155</v>
      </c>
      <c r="F782" s="109">
        <f t="shared" si="85"/>
        <v>44159</v>
      </c>
      <c r="G782" s="75">
        <f t="shared" si="85"/>
        <v>44169</v>
      </c>
    </row>
    <row r="783" spans="1:7" s="8" customFormat="1" ht="15.75" customHeight="1">
      <c r="A783" s="19"/>
      <c r="B783" s="110" t="s">
        <v>315</v>
      </c>
      <c r="C783" s="154" t="s">
        <v>819</v>
      </c>
      <c r="D783" s="680"/>
      <c r="E783" s="82">
        <f t="shared" si="85"/>
        <v>44162</v>
      </c>
      <c r="F783" s="109">
        <f t="shared" si="85"/>
        <v>44166</v>
      </c>
      <c r="G783" s="75">
        <f t="shared" si="85"/>
        <v>44176</v>
      </c>
    </row>
    <row r="784" spans="1:7" s="8" customFormat="1" ht="15.75" customHeight="1">
      <c r="A784" s="19"/>
      <c r="B784" s="34"/>
      <c r="C784" s="5"/>
      <c r="D784" s="6"/>
      <c r="E784" s="6"/>
      <c r="F784" s="97"/>
      <c r="G784" s="97"/>
    </row>
    <row r="785" spans="1:7" s="8" customFormat="1" ht="15.75" customHeight="1">
      <c r="A785" s="19"/>
      <c r="B785" s="96"/>
      <c r="C785" s="5"/>
      <c r="D785" s="6"/>
      <c r="E785" s="6"/>
      <c r="F785" s="97"/>
      <c r="G785" s="97"/>
    </row>
    <row r="786" spans="1:7" s="8" customFormat="1" ht="15.75" customHeight="1">
      <c r="A786" s="19"/>
      <c r="B786" s="15"/>
      <c r="C786" s="15"/>
      <c r="D786" s="17"/>
      <c r="E786" s="17"/>
      <c r="F786" s="14"/>
      <c r="G786" s="14"/>
    </row>
    <row r="787" spans="1:7" s="8" customFormat="1" ht="15.75" customHeight="1">
      <c r="A787" s="19" t="s">
        <v>894</v>
      </c>
      <c r="B787" s="676" t="s">
        <v>26</v>
      </c>
      <c r="C787" s="676" t="s">
        <v>27</v>
      </c>
      <c r="D787" s="676" t="s">
        <v>895</v>
      </c>
      <c r="E787" s="74" t="s">
        <v>896</v>
      </c>
      <c r="F787" s="74" t="s">
        <v>29</v>
      </c>
      <c r="G787" s="74" t="s">
        <v>117</v>
      </c>
    </row>
    <row r="788" spans="1:7" s="8" customFormat="1" ht="15.75" customHeight="1">
      <c r="A788" s="19"/>
      <c r="B788" s="677"/>
      <c r="C788" s="677"/>
      <c r="D788" s="677"/>
      <c r="E788" s="74" t="s">
        <v>19</v>
      </c>
      <c r="F788" s="74" t="s">
        <v>30</v>
      </c>
      <c r="G788" s="74" t="s">
        <v>31</v>
      </c>
    </row>
    <row r="789" spans="1:7" s="8" customFormat="1" ht="15.75" customHeight="1">
      <c r="A789" s="19"/>
      <c r="B789" s="116" t="s">
        <v>448</v>
      </c>
      <c r="C789" s="117" t="s">
        <v>452</v>
      </c>
      <c r="D789" s="671" t="s">
        <v>698</v>
      </c>
      <c r="E789" s="78">
        <v>44135</v>
      </c>
      <c r="F789" s="78">
        <f>E789+5</f>
        <v>44140</v>
      </c>
      <c r="G789" s="75">
        <f>F789+19</f>
        <v>44159</v>
      </c>
    </row>
    <row r="790" spans="1:7" s="8" customFormat="1" ht="15.75" customHeight="1">
      <c r="A790" s="19"/>
      <c r="B790" s="116" t="s">
        <v>447</v>
      </c>
      <c r="C790" s="117" t="s">
        <v>453</v>
      </c>
      <c r="D790" s="679"/>
      <c r="E790" s="78">
        <f t="shared" ref="E790:G794" si="86">E789+7</f>
        <v>44142</v>
      </c>
      <c r="F790" s="78">
        <f t="shared" si="86"/>
        <v>44147</v>
      </c>
      <c r="G790" s="75">
        <f t="shared" si="86"/>
        <v>44166</v>
      </c>
    </row>
    <row r="791" spans="1:7" s="8" customFormat="1" ht="15.75" customHeight="1">
      <c r="A791" s="19"/>
      <c r="B791" s="116" t="s">
        <v>449</v>
      </c>
      <c r="C791" s="117" t="s">
        <v>454</v>
      </c>
      <c r="D791" s="679"/>
      <c r="E791" s="78">
        <f t="shared" si="86"/>
        <v>44149</v>
      </c>
      <c r="F791" s="78">
        <f t="shared" si="86"/>
        <v>44154</v>
      </c>
      <c r="G791" s="75">
        <f t="shared" si="86"/>
        <v>44173</v>
      </c>
    </row>
    <row r="792" spans="1:7" s="8" customFormat="1" ht="15.75" customHeight="1">
      <c r="A792" s="19"/>
      <c r="B792" s="116" t="s">
        <v>450</v>
      </c>
      <c r="C792" s="117" t="s">
        <v>455</v>
      </c>
      <c r="D792" s="679"/>
      <c r="E792" s="78">
        <f t="shared" si="86"/>
        <v>44156</v>
      </c>
      <c r="F792" s="78">
        <f t="shared" si="86"/>
        <v>44161</v>
      </c>
      <c r="G792" s="75">
        <f t="shared" si="86"/>
        <v>44180</v>
      </c>
    </row>
    <row r="793" spans="1:7" s="8" customFormat="1" ht="15.75" customHeight="1">
      <c r="A793" s="19"/>
      <c r="B793" s="116" t="s">
        <v>451</v>
      </c>
      <c r="C793" s="117" t="s">
        <v>456</v>
      </c>
      <c r="D793" s="679"/>
      <c r="E793" s="78">
        <f t="shared" si="86"/>
        <v>44163</v>
      </c>
      <c r="F793" s="78">
        <f t="shared" si="86"/>
        <v>44168</v>
      </c>
      <c r="G793" s="75">
        <f t="shared" si="86"/>
        <v>44187</v>
      </c>
    </row>
    <row r="794" spans="1:7" s="8" customFormat="1" ht="15.75" customHeight="1">
      <c r="A794" s="19"/>
      <c r="B794" s="161"/>
      <c r="C794" s="162"/>
      <c r="D794" s="673"/>
      <c r="E794" s="78">
        <f t="shared" si="86"/>
        <v>44170</v>
      </c>
      <c r="F794" s="78">
        <f t="shared" si="86"/>
        <v>44175</v>
      </c>
      <c r="G794" s="75">
        <f t="shared" si="86"/>
        <v>44194</v>
      </c>
    </row>
    <row r="795" spans="1:7" s="8" customFormat="1" ht="15.75" customHeight="1">
      <c r="A795" s="19"/>
      <c r="B795" s="15"/>
      <c r="C795" s="15"/>
      <c r="D795" s="17"/>
      <c r="E795" s="14"/>
      <c r="F795" s="14"/>
      <c r="G795" s="14"/>
    </row>
    <row r="796" spans="1:7" s="8" customFormat="1" ht="15.75" customHeight="1">
      <c r="A796" s="19"/>
      <c r="B796" s="674" t="s">
        <v>26</v>
      </c>
      <c r="C796" s="674" t="s">
        <v>27</v>
      </c>
      <c r="D796" s="674" t="s">
        <v>695</v>
      </c>
      <c r="E796" s="74" t="s">
        <v>696</v>
      </c>
      <c r="F796" s="74" t="s">
        <v>29</v>
      </c>
      <c r="G796" s="74" t="s">
        <v>117</v>
      </c>
    </row>
    <row r="797" spans="1:7" s="8" customFormat="1" ht="15.75" customHeight="1">
      <c r="A797" s="19"/>
      <c r="B797" s="675"/>
      <c r="C797" s="675"/>
      <c r="D797" s="675"/>
      <c r="E797" s="76" t="s">
        <v>19</v>
      </c>
      <c r="F797" s="83" t="s">
        <v>30</v>
      </c>
      <c r="G797" s="74" t="s">
        <v>31</v>
      </c>
    </row>
    <row r="798" spans="1:7" s="8" customFormat="1" ht="15.75" customHeight="1">
      <c r="A798" s="19"/>
      <c r="B798" s="116" t="s">
        <v>601</v>
      </c>
      <c r="C798" s="117" t="s">
        <v>701</v>
      </c>
      <c r="D798" s="671" t="s">
        <v>897</v>
      </c>
      <c r="E798" s="78">
        <v>44137</v>
      </c>
      <c r="F798" s="78">
        <f>E798+4</f>
        <v>44141</v>
      </c>
      <c r="G798" s="75">
        <f>F798+14</f>
        <v>44155</v>
      </c>
    </row>
    <row r="799" spans="1:7" s="8" customFormat="1" ht="15.75" customHeight="1">
      <c r="A799" s="19"/>
      <c r="B799" s="116" t="s">
        <v>55</v>
      </c>
      <c r="C799" s="117" t="s">
        <v>712</v>
      </c>
      <c r="D799" s="679"/>
      <c r="E799" s="78">
        <f t="shared" ref="E799:G802" si="87">E798+7</f>
        <v>44144</v>
      </c>
      <c r="F799" s="78">
        <f t="shared" si="87"/>
        <v>44148</v>
      </c>
      <c r="G799" s="75">
        <f t="shared" si="87"/>
        <v>44162</v>
      </c>
    </row>
    <row r="800" spans="1:7" s="8" customFormat="1" ht="15.75" customHeight="1">
      <c r="A800" s="19"/>
      <c r="B800" s="116" t="s">
        <v>607</v>
      </c>
      <c r="C800" s="117" t="s">
        <v>713</v>
      </c>
      <c r="D800" s="679"/>
      <c r="E800" s="78">
        <f t="shared" si="87"/>
        <v>44151</v>
      </c>
      <c r="F800" s="78">
        <f t="shared" si="87"/>
        <v>44155</v>
      </c>
      <c r="G800" s="75">
        <f t="shared" si="87"/>
        <v>44169</v>
      </c>
    </row>
    <row r="801" spans="1:7" s="8" customFormat="1" ht="15.75" customHeight="1">
      <c r="A801" s="19"/>
      <c r="B801" s="116" t="s">
        <v>608</v>
      </c>
      <c r="C801" s="117" t="s">
        <v>714</v>
      </c>
      <c r="D801" s="679"/>
      <c r="E801" s="78">
        <f t="shared" si="87"/>
        <v>44158</v>
      </c>
      <c r="F801" s="78">
        <f t="shared" si="87"/>
        <v>44162</v>
      </c>
      <c r="G801" s="75">
        <f t="shared" si="87"/>
        <v>44176</v>
      </c>
    </row>
    <row r="802" spans="1:7" s="8" customFormat="1" ht="15.75" customHeight="1">
      <c r="A802" s="19"/>
      <c r="B802" s="116" t="s">
        <v>609</v>
      </c>
      <c r="C802" s="117" t="s">
        <v>715</v>
      </c>
      <c r="D802" s="680"/>
      <c r="E802" s="78">
        <f t="shared" si="87"/>
        <v>44165</v>
      </c>
      <c r="F802" s="78">
        <f t="shared" si="87"/>
        <v>44169</v>
      </c>
      <c r="G802" s="75">
        <f t="shared" si="87"/>
        <v>44183</v>
      </c>
    </row>
    <row r="803" spans="1:7" s="8" customFormat="1" ht="15.75" customHeight="1">
      <c r="A803" s="19"/>
      <c r="B803" s="15"/>
      <c r="C803" s="15"/>
      <c r="D803" s="17"/>
      <c r="E803" s="17"/>
      <c r="F803" s="14"/>
      <c r="G803" s="14"/>
    </row>
    <row r="804" spans="1:7" s="8" customFormat="1" ht="15.75" customHeight="1">
      <c r="A804" s="19"/>
      <c r="B804" s="96"/>
      <c r="C804" s="5"/>
      <c r="D804" s="6"/>
      <c r="E804" s="6"/>
      <c r="F804" s="97"/>
      <c r="G804" s="97"/>
    </row>
    <row r="805" spans="1:7" s="8" customFormat="1" ht="15.75" customHeight="1">
      <c r="A805" s="19" t="s">
        <v>898</v>
      </c>
      <c r="B805" s="674" t="s">
        <v>26</v>
      </c>
      <c r="C805" s="674" t="s">
        <v>27</v>
      </c>
      <c r="D805" s="674" t="s">
        <v>28</v>
      </c>
      <c r="E805" s="74" t="s">
        <v>708</v>
      </c>
      <c r="F805" s="74" t="s">
        <v>29</v>
      </c>
      <c r="G805" s="98" t="s">
        <v>899</v>
      </c>
    </row>
    <row r="806" spans="1:7" s="8" customFormat="1" ht="15.75" customHeight="1">
      <c r="A806" s="19"/>
      <c r="B806" s="675"/>
      <c r="C806" s="675"/>
      <c r="D806" s="675"/>
      <c r="E806" s="76" t="s">
        <v>19</v>
      </c>
      <c r="F806" s="83" t="s">
        <v>30</v>
      </c>
      <c r="G806" s="74" t="s">
        <v>31</v>
      </c>
    </row>
    <row r="807" spans="1:7" s="8" customFormat="1" ht="15.75" customHeight="1">
      <c r="A807" s="19"/>
      <c r="B807" s="94" t="s">
        <v>329</v>
      </c>
      <c r="C807" s="95" t="s">
        <v>367</v>
      </c>
      <c r="D807" s="671" t="s">
        <v>683</v>
      </c>
      <c r="E807" s="78">
        <v>44138</v>
      </c>
      <c r="F807" s="78">
        <f>E807+4</f>
        <v>44142</v>
      </c>
      <c r="G807" s="75">
        <f>F807+13</f>
        <v>44155</v>
      </c>
    </row>
    <row r="808" spans="1:7" s="8" customFormat="1" ht="15.75" customHeight="1">
      <c r="A808" s="19"/>
      <c r="B808" s="94" t="s">
        <v>676</v>
      </c>
      <c r="C808" s="95" t="s">
        <v>679</v>
      </c>
      <c r="D808" s="679"/>
      <c r="E808" s="78">
        <f t="shared" ref="E808:G811" si="88">E807+7</f>
        <v>44145</v>
      </c>
      <c r="F808" s="78">
        <f t="shared" si="88"/>
        <v>44149</v>
      </c>
      <c r="G808" s="75">
        <f t="shared" si="88"/>
        <v>44162</v>
      </c>
    </row>
    <row r="809" spans="1:7" s="8" customFormat="1" ht="15.75" customHeight="1">
      <c r="A809" s="19"/>
      <c r="B809" s="94" t="s">
        <v>677</v>
      </c>
      <c r="C809" s="95" t="s">
        <v>680</v>
      </c>
      <c r="D809" s="679"/>
      <c r="E809" s="78">
        <f t="shared" si="88"/>
        <v>44152</v>
      </c>
      <c r="F809" s="78">
        <f t="shared" si="88"/>
        <v>44156</v>
      </c>
      <c r="G809" s="75">
        <f t="shared" si="88"/>
        <v>44169</v>
      </c>
    </row>
    <row r="810" spans="1:7" s="8" customFormat="1" ht="15.75" customHeight="1">
      <c r="A810" s="19"/>
      <c r="B810" s="94" t="s">
        <v>291</v>
      </c>
      <c r="C810" s="95" t="s">
        <v>681</v>
      </c>
      <c r="D810" s="679"/>
      <c r="E810" s="78">
        <f t="shared" si="88"/>
        <v>44159</v>
      </c>
      <c r="F810" s="78">
        <f t="shared" si="88"/>
        <v>44163</v>
      </c>
      <c r="G810" s="75">
        <f t="shared" si="88"/>
        <v>44176</v>
      </c>
    </row>
    <row r="811" spans="1:7" s="8" customFormat="1" ht="15.75" customHeight="1">
      <c r="A811" s="19"/>
      <c r="B811" s="94" t="s">
        <v>678</v>
      </c>
      <c r="C811" s="95" t="s">
        <v>682</v>
      </c>
      <c r="D811" s="680"/>
      <c r="E811" s="78">
        <f t="shared" si="88"/>
        <v>44166</v>
      </c>
      <c r="F811" s="78">
        <f t="shared" si="88"/>
        <v>44170</v>
      </c>
      <c r="G811" s="75">
        <f t="shared" si="88"/>
        <v>44183</v>
      </c>
    </row>
    <row r="812" spans="1:7" s="8" customFormat="1" ht="15.75" customHeight="1">
      <c r="A812" s="19"/>
      <c r="B812" s="15"/>
      <c r="C812" s="15"/>
      <c r="D812" s="17"/>
      <c r="E812" s="14"/>
      <c r="F812" s="14"/>
      <c r="G812" s="14"/>
    </row>
    <row r="813" spans="1:7" s="8" customFormat="1" ht="15.75" customHeight="1">
      <c r="A813" s="19"/>
      <c r="B813" s="15"/>
      <c r="C813" s="97"/>
      <c r="D813" s="23"/>
      <c r="E813" s="6"/>
      <c r="F813" s="97"/>
      <c r="G813" s="97"/>
    </row>
    <row r="814" spans="1:7" s="8" customFormat="1" ht="15.75" customHeight="1">
      <c r="A814" s="19"/>
      <c r="B814" s="674" t="s">
        <v>26</v>
      </c>
      <c r="C814" s="674" t="s">
        <v>27</v>
      </c>
      <c r="D814" s="674" t="s">
        <v>28</v>
      </c>
      <c r="E814" s="74" t="s">
        <v>696</v>
      </c>
      <c r="F814" s="74" t="s">
        <v>29</v>
      </c>
      <c r="G814" s="98" t="s">
        <v>900</v>
      </c>
    </row>
    <row r="815" spans="1:7" s="8" customFormat="1" ht="15.75" customHeight="1">
      <c r="A815" s="19"/>
      <c r="B815" s="675"/>
      <c r="C815" s="675"/>
      <c r="D815" s="675"/>
      <c r="E815" s="76" t="s">
        <v>19</v>
      </c>
      <c r="F815" s="83" t="s">
        <v>30</v>
      </c>
      <c r="G815" s="74" t="s">
        <v>31</v>
      </c>
    </row>
    <row r="816" spans="1:7" s="8" customFormat="1" ht="15.75" customHeight="1">
      <c r="A816" s="19"/>
      <c r="B816" s="110" t="s">
        <v>557</v>
      </c>
      <c r="C816" s="79" t="s">
        <v>559</v>
      </c>
      <c r="D816" s="671" t="s">
        <v>901</v>
      </c>
      <c r="E816" s="78">
        <v>44131</v>
      </c>
      <c r="F816" s="78">
        <f>E816+5</f>
        <v>44136</v>
      </c>
      <c r="G816" s="75">
        <v>7</v>
      </c>
    </row>
    <row r="817" spans="1:7" s="8" customFormat="1" ht="15.75" customHeight="1">
      <c r="A817" s="19"/>
      <c r="B817" s="110"/>
      <c r="C817" s="79"/>
      <c r="D817" s="672"/>
      <c r="E817" s="78">
        <f t="shared" ref="E817:G820" si="89">E816+7</f>
        <v>44138</v>
      </c>
      <c r="F817" s="78">
        <f t="shared" si="89"/>
        <v>44143</v>
      </c>
      <c r="G817" s="75">
        <f t="shared" si="89"/>
        <v>14</v>
      </c>
    </row>
    <row r="818" spans="1:7" s="8" customFormat="1" ht="15.75" customHeight="1">
      <c r="A818" s="19"/>
      <c r="B818" s="110" t="s">
        <v>175</v>
      </c>
      <c r="C818" s="79" t="s">
        <v>560</v>
      </c>
      <c r="D818" s="672"/>
      <c r="E818" s="78">
        <f t="shared" si="89"/>
        <v>44145</v>
      </c>
      <c r="F818" s="78">
        <f t="shared" si="89"/>
        <v>44150</v>
      </c>
      <c r="G818" s="75">
        <f t="shared" si="89"/>
        <v>21</v>
      </c>
    </row>
    <row r="819" spans="1:7" s="8" customFormat="1" ht="15.75" customHeight="1">
      <c r="A819" s="19"/>
      <c r="B819" s="110"/>
      <c r="C819" s="79"/>
      <c r="D819" s="672"/>
      <c r="E819" s="78">
        <f t="shared" si="89"/>
        <v>44152</v>
      </c>
      <c r="F819" s="78">
        <f t="shared" si="89"/>
        <v>44157</v>
      </c>
      <c r="G819" s="75">
        <f t="shared" si="89"/>
        <v>28</v>
      </c>
    </row>
    <row r="820" spans="1:7" s="8" customFormat="1" ht="15.75" customHeight="1">
      <c r="A820" s="19"/>
      <c r="B820" s="79" t="s">
        <v>558</v>
      </c>
      <c r="C820" s="79" t="s">
        <v>561</v>
      </c>
      <c r="D820" s="673"/>
      <c r="E820" s="78">
        <f t="shared" si="89"/>
        <v>44159</v>
      </c>
      <c r="F820" s="78">
        <f t="shared" si="89"/>
        <v>44164</v>
      </c>
      <c r="G820" s="75">
        <f t="shared" si="89"/>
        <v>35</v>
      </c>
    </row>
    <row r="821" spans="1:7" s="8" customFormat="1" ht="15.75" customHeight="1">
      <c r="A821" s="19"/>
      <c r="B821" s="15"/>
      <c r="C821" s="97"/>
      <c r="D821" s="23"/>
      <c r="E821" s="6"/>
      <c r="F821" s="97"/>
      <c r="G821" s="97"/>
    </row>
    <row r="822" spans="1:7" s="8" customFormat="1" ht="15.75" customHeight="1">
      <c r="A822" s="19"/>
      <c r="B822" s="5"/>
      <c r="C822" s="15"/>
      <c r="D822" s="17"/>
      <c r="E822" s="14"/>
      <c r="F822" s="14"/>
      <c r="G822" s="14"/>
    </row>
    <row r="823" spans="1:7" s="8" customFormat="1" ht="15.75" customHeight="1">
      <c r="A823" s="105" t="s">
        <v>119</v>
      </c>
      <c r="B823" s="40"/>
      <c r="C823" s="40"/>
      <c r="D823" s="40"/>
      <c r="E823" s="40"/>
      <c r="F823" s="40"/>
      <c r="G823" s="40"/>
    </row>
    <row r="824" spans="1:7" s="8" customFormat="1" ht="15.75" customHeight="1">
      <c r="A824" s="19"/>
      <c r="B824" s="103" t="s">
        <v>732</v>
      </c>
      <c r="C824" s="49"/>
      <c r="D824" s="23"/>
      <c r="E824" s="23"/>
      <c r="F824" s="103"/>
      <c r="G824" s="50"/>
    </row>
    <row r="825" spans="1:7" s="8" customFormat="1" ht="15.75" customHeight="1">
      <c r="A825" s="19" t="s">
        <v>902</v>
      </c>
      <c r="B825" s="674" t="s">
        <v>26</v>
      </c>
      <c r="C825" s="98" t="s">
        <v>27</v>
      </c>
      <c r="D825" s="98" t="s">
        <v>28</v>
      </c>
      <c r="E825" s="74" t="s">
        <v>696</v>
      </c>
      <c r="F825" s="74" t="s">
        <v>29</v>
      </c>
      <c r="G825" s="98" t="s">
        <v>121</v>
      </c>
    </row>
    <row r="826" spans="1:7" s="8" customFormat="1" ht="15.75" customHeight="1">
      <c r="A826" s="19"/>
      <c r="B826" s="675"/>
      <c r="C826" s="99"/>
      <c r="D826" s="99"/>
      <c r="E826" s="76" t="s">
        <v>19</v>
      </c>
      <c r="F826" s="83" t="s">
        <v>30</v>
      </c>
      <c r="G826" s="74" t="s">
        <v>31</v>
      </c>
    </row>
    <row r="827" spans="1:7" s="8" customFormat="1" ht="15.75" customHeight="1">
      <c r="A827" s="19"/>
      <c r="B827" s="110" t="s">
        <v>557</v>
      </c>
      <c r="C827" s="79" t="s">
        <v>559</v>
      </c>
      <c r="D827" s="671" t="s">
        <v>901</v>
      </c>
      <c r="E827" s="78">
        <v>44131</v>
      </c>
      <c r="F827" s="78">
        <f>E827+5</f>
        <v>44136</v>
      </c>
      <c r="G827" s="75">
        <f>F827+17</f>
        <v>44153</v>
      </c>
    </row>
    <row r="828" spans="1:7" s="8" customFormat="1" ht="15.75" customHeight="1">
      <c r="A828" s="19"/>
      <c r="B828" s="110"/>
      <c r="C828" s="79"/>
      <c r="D828" s="672"/>
      <c r="E828" s="78">
        <f t="shared" ref="E828:G831" si="90">E827+7</f>
        <v>44138</v>
      </c>
      <c r="F828" s="78">
        <f t="shared" si="90"/>
        <v>44143</v>
      </c>
      <c r="G828" s="75">
        <f t="shared" si="90"/>
        <v>44160</v>
      </c>
    </row>
    <row r="829" spans="1:7" s="8" customFormat="1" ht="15.75" customHeight="1">
      <c r="A829" s="19"/>
      <c r="B829" s="110" t="s">
        <v>175</v>
      </c>
      <c r="C829" s="79" t="s">
        <v>560</v>
      </c>
      <c r="D829" s="672"/>
      <c r="E829" s="78">
        <f t="shared" si="90"/>
        <v>44145</v>
      </c>
      <c r="F829" s="78">
        <f t="shared" si="90"/>
        <v>44150</v>
      </c>
      <c r="G829" s="75">
        <f t="shared" si="90"/>
        <v>44167</v>
      </c>
    </row>
    <row r="830" spans="1:7" s="8" customFormat="1" ht="15.75" customHeight="1">
      <c r="A830" s="48"/>
      <c r="B830" s="110"/>
      <c r="C830" s="79"/>
      <c r="D830" s="672"/>
      <c r="E830" s="78">
        <f t="shared" si="90"/>
        <v>44152</v>
      </c>
      <c r="F830" s="78">
        <f t="shared" si="90"/>
        <v>44157</v>
      </c>
      <c r="G830" s="75">
        <f t="shared" si="90"/>
        <v>44174</v>
      </c>
    </row>
    <row r="831" spans="1:7" s="8" customFormat="1" ht="15.75" customHeight="1">
      <c r="A831" s="25"/>
      <c r="B831" s="79" t="s">
        <v>558</v>
      </c>
      <c r="C831" s="79" t="s">
        <v>561</v>
      </c>
      <c r="D831" s="673"/>
      <c r="E831" s="78">
        <f t="shared" si="90"/>
        <v>44159</v>
      </c>
      <c r="F831" s="78">
        <f t="shared" si="90"/>
        <v>44164</v>
      </c>
      <c r="G831" s="75">
        <f t="shared" si="90"/>
        <v>44181</v>
      </c>
    </row>
    <row r="832" spans="1:7" s="8" customFormat="1" ht="15.75" customHeight="1">
      <c r="A832" s="19"/>
      <c r="B832" s="51"/>
      <c r="C832" s="51"/>
      <c r="D832" s="6"/>
      <c r="E832" s="6"/>
      <c r="F832" s="97"/>
      <c r="G832" s="52"/>
    </row>
    <row r="833" spans="1:7" s="8" customFormat="1" ht="15.75" customHeight="1">
      <c r="A833" s="19"/>
      <c r="B833" s="674" t="s">
        <v>700</v>
      </c>
      <c r="C833" s="674" t="s">
        <v>27</v>
      </c>
      <c r="D833" s="74" t="s">
        <v>28</v>
      </c>
      <c r="E833" s="74" t="s">
        <v>696</v>
      </c>
      <c r="F833" s="74" t="s">
        <v>29</v>
      </c>
      <c r="G833" s="74" t="s">
        <v>121</v>
      </c>
    </row>
    <row r="834" spans="1:7" s="8" customFormat="1" ht="15.75" customHeight="1">
      <c r="A834" s="19"/>
      <c r="B834" s="675"/>
      <c r="C834" s="675"/>
      <c r="D834" s="671" t="s">
        <v>903</v>
      </c>
      <c r="E834" s="74" t="s">
        <v>19</v>
      </c>
      <c r="F834" s="74" t="s">
        <v>30</v>
      </c>
      <c r="G834" s="74" t="s">
        <v>31</v>
      </c>
    </row>
    <row r="835" spans="1:7" s="8" customFormat="1" ht="15.75" customHeight="1">
      <c r="A835" s="19"/>
      <c r="B835" s="110" t="s">
        <v>32</v>
      </c>
      <c r="C835" s="79" t="s">
        <v>350</v>
      </c>
      <c r="D835" s="679"/>
      <c r="E835" s="75">
        <v>44133</v>
      </c>
      <c r="F835" s="75">
        <f>E835+3</f>
        <v>44136</v>
      </c>
      <c r="G835" s="75">
        <f>F835+15</f>
        <v>44151</v>
      </c>
    </row>
    <row r="836" spans="1:7" s="8" customFormat="1" ht="15.75" customHeight="1">
      <c r="A836" s="19"/>
      <c r="B836" s="110" t="s">
        <v>552</v>
      </c>
      <c r="C836" s="79" t="s">
        <v>225</v>
      </c>
      <c r="D836" s="679"/>
      <c r="E836" s="75">
        <f t="shared" ref="E836:G839" si="91">E835+7</f>
        <v>44140</v>
      </c>
      <c r="F836" s="75">
        <f t="shared" si="91"/>
        <v>44143</v>
      </c>
      <c r="G836" s="75">
        <f t="shared" si="91"/>
        <v>44158</v>
      </c>
    </row>
    <row r="837" spans="1:7" s="8" customFormat="1" ht="15.75" customHeight="1">
      <c r="A837" s="19"/>
      <c r="B837" s="110" t="s">
        <v>553</v>
      </c>
      <c r="C837" s="79" t="s">
        <v>304</v>
      </c>
      <c r="D837" s="679"/>
      <c r="E837" s="75">
        <f t="shared" si="91"/>
        <v>44147</v>
      </c>
      <c r="F837" s="75">
        <f t="shared" si="91"/>
        <v>44150</v>
      </c>
      <c r="G837" s="75">
        <f t="shared" si="91"/>
        <v>44165</v>
      </c>
    </row>
    <row r="838" spans="1:7" s="8" customFormat="1" ht="15.75" customHeight="1">
      <c r="A838" s="19"/>
      <c r="B838" s="110" t="s">
        <v>300</v>
      </c>
      <c r="C838" s="79" t="s">
        <v>192</v>
      </c>
      <c r="D838" s="679"/>
      <c r="E838" s="75">
        <f t="shared" si="91"/>
        <v>44154</v>
      </c>
      <c r="F838" s="75">
        <f t="shared" si="91"/>
        <v>44157</v>
      </c>
      <c r="G838" s="75">
        <f t="shared" si="91"/>
        <v>44172</v>
      </c>
    </row>
    <row r="839" spans="1:7" s="8" customFormat="1" ht="15.75" customHeight="1">
      <c r="A839" s="19"/>
      <c r="B839" s="79" t="s">
        <v>349</v>
      </c>
      <c r="C839" s="79" t="s">
        <v>72</v>
      </c>
      <c r="D839" s="680"/>
      <c r="E839" s="75">
        <f t="shared" si="91"/>
        <v>44161</v>
      </c>
      <c r="F839" s="75">
        <f t="shared" si="91"/>
        <v>44164</v>
      </c>
      <c r="G839" s="75">
        <f t="shared" si="91"/>
        <v>44179</v>
      </c>
    </row>
    <row r="840" spans="1:7" s="8" customFormat="1" ht="15.75" customHeight="1">
      <c r="A840" s="19"/>
      <c r="B840" s="15"/>
      <c r="C840" s="11"/>
      <c r="D840" s="17"/>
      <c r="E840" s="14"/>
      <c r="F840" s="14"/>
      <c r="G840" s="14"/>
    </row>
    <row r="841" spans="1:7" s="8" customFormat="1" ht="15.75" customHeight="1">
      <c r="A841" s="19"/>
      <c r="B841" s="51"/>
      <c r="C841" s="51"/>
      <c r="D841" s="6"/>
      <c r="E841" s="6"/>
      <c r="F841" s="97"/>
      <c r="G841" s="52"/>
    </row>
    <row r="842" spans="1:7" s="8" customFormat="1" ht="15.75" customHeight="1">
      <c r="A842" s="19"/>
      <c r="B842" s="97"/>
      <c r="C842" s="51"/>
      <c r="D842" s="6"/>
      <c r="E842" s="6"/>
      <c r="F842" s="52"/>
      <c r="G842" s="52"/>
    </row>
    <row r="843" spans="1:7" s="8" customFormat="1" ht="15.75" customHeight="1">
      <c r="A843" s="19"/>
      <c r="B843" s="676" t="s">
        <v>700</v>
      </c>
      <c r="C843" s="74" t="s">
        <v>27</v>
      </c>
      <c r="D843" s="74" t="s">
        <v>28</v>
      </c>
      <c r="E843" s="74" t="s">
        <v>696</v>
      </c>
      <c r="F843" s="74" t="s">
        <v>29</v>
      </c>
      <c r="G843" s="163" t="s">
        <v>228</v>
      </c>
    </row>
    <row r="844" spans="1:7" s="8" customFormat="1" ht="15.75" customHeight="1">
      <c r="A844" s="19" t="s">
        <v>904</v>
      </c>
      <c r="B844" s="677"/>
      <c r="C844" s="74"/>
      <c r="D844" s="671" t="s">
        <v>905</v>
      </c>
      <c r="E844" s="75" t="s">
        <v>19</v>
      </c>
      <c r="F844" s="74" t="s">
        <v>30</v>
      </c>
      <c r="G844" s="74" t="s">
        <v>31</v>
      </c>
    </row>
    <row r="845" spans="1:7" s="8" customFormat="1" ht="15.75" customHeight="1">
      <c r="A845" s="19"/>
      <c r="B845" s="155" t="s">
        <v>405</v>
      </c>
      <c r="C845" s="156" t="s">
        <v>407</v>
      </c>
      <c r="D845" s="679"/>
      <c r="E845" s="75">
        <v>44135</v>
      </c>
      <c r="F845" s="75">
        <f>E845+5</f>
        <v>44140</v>
      </c>
      <c r="G845" s="75">
        <f>F845+12</f>
        <v>44152</v>
      </c>
    </row>
    <row r="846" spans="1:7" s="8" customFormat="1" ht="15.75" customHeight="1">
      <c r="A846" s="19"/>
      <c r="B846" s="155" t="s">
        <v>406</v>
      </c>
      <c r="C846" s="115" t="s">
        <v>562</v>
      </c>
      <c r="D846" s="679"/>
      <c r="E846" s="75">
        <f t="shared" ref="E846:G849" si="92">E845+7</f>
        <v>44142</v>
      </c>
      <c r="F846" s="75">
        <f t="shared" si="92"/>
        <v>44147</v>
      </c>
      <c r="G846" s="75">
        <f t="shared" si="92"/>
        <v>44159</v>
      </c>
    </row>
    <row r="847" spans="1:7" s="8" customFormat="1" ht="15.75" customHeight="1">
      <c r="A847" s="19"/>
      <c r="B847" s="155" t="s">
        <v>332</v>
      </c>
      <c r="C847" s="115" t="s">
        <v>408</v>
      </c>
      <c r="D847" s="679"/>
      <c r="E847" s="75">
        <f t="shared" si="92"/>
        <v>44149</v>
      </c>
      <c r="F847" s="75">
        <f t="shared" si="92"/>
        <v>44154</v>
      </c>
      <c r="G847" s="75">
        <f t="shared" si="92"/>
        <v>44166</v>
      </c>
    </row>
    <row r="848" spans="1:7" s="8" customFormat="1" ht="15.75" customHeight="1">
      <c r="A848" s="19"/>
      <c r="B848" s="136" t="s">
        <v>313</v>
      </c>
      <c r="C848" s="115" t="s">
        <v>409</v>
      </c>
      <c r="D848" s="679"/>
      <c r="E848" s="75">
        <f t="shared" si="92"/>
        <v>44156</v>
      </c>
      <c r="F848" s="75">
        <f t="shared" si="92"/>
        <v>44161</v>
      </c>
      <c r="G848" s="75">
        <f t="shared" si="92"/>
        <v>44173</v>
      </c>
    </row>
    <row r="849" spans="1:7" s="8" customFormat="1" ht="15.75" customHeight="1">
      <c r="A849" s="39"/>
      <c r="B849" s="136"/>
      <c r="C849" s="115"/>
      <c r="D849" s="680"/>
      <c r="E849" s="75">
        <f t="shared" si="92"/>
        <v>44163</v>
      </c>
      <c r="F849" s="75">
        <f t="shared" si="92"/>
        <v>44168</v>
      </c>
      <c r="G849" s="75">
        <f t="shared" si="92"/>
        <v>44180</v>
      </c>
    </row>
    <row r="850" spans="1:7" s="8" customFormat="1" ht="15.75" customHeight="1">
      <c r="A850" s="19"/>
      <c r="B850" s="15"/>
      <c r="C850" s="15"/>
      <c r="D850" s="17"/>
      <c r="E850" s="14"/>
      <c r="F850" s="14"/>
      <c r="G850" s="14"/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97"/>
      <c r="C852" s="51"/>
      <c r="D852" s="6"/>
      <c r="E852" s="6"/>
      <c r="F852" s="97"/>
      <c r="G852" s="52"/>
    </row>
    <row r="853" spans="1:7" s="8" customFormat="1" ht="15.75" customHeight="1">
      <c r="A853" s="19" t="s">
        <v>906</v>
      </c>
      <c r="B853" s="674" t="s">
        <v>26</v>
      </c>
      <c r="C853" s="98" t="s">
        <v>27</v>
      </c>
      <c r="D853" s="98" t="s">
        <v>28</v>
      </c>
      <c r="E853" s="74" t="s">
        <v>696</v>
      </c>
      <c r="F853" s="74" t="s">
        <v>29</v>
      </c>
      <c r="G853" s="98" t="s">
        <v>121</v>
      </c>
    </row>
    <row r="854" spans="1:7" s="8" customFormat="1" ht="15.75" customHeight="1">
      <c r="A854" s="19"/>
      <c r="B854" s="675"/>
      <c r="C854" s="99"/>
      <c r="D854" s="99"/>
      <c r="E854" s="76" t="s">
        <v>19</v>
      </c>
      <c r="F854" s="83" t="s">
        <v>30</v>
      </c>
      <c r="G854" s="74" t="s">
        <v>31</v>
      </c>
    </row>
    <row r="855" spans="1:7" s="8" customFormat="1" ht="15.75" customHeight="1">
      <c r="A855" s="19"/>
      <c r="B855" s="110" t="s">
        <v>557</v>
      </c>
      <c r="C855" s="79" t="s">
        <v>559</v>
      </c>
      <c r="D855" s="671" t="s">
        <v>907</v>
      </c>
      <c r="E855" s="78">
        <v>44131</v>
      </c>
      <c r="F855" s="78">
        <f>E855+5</f>
        <v>44136</v>
      </c>
      <c r="G855" s="75">
        <f>F855+17</f>
        <v>44153</v>
      </c>
    </row>
    <row r="856" spans="1:7" s="8" customFormat="1" ht="15.75" customHeight="1">
      <c r="A856" s="19"/>
      <c r="B856" s="110"/>
      <c r="C856" s="79"/>
      <c r="D856" s="672"/>
      <c r="E856" s="78">
        <f t="shared" ref="E856:G859" si="93">E855+7</f>
        <v>44138</v>
      </c>
      <c r="F856" s="78">
        <f t="shared" si="93"/>
        <v>44143</v>
      </c>
      <c r="G856" s="75">
        <f t="shared" si="93"/>
        <v>44160</v>
      </c>
    </row>
    <row r="857" spans="1:7" s="8" customFormat="1" ht="15.75" customHeight="1">
      <c r="A857" s="19"/>
      <c r="B857" s="110" t="s">
        <v>175</v>
      </c>
      <c r="C857" s="79" t="s">
        <v>560</v>
      </c>
      <c r="D857" s="672"/>
      <c r="E857" s="78">
        <f t="shared" si="93"/>
        <v>44145</v>
      </c>
      <c r="F857" s="78">
        <f t="shared" si="93"/>
        <v>44150</v>
      </c>
      <c r="G857" s="75">
        <f t="shared" si="93"/>
        <v>44167</v>
      </c>
    </row>
    <row r="858" spans="1:7" s="8" customFormat="1" ht="15.75" customHeight="1">
      <c r="A858" s="19"/>
      <c r="B858" s="110"/>
      <c r="C858" s="79"/>
      <c r="D858" s="672"/>
      <c r="E858" s="78">
        <f t="shared" si="93"/>
        <v>44152</v>
      </c>
      <c r="F858" s="78">
        <f t="shared" si="93"/>
        <v>44157</v>
      </c>
      <c r="G858" s="75">
        <f t="shared" si="93"/>
        <v>44174</v>
      </c>
    </row>
    <row r="859" spans="1:7" s="8" customFormat="1" ht="15.75" customHeight="1">
      <c r="A859" s="39"/>
      <c r="B859" s="79" t="s">
        <v>558</v>
      </c>
      <c r="C859" s="79" t="s">
        <v>561</v>
      </c>
      <c r="D859" s="673"/>
      <c r="E859" s="78">
        <f t="shared" si="93"/>
        <v>44159</v>
      </c>
      <c r="F859" s="78">
        <f t="shared" si="93"/>
        <v>44164</v>
      </c>
      <c r="G859" s="75">
        <f t="shared" si="93"/>
        <v>44181</v>
      </c>
    </row>
    <row r="860" spans="1:7" s="8" customFormat="1" ht="15.75" customHeight="1">
      <c r="A860" s="19"/>
      <c r="B860" s="53"/>
      <c r="C860" s="51"/>
      <c r="D860" s="6"/>
      <c r="E860" s="6"/>
      <c r="F860" s="97"/>
      <c r="G860" s="52"/>
    </row>
    <row r="861" spans="1:7" s="8" customFormat="1" ht="15.75" customHeight="1">
      <c r="A861" s="19"/>
      <c r="B861" s="97"/>
      <c r="C861" s="51"/>
      <c r="D861" s="6"/>
      <c r="E861" s="6"/>
      <c r="F861" s="97"/>
      <c r="G861" s="52"/>
    </row>
    <row r="862" spans="1:7" s="8" customFormat="1" ht="15.75" customHeight="1">
      <c r="A862" s="19" t="s">
        <v>908</v>
      </c>
      <c r="B862" s="674" t="s">
        <v>26</v>
      </c>
      <c r="C862" s="98" t="s">
        <v>27</v>
      </c>
      <c r="D862" s="98" t="s">
        <v>28</v>
      </c>
      <c r="E862" s="74" t="s">
        <v>696</v>
      </c>
      <c r="F862" s="74" t="s">
        <v>29</v>
      </c>
      <c r="G862" s="74" t="s">
        <v>124</v>
      </c>
    </row>
    <row r="863" spans="1:7" s="8" customFormat="1" ht="15.75" customHeight="1">
      <c r="A863" s="19"/>
      <c r="B863" s="675"/>
      <c r="C863" s="99"/>
      <c r="D863" s="99"/>
      <c r="E863" s="76" t="s">
        <v>19</v>
      </c>
      <c r="F863" s="83" t="s">
        <v>30</v>
      </c>
      <c r="G863" s="74" t="s">
        <v>31</v>
      </c>
    </row>
    <row r="864" spans="1:7" s="8" customFormat="1" ht="15.75" customHeight="1">
      <c r="A864" s="19"/>
      <c r="B864" s="158" t="s">
        <v>283</v>
      </c>
      <c r="C864" s="159"/>
      <c r="D864" s="671" t="s">
        <v>909</v>
      </c>
      <c r="E864" s="78">
        <v>44135</v>
      </c>
      <c r="F864" s="78">
        <f>E864+4</f>
        <v>44139</v>
      </c>
      <c r="G864" s="75">
        <f>F864+31</f>
        <v>44170</v>
      </c>
    </row>
    <row r="865" spans="1:7" s="8" customFormat="1" ht="15.75" customHeight="1">
      <c r="A865" s="19"/>
      <c r="B865" s="160" t="s">
        <v>15</v>
      </c>
      <c r="C865" s="159" t="s">
        <v>250</v>
      </c>
      <c r="D865" s="672"/>
      <c r="E865" s="78">
        <f t="shared" ref="E865:G868" si="94">E864+7</f>
        <v>44142</v>
      </c>
      <c r="F865" s="78">
        <f t="shared" si="94"/>
        <v>44146</v>
      </c>
      <c r="G865" s="75">
        <f t="shared" si="94"/>
        <v>44177</v>
      </c>
    </row>
    <row r="866" spans="1:7" s="8" customFormat="1" ht="15.75" customHeight="1">
      <c r="A866" s="19"/>
      <c r="B866" s="160" t="s">
        <v>554</v>
      </c>
      <c r="C866" s="159" t="s">
        <v>556</v>
      </c>
      <c r="D866" s="672"/>
      <c r="E866" s="78">
        <f t="shared" si="94"/>
        <v>44149</v>
      </c>
      <c r="F866" s="78">
        <f t="shared" si="94"/>
        <v>44153</v>
      </c>
      <c r="G866" s="75">
        <f t="shared" si="94"/>
        <v>44184</v>
      </c>
    </row>
    <row r="867" spans="1:7" s="8" customFormat="1" ht="15.75" customHeight="1">
      <c r="A867" s="19"/>
      <c r="B867" s="160"/>
      <c r="C867" s="159" t="s">
        <v>277</v>
      </c>
      <c r="D867" s="672"/>
      <c r="E867" s="78">
        <f t="shared" si="94"/>
        <v>44156</v>
      </c>
      <c r="F867" s="78">
        <f t="shared" si="94"/>
        <v>44160</v>
      </c>
      <c r="G867" s="75">
        <f t="shared" si="94"/>
        <v>44191</v>
      </c>
    </row>
    <row r="868" spans="1:7" s="8" customFormat="1" ht="15.75" customHeight="1">
      <c r="A868" s="39"/>
      <c r="B868" s="160" t="s">
        <v>555</v>
      </c>
      <c r="C868" s="154" t="s">
        <v>70</v>
      </c>
      <c r="D868" s="673"/>
      <c r="E868" s="78">
        <f t="shared" si="94"/>
        <v>44163</v>
      </c>
      <c r="F868" s="78">
        <f t="shared" si="94"/>
        <v>44167</v>
      </c>
      <c r="G868" s="75">
        <f t="shared" si="94"/>
        <v>44198</v>
      </c>
    </row>
    <row r="869" spans="1:7" s="8" customFormat="1" ht="15.75" customHeight="1">
      <c r="A869" s="19"/>
      <c r="B869" s="15"/>
      <c r="C869" s="97"/>
      <c r="D869" s="17"/>
      <c r="E869" s="17"/>
      <c r="F869" s="54"/>
      <c r="G869" s="14"/>
    </row>
    <row r="870" spans="1:7" s="8" customFormat="1" ht="15.75" customHeight="1">
      <c r="A870" s="19"/>
      <c r="B870" s="97"/>
      <c r="C870" s="51"/>
      <c r="D870" s="52"/>
      <c r="E870" s="52"/>
      <c r="F870" s="97"/>
      <c r="G870" s="52"/>
    </row>
    <row r="871" spans="1:7" s="8" customFormat="1" ht="15.75" customHeight="1">
      <c r="A871" s="19" t="s">
        <v>910</v>
      </c>
      <c r="B871" s="674" t="s">
        <v>26</v>
      </c>
      <c r="C871" s="98" t="s">
        <v>27</v>
      </c>
      <c r="D871" s="98" t="s">
        <v>28</v>
      </c>
      <c r="E871" s="74" t="s">
        <v>696</v>
      </c>
      <c r="F871" s="74" t="s">
        <v>29</v>
      </c>
      <c r="G871" s="98" t="s">
        <v>125</v>
      </c>
    </row>
    <row r="872" spans="1:7" s="8" customFormat="1" ht="15.75" customHeight="1">
      <c r="A872" s="19"/>
      <c r="B872" s="675"/>
      <c r="C872" s="99"/>
      <c r="D872" s="99"/>
      <c r="E872" s="76" t="s">
        <v>19</v>
      </c>
      <c r="F872" s="83" t="s">
        <v>30</v>
      </c>
      <c r="G872" s="74" t="s">
        <v>31</v>
      </c>
    </row>
    <row r="873" spans="1:7" s="8" customFormat="1" ht="15.75" customHeight="1">
      <c r="A873" s="19"/>
      <c r="B873" s="158" t="s">
        <v>283</v>
      </c>
      <c r="C873" s="159"/>
      <c r="D873" s="671" t="s">
        <v>909</v>
      </c>
      <c r="E873" s="78">
        <v>44135</v>
      </c>
      <c r="F873" s="78">
        <f>E873+4</f>
        <v>44139</v>
      </c>
      <c r="G873" s="75">
        <f>F873+20</f>
        <v>44159</v>
      </c>
    </row>
    <row r="874" spans="1:7" s="8" customFormat="1" ht="15.75" customHeight="1">
      <c r="A874" s="19"/>
      <c r="B874" s="160" t="s">
        <v>15</v>
      </c>
      <c r="C874" s="159" t="s">
        <v>250</v>
      </c>
      <c r="D874" s="672"/>
      <c r="E874" s="78">
        <f t="shared" ref="E874:G877" si="95">E873+7</f>
        <v>44142</v>
      </c>
      <c r="F874" s="78">
        <f t="shared" si="95"/>
        <v>44146</v>
      </c>
      <c r="G874" s="75">
        <f t="shared" si="95"/>
        <v>44166</v>
      </c>
    </row>
    <row r="875" spans="1:7" s="8" customFormat="1" ht="15.75" customHeight="1">
      <c r="A875" s="19"/>
      <c r="B875" s="160" t="s">
        <v>554</v>
      </c>
      <c r="C875" s="159" t="s">
        <v>556</v>
      </c>
      <c r="D875" s="672"/>
      <c r="E875" s="78">
        <f t="shared" si="95"/>
        <v>44149</v>
      </c>
      <c r="F875" s="78">
        <f t="shared" si="95"/>
        <v>44153</v>
      </c>
      <c r="G875" s="75">
        <f t="shared" si="95"/>
        <v>44173</v>
      </c>
    </row>
    <row r="876" spans="1:7" s="8" customFormat="1" ht="15.75" customHeight="1">
      <c r="A876" s="19"/>
      <c r="B876" s="160"/>
      <c r="C876" s="159" t="s">
        <v>277</v>
      </c>
      <c r="D876" s="672"/>
      <c r="E876" s="78">
        <f t="shared" si="95"/>
        <v>44156</v>
      </c>
      <c r="F876" s="78">
        <f t="shared" si="95"/>
        <v>44160</v>
      </c>
      <c r="G876" s="75">
        <f t="shared" si="95"/>
        <v>44180</v>
      </c>
    </row>
    <row r="877" spans="1:7" s="8" customFormat="1" ht="15.75" customHeight="1">
      <c r="A877" s="39"/>
      <c r="B877" s="160" t="s">
        <v>555</v>
      </c>
      <c r="C877" s="154" t="s">
        <v>70</v>
      </c>
      <c r="D877" s="673"/>
      <c r="E877" s="78">
        <f t="shared" si="95"/>
        <v>44163</v>
      </c>
      <c r="F877" s="78">
        <f t="shared" si="95"/>
        <v>44167</v>
      </c>
      <c r="G877" s="75">
        <f t="shared" si="95"/>
        <v>44187</v>
      </c>
    </row>
    <row r="878" spans="1:7" s="8" customFormat="1" ht="15.75" customHeight="1">
      <c r="A878" s="19"/>
      <c r="B878" s="15"/>
      <c r="C878" s="15"/>
      <c r="D878" s="17"/>
      <c r="E878" s="17"/>
      <c r="F878" s="14"/>
      <c r="G878" s="14"/>
    </row>
    <row r="879" spans="1:7" s="8" customFormat="1" ht="15.75" customHeight="1">
      <c r="A879" s="19"/>
      <c r="B879" s="97"/>
      <c r="C879" s="51"/>
      <c r="D879" s="6"/>
      <c r="E879" s="6"/>
      <c r="F879" s="97"/>
      <c r="G879" s="52"/>
    </row>
    <row r="880" spans="1:7" s="8" customFormat="1" ht="15.75" customHeight="1">
      <c r="A880" s="19" t="s">
        <v>911</v>
      </c>
      <c r="B880" s="674" t="s">
        <v>26</v>
      </c>
      <c r="C880" s="98" t="s">
        <v>27</v>
      </c>
      <c r="D880" s="98" t="s">
        <v>28</v>
      </c>
      <c r="E880" s="74" t="s">
        <v>696</v>
      </c>
      <c r="F880" s="74" t="s">
        <v>29</v>
      </c>
      <c r="G880" s="74" t="s">
        <v>0</v>
      </c>
    </row>
    <row r="881" spans="1:7" s="8" customFormat="1" ht="15.75" customHeight="1">
      <c r="A881" s="19"/>
      <c r="B881" s="675"/>
      <c r="C881" s="99"/>
      <c r="D881" s="99"/>
      <c r="E881" s="76" t="s">
        <v>19</v>
      </c>
      <c r="F881" s="83" t="s">
        <v>30</v>
      </c>
      <c r="G881" s="74" t="s">
        <v>31</v>
      </c>
    </row>
    <row r="882" spans="1:7" s="8" customFormat="1" ht="15.75" customHeight="1">
      <c r="A882" s="19"/>
      <c r="B882" s="110" t="s">
        <v>32</v>
      </c>
      <c r="C882" s="79" t="s">
        <v>350</v>
      </c>
      <c r="D882" s="671" t="s">
        <v>903</v>
      </c>
      <c r="E882" s="78">
        <v>44131</v>
      </c>
      <c r="F882" s="78">
        <f>E882+5</f>
        <v>44136</v>
      </c>
      <c r="G882" s="75">
        <f>F882+22</f>
        <v>44158</v>
      </c>
    </row>
    <row r="883" spans="1:7" s="8" customFormat="1" ht="15.75" customHeight="1">
      <c r="A883" s="19"/>
      <c r="B883" s="110" t="s">
        <v>552</v>
      </c>
      <c r="C883" s="79" t="s">
        <v>225</v>
      </c>
      <c r="D883" s="672"/>
      <c r="E883" s="78">
        <f t="shared" ref="E883:G886" si="96">E882+7</f>
        <v>44138</v>
      </c>
      <c r="F883" s="78">
        <f t="shared" si="96"/>
        <v>44143</v>
      </c>
      <c r="G883" s="75">
        <f t="shared" si="96"/>
        <v>44165</v>
      </c>
    </row>
    <row r="884" spans="1:7" s="8" customFormat="1" ht="15.75" customHeight="1">
      <c r="A884" s="19"/>
      <c r="B884" s="110" t="s">
        <v>553</v>
      </c>
      <c r="C884" s="79" t="s">
        <v>304</v>
      </c>
      <c r="D884" s="672"/>
      <c r="E884" s="78">
        <f t="shared" si="96"/>
        <v>44145</v>
      </c>
      <c r="F884" s="78">
        <f t="shared" si="96"/>
        <v>44150</v>
      </c>
      <c r="G884" s="75">
        <f t="shared" si="96"/>
        <v>44172</v>
      </c>
    </row>
    <row r="885" spans="1:7" s="8" customFormat="1" ht="15.75" customHeight="1">
      <c r="A885" s="19"/>
      <c r="B885" s="110" t="s">
        <v>300</v>
      </c>
      <c r="C885" s="79" t="s">
        <v>192</v>
      </c>
      <c r="D885" s="672"/>
      <c r="E885" s="78">
        <f t="shared" si="96"/>
        <v>44152</v>
      </c>
      <c r="F885" s="78">
        <f t="shared" si="96"/>
        <v>44157</v>
      </c>
      <c r="G885" s="75">
        <f t="shared" si="96"/>
        <v>44179</v>
      </c>
    </row>
    <row r="886" spans="1:7" s="8" customFormat="1" ht="15.75" customHeight="1">
      <c r="A886" s="19"/>
      <c r="B886" s="79" t="s">
        <v>349</v>
      </c>
      <c r="C886" s="79" t="s">
        <v>72</v>
      </c>
      <c r="D886" s="673"/>
      <c r="E886" s="78">
        <f t="shared" si="96"/>
        <v>44159</v>
      </c>
      <c r="F886" s="78">
        <f t="shared" si="96"/>
        <v>44164</v>
      </c>
      <c r="G886" s="75">
        <f t="shared" si="96"/>
        <v>44186</v>
      </c>
    </row>
    <row r="887" spans="1:7" s="8" customFormat="1" ht="15.75" customHeight="1">
      <c r="A887" s="19"/>
      <c r="B887" s="15"/>
      <c r="C887" s="15"/>
      <c r="D887" s="17"/>
      <c r="E887" s="14"/>
      <c r="F887" s="14"/>
      <c r="G887" s="14"/>
    </row>
    <row r="888" spans="1:7" s="8" customFormat="1" ht="15.75" customHeight="1">
      <c r="A888" s="19"/>
      <c r="B888" s="97"/>
      <c r="C888" s="51"/>
      <c r="D888" s="6"/>
      <c r="E888" s="6"/>
      <c r="F888" s="97"/>
      <c r="G888" s="52"/>
    </row>
    <row r="889" spans="1:7" s="8" customFormat="1" ht="15.75" customHeight="1">
      <c r="A889" s="19"/>
      <c r="B889" s="97"/>
      <c r="C889" s="51"/>
      <c r="D889" s="6"/>
      <c r="E889" s="6"/>
      <c r="F889" s="97"/>
      <c r="G889" s="52"/>
    </row>
    <row r="890" spans="1:7" s="8" customFormat="1" ht="15.75" customHeight="1">
      <c r="A890" s="19"/>
      <c r="B890" s="674" t="s">
        <v>26</v>
      </c>
      <c r="C890" s="98" t="s">
        <v>27</v>
      </c>
      <c r="D890" s="98" t="s">
        <v>28</v>
      </c>
      <c r="E890" s="74" t="s">
        <v>696</v>
      </c>
      <c r="F890" s="74" t="s">
        <v>29</v>
      </c>
      <c r="G890" s="74" t="s">
        <v>0</v>
      </c>
    </row>
    <row r="891" spans="1:7" s="8" customFormat="1" ht="15.75" customHeight="1">
      <c r="A891" s="19"/>
      <c r="B891" s="675"/>
      <c r="C891" s="99"/>
      <c r="D891" s="99"/>
      <c r="E891" s="76" t="s">
        <v>19</v>
      </c>
      <c r="F891" s="83" t="s">
        <v>30</v>
      </c>
      <c r="G891" s="74" t="s">
        <v>31</v>
      </c>
    </row>
    <row r="892" spans="1:7" s="8" customFormat="1" ht="15.75" customHeight="1">
      <c r="A892" s="19"/>
      <c r="B892" s="110" t="s">
        <v>32</v>
      </c>
      <c r="C892" s="79" t="s">
        <v>350</v>
      </c>
      <c r="D892" s="671" t="s">
        <v>903</v>
      </c>
      <c r="E892" s="78">
        <v>44131</v>
      </c>
      <c r="F892" s="78">
        <f>E892+5</f>
        <v>44136</v>
      </c>
      <c r="G892" s="75">
        <f>F892+24</f>
        <v>44160</v>
      </c>
    </row>
    <row r="893" spans="1:7" s="8" customFormat="1" ht="15.75" customHeight="1">
      <c r="A893" s="19"/>
      <c r="B893" s="110" t="s">
        <v>552</v>
      </c>
      <c r="C893" s="79" t="s">
        <v>225</v>
      </c>
      <c r="D893" s="672"/>
      <c r="E893" s="78">
        <f t="shared" ref="E893:G895" si="97">E892+7</f>
        <v>44138</v>
      </c>
      <c r="F893" s="78">
        <f t="shared" si="97"/>
        <v>44143</v>
      </c>
      <c r="G893" s="75">
        <f t="shared" si="97"/>
        <v>44167</v>
      </c>
    </row>
    <row r="894" spans="1:7" s="8" customFormat="1" ht="15.75" customHeight="1">
      <c r="A894" s="19"/>
      <c r="B894" s="110" t="s">
        <v>553</v>
      </c>
      <c r="C894" s="79" t="s">
        <v>304</v>
      </c>
      <c r="D894" s="672"/>
      <c r="E894" s="78">
        <f t="shared" si="97"/>
        <v>44145</v>
      </c>
      <c r="F894" s="78">
        <f t="shared" si="97"/>
        <v>44150</v>
      </c>
      <c r="G894" s="75">
        <f t="shared" si="97"/>
        <v>44174</v>
      </c>
    </row>
    <row r="895" spans="1:7" s="8" customFormat="1" ht="15.75" customHeight="1">
      <c r="A895" s="19"/>
      <c r="B895" s="110" t="s">
        <v>300</v>
      </c>
      <c r="C895" s="79" t="s">
        <v>192</v>
      </c>
      <c r="D895" s="672"/>
      <c r="E895" s="78">
        <f t="shared" si="97"/>
        <v>44152</v>
      </c>
      <c r="F895" s="78">
        <f t="shared" si="97"/>
        <v>44157</v>
      </c>
      <c r="G895" s="75">
        <f t="shared" si="97"/>
        <v>44181</v>
      </c>
    </row>
    <row r="896" spans="1:7" s="8" customFormat="1" ht="15.75" customHeight="1">
      <c r="A896" s="39"/>
      <c r="B896" s="79" t="s">
        <v>349</v>
      </c>
      <c r="C896" s="79" t="s">
        <v>72</v>
      </c>
      <c r="D896" s="673"/>
      <c r="E896" s="78">
        <f>E895+7</f>
        <v>44159</v>
      </c>
      <c r="F896" s="78">
        <f>F895+7</f>
        <v>44164</v>
      </c>
      <c r="G896" s="75">
        <f>G895+7</f>
        <v>44188</v>
      </c>
    </row>
    <row r="897" spans="1:7" s="8" customFormat="1" ht="15.75" customHeight="1">
      <c r="A897" s="19"/>
      <c r="B897" s="15"/>
      <c r="C897" s="15"/>
      <c r="D897" s="17"/>
      <c r="E897" s="14"/>
      <c r="F897" s="14"/>
      <c r="G897" s="14"/>
    </row>
    <row r="898" spans="1:7" s="8" customFormat="1" ht="15.75" customHeight="1">
      <c r="A898" s="19"/>
      <c r="B898" s="97" t="s">
        <v>732</v>
      </c>
      <c r="C898" s="53"/>
      <c r="D898" s="6"/>
      <c r="E898" s="6"/>
      <c r="F898" s="97"/>
      <c r="G898" s="52"/>
    </row>
    <row r="899" spans="1:7" s="8" customFormat="1" ht="15.75" customHeight="1">
      <c r="A899" s="19"/>
      <c r="B899" s="15"/>
      <c r="C899" s="11"/>
      <c r="D899" s="17"/>
      <c r="E899" s="14"/>
      <c r="F899" s="14"/>
      <c r="G899" s="14"/>
    </row>
    <row r="900" spans="1:7" s="8" customFormat="1" ht="15.75" customHeight="1">
      <c r="A900" s="19" t="s">
        <v>912</v>
      </c>
      <c r="B900" s="674" t="s">
        <v>26</v>
      </c>
      <c r="C900" s="98" t="s">
        <v>27</v>
      </c>
      <c r="D900" s="98" t="s">
        <v>28</v>
      </c>
      <c r="E900" s="74" t="s">
        <v>696</v>
      </c>
      <c r="F900" s="74" t="s">
        <v>29</v>
      </c>
      <c r="G900" s="98" t="s">
        <v>913</v>
      </c>
    </row>
    <row r="901" spans="1:7" s="8" customFormat="1" ht="15.75" customHeight="1">
      <c r="A901" s="19"/>
      <c r="B901" s="675"/>
      <c r="C901" s="99"/>
      <c r="D901" s="99"/>
      <c r="E901" s="76" t="s">
        <v>19</v>
      </c>
      <c r="F901" s="83" t="s">
        <v>30</v>
      </c>
      <c r="G901" s="74" t="s">
        <v>31</v>
      </c>
    </row>
    <row r="902" spans="1:7" s="8" customFormat="1" ht="15.75" customHeight="1">
      <c r="A902" s="19"/>
      <c r="B902" s="110" t="s">
        <v>32</v>
      </c>
      <c r="C902" s="79" t="s">
        <v>350</v>
      </c>
      <c r="D902" s="106" t="s">
        <v>903</v>
      </c>
      <c r="E902" s="78">
        <v>44131</v>
      </c>
      <c r="F902" s="78">
        <f>E902+5</f>
        <v>44136</v>
      </c>
      <c r="G902" s="75">
        <f>F902+17</f>
        <v>44153</v>
      </c>
    </row>
    <row r="903" spans="1:7" s="8" customFormat="1" ht="15.75" customHeight="1">
      <c r="A903" s="19"/>
      <c r="B903" s="110" t="s">
        <v>552</v>
      </c>
      <c r="C903" s="79" t="s">
        <v>225</v>
      </c>
      <c r="D903" s="101"/>
      <c r="E903" s="78">
        <f t="shared" ref="E903:G906" si="98">E902+7</f>
        <v>44138</v>
      </c>
      <c r="F903" s="78">
        <f t="shared" si="98"/>
        <v>44143</v>
      </c>
      <c r="G903" s="75">
        <f t="shared" si="98"/>
        <v>44160</v>
      </c>
    </row>
    <row r="904" spans="1:7" s="8" customFormat="1" ht="15.75" customHeight="1">
      <c r="A904" s="19"/>
      <c r="B904" s="110" t="s">
        <v>553</v>
      </c>
      <c r="C904" s="79" t="s">
        <v>304</v>
      </c>
      <c r="D904" s="101"/>
      <c r="E904" s="78">
        <f t="shared" si="98"/>
        <v>44145</v>
      </c>
      <c r="F904" s="78">
        <f t="shared" si="98"/>
        <v>44150</v>
      </c>
      <c r="G904" s="75">
        <f t="shared" si="98"/>
        <v>44167</v>
      </c>
    </row>
    <row r="905" spans="1:7" s="8" customFormat="1" ht="15.75" customHeight="1">
      <c r="A905" s="39"/>
      <c r="B905" s="110" t="s">
        <v>300</v>
      </c>
      <c r="C905" s="79" t="s">
        <v>192</v>
      </c>
      <c r="D905" s="101"/>
      <c r="E905" s="78">
        <f t="shared" si="98"/>
        <v>44152</v>
      </c>
      <c r="F905" s="78">
        <f t="shared" si="98"/>
        <v>44157</v>
      </c>
      <c r="G905" s="75">
        <f t="shared" si="98"/>
        <v>44174</v>
      </c>
    </row>
    <row r="906" spans="1:7" s="8" customFormat="1" ht="15.75" customHeight="1">
      <c r="A906" s="19"/>
      <c r="B906" s="79" t="s">
        <v>349</v>
      </c>
      <c r="C906" s="79" t="s">
        <v>72</v>
      </c>
      <c r="D906" s="102"/>
      <c r="E906" s="78">
        <f t="shared" si="98"/>
        <v>44159</v>
      </c>
      <c r="F906" s="78">
        <f t="shared" si="98"/>
        <v>44164</v>
      </c>
      <c r="G906" s="75">
        <f t="shared" si="98"/>
        <v>44181</v>
      </c>
    </row>
    <row r="907" spans="1:7" s="8" customFormat="1" ht="15.75" customHeight="1">
      <c r="A907" s="19"/>
      <c r="B907" s="15"/>
      <c r="C907" s="11"/>
      <c r="D907" s="17"/>
      <c r="E907" s="14"/>
      <c r="F907" s="14"/>
      <c r="G907" s="14"/>
    </row>
    <row r="908" spans="1:7" s="8" customFormat="1" ht="15.75" customHeight="1">
      <c r="A908" s="19" t="s">
        <v>914</v>
      </c>
      <c r="B908" s="726" t="s">
        <v>26</v>
      </c>
      <c r="C908" s="74" t="s">
        <v>27</v>
      </c>
      <c r="D908" s="74" t="s">
        <v>28</v>
      </c>
      <c r="E908" s="74" t="s">
        <v>708</v>
      </c>
      <c r="F908" s="74" t="s">
        <v>29</v>
      </c>
      <c r="G908" s="74" t="s">
        <v>915</v>
      </c>
    </row>
    <row r="909" spans="1:7" s="8" customFormat="1" ht="15.75" customHeight="1">
      <c r="A909" s="19"/>
      <c r="B909" s="726"/>
      <c r="C909" s="74"/>
      <c r="D909" s="74"/>
      <c r="E909" s="74" t="s">
        <v>19</v>
      </c>
      <c r="F909" s="74" t="s">
        <v>30</v>
      </c>
      <c r="G909" s="74" t="s">
        <v>916</v>
      </c>
    </row>
    <row r="910" spans="1:7" s="8" customFormat="1" ht="15.75" customHeight="1">
      <c r="A910" s="19"/>
      <c r="B910" s="164" t="s">
        <v>281</v>
      </c>
      <c r="C910" s="165" t="s">
        <v>402</v>
      </c>
      <c r="D910" s="671" t="s">
        <v>917</v>
      </c>
      <c r="E910" s="75">
        <v>44139</v>
      </c>
      <c r="F910" s="75">
        <f>E910+3</f>
        <v>44142</v>
      </c>
      <c r="G910" s="75">
        <f>F910+17</f>
        <v>44159</v>
      </c>
    </row>
    <row r="911" spans="1:7" s="8" customFormat="1" ht="15.75" customHeight="1">
      <c r="A911" s="19"/>
      <c r="B911" s="164" t="s">
        <v>401</v>
      </c>
      <c r="C911" s="165" t="s">
        <v>403</v>
      </c>
      <c r="D911" s="679"/>
      <c r="E911" s="75">
        <f t="shared" ref="E911:G914" si="99">E910+7</f>
        <v>44146</v>
      </c>
      <c r="F911" s="75">
        <f t="shared" si="99"/>
        <v>44149</v>
      </c>
      <c r="G911" s="75">
        <f t="shared" si="99"/>
        <v>44166</v>
      </c>
    </row>
    <row r="912" spans="1:7" s="8" customFormat="1" ht="15.75" customHeight="1">
      <c r="A912" s="19"/>
      <c r="B912" s="164"/>
      <c r="C912" s="165" t="s">
        <v>404</v>
      </c>
      <c r="D912" s="679"/>
      <c r="E912" s="75">
        <f t="shared" si="99"/>
        <v>44153</v>
      </c>
      <c r="F912" s="75">
        <f t="shared" si="99"/>
        <v>44156</v>
      </c>
      <c r="G912" s="75">
        <f t="shared" si="99"/>
        <v>44173</v>
      </c>
    </row>
    <row r="913" spans="1:7" s="8" customFormat="1" ht="15.75" customHeight="1">
      <c r="A913" s="19"/>
      <c r="B913" s="164"/>
      <c r="C913" s="165" t="s">
        <v>33</v>
      </c>
      <c r="D913" s="679"/>
      <c r="E913" s="75">
        <f t="shared" si="99"/>
        <v>44160</v>
      </c>
      <c r="F913" s="75">
        <f t="shared" si="99"/>
        <v>44163</v>
      </c>
      <c r="G913" s="75">
        <f t="shared" si="99"/>
        <v>44180</v>
      </c>
    </row>
    <row r="914" spans="1:7" s="8" customFormat="1" ht="15.75" customHeight="1">
      <c r="A914" s="19"/>
      <c r="B914" s="164"/>
      <c r="C914" s="164" t="s">
        <v>33</v>
      </c>
      <c r="D914" s="680"/>
      <c r="E914" s="75">
        <f t="shared" si="99"/>
        <v>44167</v>
      </c>
      <c r="F914" s="75">
        <f t="shared" si="99"/>
        <v>44170</v>
      </c>
      <c r="G914" s="75">
        <f t="shared" si="99"/>
        <v>44187</v>
      </c>
    </row>
    <row r="915" spans="1:7" s="8" customFormat="1" ht="15.75" customHeight="1">
      <c r="A915" s="19"/>
      <c r="B915" s="15"/>
      <c r="C915" s="15"/>
      <c r="D915" s="17"/>
      <c r="E915" s="14"/>
      <c r="F915" s="14"/>
      <c r="G915" s="14"/>
    </row>
    <row r="916" spans="1:7" s="8" customFormat="1" ht="15.75" customHeight="1">
      <c r="A916" s="19"/>
      <c r="B916" s="15" t="s">
        <v>918</v>
      </c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/>
      <c r="C917" s="11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5"/>
      <c r="D918" s="17"/>
      <c r="E918" s="14"/>
      <c r="F918" s="14"/>
      <c r="G918" s="14"/>
    </row>
    <row r="919" spans="1:7" s="8" customFormat="1" ht="15.75" customHeight="1">
      <c r="A919" s="105" t="s">
        <v>919</v>
      </c>
      <c r="B919" s="104"/>
      <c r="C919" s="104"/>
      <c r="D919" s="104"/>
      <c r="E919" s="104"/>
      <c r="F919" s="104"/>
      <c r="G919" s="104"/>
    </row>
    <row r="920" spans="1:7" s="8" customFormat="1" ht="15.75" customHeight="1">
      <c r="A920" s="19"/>
      <c r="B920" s="31"/>
      <c r="C920" s="31"/>
      <c r="D920" s="31"/>
      <c r="E920" s="31"/>
      <c r="F920" s="14"/>
      <c r="G920" s="14"/>
    </row>
    <row r="921" spans="1:7" s="8" customFormat="1" ht="15.75" customHeight="1">
      <c r="A921" s="19"/>
      <c r="B921" s="100"/>
      <c r="C921" s="5"/>
      <c r="D921" s="6"/>
      <c r="E921" s="6"/>
      <c r="F921" s="97"/>
      <c r="G921" s="97"/>
    </row>
    <row r="922" spans="1:7" s="8" customFormat="1" ht="15.75" customHeight="1">
      <c r="A922" s="19" t="s">
        <v>920</v>
      </c>
      <c r="B922" s="674" t="s">
        <v>26</v>
      </c>
      <c r="C922" s="98" t="s">
        <v>27</v>
      </c>
      <c r="D922" s="98" t="s">
        <v>921</v>
      </c>
      <c r="E922" s="74" t="s">
        <v>890</v>
      </c>
      <c r="F922" s="74" t="s">
        <v>29</v>
      </c>
      <c r="G922" s="74" t="s">
        <v>922</v>
      </c>
    </row>
    <row r="923" spans="1:7" s="8" customFormat="1" ht="15.75" customHeight="1">
      <c r="A923" s="19"/>
      <c r="B923" s="675"/>
      <c r="C923" s="99"/>
      <c r="D923" s="99"/>
      <c r="E923" s="76" t="s">
        <v>820</v>
      </c>
      <c r="F923" s="74" t="s">
        <v>30</v>
      </c>
      <c r="G923" s="74" t="s">
        <v>31</v>
      </c>
    </row>
    <row r="924" spans="1:7" s="8" customFormat="1" ht="15.75" customHeight="1">
      <c r="A924" s="19"/>
      <c r="B924" s="74" t="s">
        <v>391</v>
      </c>
      <c r="C924" s="74" t="s">
        <v>396</v>
      </c>
      <c r="D924" s="674" t="s">
        <v>923</v>
      </c>
      <c r="E924" s="82">
        <v>44135</v>
      </c>
      <c r="F924" s="75">
        <f>E924+5</f>
        <v>44140</v>
      </c>
      <c r="G924" s="75">
        <f>F924+42</f>
        <v>44182</v>
      </c>
    </row>
    <row r="925" spans="1:7" s="8" customFormat="1" ht="15.75" customHeight="1">
      <c r="A925" s="19"/>
      <c r="B925" s="74" t="s">
        <v>392</v>
      </c>
      <c r="C925" s="74" t="s">
        <v>397</v>
      </c>
      <c r="D925" s="678"/>
      <c r="E925" s="82">
        <f t="shared" ref="E925:G928" si="100">E924+7</f>
        <v>44142</v>
      </c>
      <c r="F925" s="82">
        <f t="shared" si="100"/>
        <v>44147</v>
      </c>
      <c r="G925" s="75">
        <f t="shared" si="100"/>
        <v>44189</v>
      </c>
    </row>
    <row r="926" spans="1:7" s="8" customFormat="1" ht="15.75" customHeight="1">
      <c r="A926" s="48"/>
      <c r="B926" s="74" t="s">
        <v>393</v>
      </c>
      <c r="C926" s="74" t="s">
        <v>398</v>
      </c>
      <c r="D926" s="678"/>
      <c r="E926" s="82">
        <f t="shared" si="100"/>
        <v>44149</v>
      </c>
      <c r="F926" s="82">
        <f t="shared" si="100"/>
        <v>44154</v>
      </c>
      <c r="G926" s="75">
        <f t="shared" si="100"/>
        <v>44196</v>
      </c>
    </row>
    <row r="927" spans="1:7" s="8" customFormat="1" ht="15.75" customHeight="1">
      <c r="A927" s="19"/>
      <c r="B927" s="74" t="s">
        <v>394</v>
      </c>
      <c r="C927" s="74" t="s">
        <v>399</v>
      </c>
      <c r="D927" s="678"/>
      <c r="E927" s="82">
        <f t="shared" si="100"/>
        <v>44156</v>
      </c>
      <c r="F927" s="82">
        <f t="shared" si="100"/>
        <v>44161</v>
      </c>
      <c r="G927" s="75">
        <f t="shared" si="100"/>
        <v>44203</v>
      </c>
    </row>
    <row r="928" spans="1:7" s="8" customFormat="1" ht="15.75" customHeight="1">
      <c r="A928" s="19"/>
      <c r="B928" s="74" t="s">
        <v>395</v>
      </c>
      <c r="C928" s="74" t="s">
        <v>400</v>
      </c>
      <c r="D928" s="675"/>
      <c r="E928" s="82">
        <f t="shared" si="100"/>
        <v>44163</v>
      </c>
      <c r="F928" s="82">
        <f t="shared" si="100"/>
        <v>44168</v>
      </c>
      <c r="G928" s="75">
        <f t="shared" si="100"/>
        <v>44210</v>
      </c>
    </row>
    <row r="929" spans="1:7" s="8" customFormat="1" ht="15.75" customHeight="1">
      <c r="A929" s="19"/>
      <c r="B929" s="31"/>
      <c r="C929" s="31"/>
      <c r="D929" s="31"/>
      <c r="E929" s="31"/>
      <c r="F929" s="14"/>
      <c r="G929" s="14"/>
    </row>
    <row r="930" spans="1:7" s="8" customFormat="1" ht="15.75" customHeight="1">
      <c r="A930" s="19" t="s">
        <v>732</v>
      </c>
      <c r="B930" s="674" t="s">
        <v>26</v>
      </c>
      <c r="C930" s="98" t="s">
        <v>27</v>
      </c>
      <c r="D930" s="98" t="s">
        <v>695</v>
      </c>
      <c r="E930" s="74" t="s">
        <v>696</v>
      </c>
      <c r="F930" s="74" t="s">
        <v>29</v>
      </c>
      <c r="G930" s="74" t="s">
        <v>924</v>
      </c>
    </row>
    <row r="931" spans="1:7" s="8" customFormat="1" ht="15.75" customHeight="1">
      <c r="A931" s="19"/>
      <c r="B931" s="675"/>
      <c r="C931" s="99"/>
      <c r="D931" s="99"/>
      <c r="E931" s="76" t="s">
        <v>743</v>
      </c>
      <c r="F931" s="74" t="s">
        <v>30</v>
      </c>
      <c r="G931" s="74" t="s">
        <v>31</v>
      </c>
    </row>
    <row r="932" spans="1:7" s="8" customFormat="1" ht="15.75" customHeight="1">
      <c r="A932" s="19"/>
      <c r="B932" s="74" t="s">
        <v>391</v>
      </c>
      <c r="C932" s="74" t="s">
        <v>396</v>
      </c>
      <c r="D932" s="674" t="s">
        <v>925</v>
      </c>
      <c r="E932" s="82">
        <v>44135</v>
      </c>
      <c r="F932" s="75">
        <f>E932+5</f>
        <v>44140</v>
      </c>
      <c r="G932" s="75">
        <f>F932+41</f>
        <v>44181</v>
      </c>
    </row>
    <row r="933" spans="1:7" s="8" customFormat="1" ht="15.75" customHeight="1">
      <c r="A933" s="19"/>
      <c r="B933" s="74" t="s">
        <v>392</v>
      </c>
      <c r="C933" s="74" t="s">
        <v>397</v>
      </c>
      <c r="D933" s="678"/>
      <c r="E933" s="82">
        <f t="shared" ref="E933:G936" si="101">E932+7</f>
        <v>44142</v>
      </c>
      <c r="F933" s="82">
        <f t="shared" si="101"/>
        <v>44147</v>
      </c>
      <c r="G933" s="75">
        <f t="shared" si="101"/>
        <v>44188</v>
      </c>
    </row>
    <row r="934" spans="1:7" s="8" customFormat="1" ht="15.75" customHeight="1">
      <c r="A934" s="48"/>
      <c r="B934" s="74" t="s">
        <v>393</v>
      </c>
      <c r="C934" s="74" t="s">
        <v>398</v>
      </c>
      <c r="D934" s="678"/>
      <c r="E934" s="82">
        <f t="shared" si="101"/>
        <v>44149</v>
      </c>
      <c r="F934" s="82">
        <f t="shared" si="101"/>
        <v>44154</v>
      </c>
      <c r="G934" s="75">
        <f t="shared" si="101"/>
        <v>44195</v>
      </c>
    </row>
    <row r="935" spans="1:7" s="8" customFormat="1" ht="15.75" customHeight="1">
      <c r="A935" s="19"/>
      <c r="B935" s="74" t="s">
        <v>394</v>
      </c>
      <c r="C935" s="74" t="s">
        <v>399</v>
      </c>
      <c r="D935" s="678"/>
      <c r="E935" s="82">
        <f t="shared" si="101"/>
        <v>44156</v>
      </c>
      <c r="F935" s="82">
        <f t="shared" si="101"/>
        <v>44161</v>
      </c>
      <c r="G935" s="75">
        <f t="shared" si="101"/>
        <v>44202</v>
      </c>
    </row>
    <row r="936" spans="1:7" s="8" customFormat="1" ht="15.75" customHeight="1">
      <c r="A936" s="19"/>
      <c r="B936" s="74" t="s">
        <v>395</v>
      </c>
      <c r="C936" s="74" t="s">
        <v>400</v>
      </c>
      <c r="D936" s="675"/>
      <c r="E936" s="82">
        <f t="shared" si="101"/>
        <v>44163</v>
      </c>
      <c r="F936" s="82">
        <f t="shared" si="101"/>
        <v>44168</v>
      </c>
      <c r="G936" s="75">
        <f t="shared" si="101"/>
        <v>44209</v>
      </c>
    </row>
    <row r="937" spans="1:7" s="8" customFormat="1" ht="15.75" customHeight="1">
      <c r="A937" s="19"/>
      <c r="B937" s="31"/>
      <c r="C937" s="31"/>
      <c r="D937" s="31"/>
      <c r="E937" s="31"/>
      <c r="F937" s="14"/>
      <c r="G937" s="14"/>
    </row>
    <row r="938" spans="1:7" s="8" customFormat="1" ht="15.75" customHeight="1">
      <c r="A938" s="19"/>
      <c r="B938" s="100"/>
      <c r="C938" s="5"/>
      <c r="D938" s="6"/>
      <c r="E938" s="6"/>
      <c r="F938" s="97"/>
      <c r="G938" s="97"/>
    </row>
    <row r="939" spans="1:7" s="8" customFormat="1" ht="15.75" customHeight="1">
      <c r="A939" s="19"/>
      <c r="B939" s="31"/>
      <c r="C939" s="31"/>
      <c r="D939" s="31"/>
      <c r="E939" s="13"/>
      <c r="F939" s="13"/>
      <c r="G939" s="14"/>
    </row>
    <row r="940" spans="1:7" s="8" customFormat="1" ht="15.75" customHeight="1">
      <c r="A940" s="19" t="s">
        <v>926</v>
      </c>
      <c r="B940" s="687" t="s">
        <v>26</v>
      </c>
      <c r="C940" s="98" t="s">
        <v>27</v>
      </c>
      <c r="D940" s="98" t="s">
        <v>695</v>
      </c>
      <c r="E940" s="74" t="s">
        <v>696</v>
      </c>
      <c r="F940" s="74" t="s">
        <v>29</v>
      </c>
      <c r="G940" s="74" t="s">
        <v>927</v>
      </c>
    </row>
    <row r="941" spans="1:7" s="8" customFormat="1" ht="15.75" customHeight="1">
      <c r="A941" s="19"/>
      <c r="B941" s="675"/>
      <c r="C941" s="99"/>
      <c r="D941" s="99"/>
      <c r="E941" s="76" t="s">
        <v>743</v>
      </c>
      <c r="F941" s="74" t="s">
        <v>30</v>
      </c>
      <c r="G941" s="74" t="s">
        <v>31</v>
      </c>
    </row>
    <row r="942" spans="1:7" s="8" customFormat="1" ht="15.75" customHeight="1">
      <c r="A942" s="19"/>
      <c r="B942" s="74" t="s">
        <v>391</v>
      </c>
      <c r="C942" s="74" t="s">
        <v>396</v>
      </c>
      <c r="D942" s="674" t="s">
        <v>923</v>
      </c>
      <c r="E942" s="82">
        <v>44135</v>
      </c>
      <c r="F942" s="75">
        <f>E942+5</f>
        <v>44140</v>
      </c>
      <c r="G942" s="75">
        <f>F942+39</f>
        <v>44179</v>
      </c>
    </row>
    <row r="943" spans="1:7" s="8" customFormat="1" ht="15.75" customHeight="1">
      <c r="A943" s="19"/>
      <c r="B943" s="74" t="s">
        <v>392</v>
      </c>
      <c r="C943" s="74" t="s">
        <v>397</v>
      </c>
      <c r="D943" s="678"/>
      <c r="E943" s="82">
        <f t="shared" ref="E943:G946" si="102">E942+7</f>
        <v>44142</v>
      </c>
      <c r="F943" s="82">
        <f t="shared" si="102"/>
        <v>44147</v>
      </c>
      <c r="G943" s="75">
        <f t="shared" si="102"/>
        <v>44186</v>
      </c>
    </row>
    <row r="944" spans="1:7" s="8" customFormat="1" ht="15.75" customHeight="1">
      <c r="A944" s="19"/>
      <c r="B944" s="74" t="s">
        <v>393</v>
      </c>
      <c r="C944" s="74" t="s">
        <v>398</v>
      </c>
      <c r="D944" s="678"/>
      <c r="E944" s="82">
        <f t="shared" si="102"/>
        <v>44149</v>
      </c>
      <c r="F944" s="82">
        <f t="shared" si="102"/>
        <v>44154</v>
      </c>
      <c r="G944" s="75">
        <f t="shared" si="102"/>
        <v>44193</v>
      </c>
    </row>
    <row r="945" spans="1:7" s="8" customFormat="1" ht="15.75" customHeight="1">
      <c r="A945" s="19"/>
      <c r="B945" s="74" t="s">
        <v>394</v>
      </c>
      <c r="C945" s="74" t="s">
        <v>399</v>
      </c>
      <c r="D945" s="678"/>
      <c r="E945" s="82">
        <f t="shared" si="102"/>
        <v>44156</v>
      </c>
      <c r="F945" s="82">
        <f t="shared" si="102"/>
        <v>44161</v>
      </c>
      <c r="G945" s="75">
        <f t="shared" si="102"/>
        <v>44200</v>
      </c>
    </row>
    <row r="946" spans="1:7" s="8" customFormat="1" ht="15.75" customHeight="1">
      <c r="A946" s="19"/>
      <c r="B946" s="74" t="s">
        <v>395</v>
      </c>
      <c r="C946" s="74" t="s">
        <v>400</v>
      </c>
      <c r="D946" s="675"/>
      <c r="E946" s="82">
        <f t="shared" si="102"/>
        <v>44163</v>
      </c>
      <c r="F946" s="82">
        <f t="shared" si="102"/>
        <v>44168</v>
      </c>
      <c r="G946" s="75">
        <f t="shared" si="102"/>
        <v>44207</v>
      </c>
    </row>
    <row r="947" spans="1:7" s="8" customFormat="1" ht="15.75" customHeight="1">
      <c r="A947" s="19"/>
      <c r="B947" s="31"/>
      <c r="C947" s="31"/>
      <c r="D947" s="31"/>
      <c r="E947" s="31"/>
      <c r="F947" s="14"/>
      <c r="G947" s="14"/>
    </row>
    <row r="948" spans="1:7" s="8" customFormat="1" ht="15.75" customHeight="1">
      <c r="A948" s="19"/>
      <c r="B948" s="674" t="s">
        <v>700</v>
      </c>
      <c r="C948" s="98" t="s">
        <v>27</v>
      </c>
      <c r="D948" s="98" t="s">
        <v>695</v>
      </c>
      <c r="E948" s="74" t="s">
        <v>696</v>
      </c>
      <c r="F948" s="74" t="s">
        <v>29</v>
      </c>
      <c r="G948" s="74" t="s">
        <v>927</v>
      </c>
    </row>
    <row r="949" spans="1:7" s="8" customFormat="1" ht="15.75" customHeight="1">
      <c r="A949" s="19"/>
      <c r="B949" s="675"/>
      <c r="C949" s="99"/>
      <c r="D949" s="99"/>
      <c r="E949" s="76" t="s">
        <v>743</v>
      </c>
      <c r="F949" s="74" t="s">
        <v>30</v>
      </c>
      <c r="G949" s="74" t="s">
        <v>31</v>
      </c>
    </row>
    <row r="950" spans="1:7" s="8" customFormat="1" ht="15.75" customHeight="1">
      <c r="A950" s="19"/>
      <c r="B950" s="74" t="s">
        <v>391</v>
      </c>
      <c r="C950" s="74" t="s">
        <v>396</v>
      </c>
      <c r="D950" s="674" t="s">
        <v>925</v>
      </c>
      <c r="E950" s="82">
        <v>44135</v>
      </c>
      <c r="F950" s="75">
        <f>E950+5</f>
        <v>44140</v>
      </c>
      <c r="G950" s="75">
        <f>F950+38</f>
        <v>44178</v>
      </c>
    </row>
    <row r="951" spans="1:7" s="8" customFormat="1" ht="15.75" customHeight="1">
      <c r="A951" s="19"/>
      <c r="B951" s="74" t="s">
        <v>392</v>
      </c>
      <c r="C951" s="74" t="s">
        <v>397</v>
      </c>
      <c r="D951" s="678"/>
      <c r="E951" s="82">
        <f t="shared" ref="E951:G954" si="103">E950+7</f>
        <v>44142</v>
      </c>
      <c r="F951" s="82">
        <f t="shared" si="103"/>
        <v>44147</v>
      </c>
      <c r="G951" s="75">
        <f t="shared" si="103"/>
        <v>44185</v>
      </c>
    </row>
    <row r="952" spans="1:7" s="8" customFormat="1" ht="15.75" customHeight="1">
      <c r="A952" s="19"/>
      <c r="B952" s="74" t="s">
        <v>393</v>
      </c>
      <c r="C952" s="74" t="s">
        <v>398</v>
      </c>
      <c r="D952" s="678"/>
      <c r="E952" s="82">
        <f t="shared" si="103"/>
        <v>44149</v>
      </c>
      <c r="F952" s="82">
        <f t="shared" si="103"/>
        <v>44154</v>
      </c>
      <c r="G952" s="75">
        <f t="shared" si="103"/>
        <v>44192</v>
      </c>
    </row>
    <row r="953" spans="1:7" s="8" customFormat="1" ht="15.75" customHeight="1">
      <c r="A953" s="19" t="s">
        <v>732</v>
      </c>
      <c r="B953" s="74" t="s">
        <v>394</v>
      </c>
      <c r="C953" s="74" t="s">
        <v>399</v>
      </c>
      <c r="D953" s="678"/>
      <c r="E953" s="82">
        <f t="shared" si="103"/>
        <v>44156</v>
      </c>
      <c r="F953" s="82">
        <f t="shared" si="103"/>
        <v>44161</v>
      </c>
      <c r="G953" s="75">
        <f t="shared" si="103"/>
        <v>44199</v>
      </c>
    </row>
    <row r="954" spans="1:7" s="8" customFormat="1" ht="15.75" customHeight="1">
      <c r="A954" s="19"/>
      <c r="B954" s="74" t="s">
        <v>395</v>
      </c>
      <c r="C954" s="74" t="s">
        <v>400</v>
      </c>
      <c r="D954" s="675"/>
      <c r="E954" s="82">
        <f t="shared" si="103"/>
        <v>44163</v>
      </c>
      <c r="F954" s="82">
        <f t="shared" si="103"/>
        <v>44168</v>
      </c>
      <c r="G954" s="75">
        <f t="shared" si="103"/>
        <v>44206</v>
      </c>
    </row>
    <row r="955" spans="1:7" s="8" customFormat="1" ht="15.75" customHeight="1">
      <c r="A955" s="19"/>
      <c r="B955" s="100"/>
      <c r="C955" s="5"/>
      <c r="D955" s="6"/>
      <c r="E955" s="6"/>
      <c r="F955" s="97"/>
      <c r="G955" s="97"/>
    </row>
    <row r="956" spans="1:7" s="8" customFormat="1" ht="15.75" customHeight="1">
      <c r="A956" s="19"/>
      <c r="B956" s="31"/>
      <c r="C956" s="31"/>
      <c r="D956" s="31"/>
      <c r="E956" s="13"/>
      <c r="F956" s="13"/>
      <c r="G956" s="14"/>
    </row>
    <row r="957" spans="1:7" s="8" customFormat="1" ht="15.75" customHeight="1">
      <c r="A957" s="19"/>
      <c r="B957" s="674" t="s">
        <v>26</v>
      </c>
      <c r="C957" s="98" t="s">
        <v>27</v>
      </c>
      <c r="D957" s="98" t="s">
        <v>695</v>
      </c>
      <c r="E957" s="74" t="s">
        <v>696</v>
      </c>
      <c r="F957" s="74" t="s">
        <v>29</v>
      </c>
      <c r="G957" s="74" t="s">
        <v>928</v>
      </c>
    </row>
    <row r="958" spans="1:7" s="8" customFormat="1" ht="15.75" customHeight="1">
      <c r="A958" s="19" t="s">
        <v>929</v>
      </c>
      <c r="B958" s="675"/>
      <c r="C958" s="99"/>
      <c r="D958" s="99"/>
      <c r="E958" s="76" t="s">
        <v>743</v>
      </c>
      <c r="F958" s="74" t="s">
        <v>30</v>
      </c>
      <c r="G958" s="74" t="s">
        <v>31</v>
      </c>
    </row>
    <row r="959" spans="1:7" s="8" customFormat="1" ht="15.75" customHeight="1">
      <c r="A959" s="19"/>
      <c r="B959" s="74" t="s">
        <v>391</v>
      </c>
      <c r="C959" s="74" t="s">
        <v>396</v>
      </c>
      <c r="D959" s="674" t="s">
        <v>923</v>
      </c>
      <c r="E959" s="82">
        <v>44135</v>
      </c>
      <c r="F959" s="75">
        <f>E959+5</f>
        <v>44140</v>
      </c>
      <c r="G959" s="75">
        <f>F959+33</f>
        <v>44173</v>
      </c>
    </row>
    <row r="960" spans="1:7" s="8" customFormat="1" ht="15.75" customHeight="1">
      <c r="A960" s="19"/>
      <c r="B960" s="74" t="s">
        <v>392</v>
      </c>
      <c r="C960" s="74" t="s">
        <v>397</v>
      </c>
      <c r="D960" s="678"/>
      <c r="E960" s="82">
        <f t="shared" ref="E960:G963" si="104">E959+7</f>
        <v>44142</v>
      </c>
      <c r="F960" s="82">
        <f t="shared" si="104"/>
        <v>44147</v>
      </c>
      <c r="G960" s="75">
        <f t="shared" si="104"/>
        <v>44180</v>
      </c>
    </row>
    <row r="961" spans="1:7" s="8" customFormat="1" ht="15.75" customHeight="1">
      <c r="A961" s="19"/>
      <c r="B961" s="74" t="s">
        <v>393</v>
      </c>
      <c r="C961" s="74" t="s">
        <v>398</v>
      </c>
      <c r="D961" s="678"/>
      <c r="E961" s="82">
        <f t="shared" si="104"/>
        <v>44149</v>
      </c>
      <c r="F961" s="82">
        <f t="shared" si="104"/>
        <v>44154</v>
      </c>
      <c r="G961" s="75">
        <f t="shared" si="104"/>
        <v>44187</v>
      </c>
    </row>
    <row r="962" spans="1:7" s="8" customFormat="1" ht="15.75" customHeight="1">
      <c r="A962" s="19"/>
      <c r="B962" s="74" t="s">
        <v>394</v>
      </c>
      <c r="C962" s="74" t="s">
        <v>399</v>
      </c>
      <c r="D962" s="678"/>
      <c r="E962" s="82">
        <f t="shared" si="104"/>
        <v>44156</v>
      </c>
      <c r="F962" s="82">
        <f t="shared" si="104"/>
        <v>44161</v>
      </c>
      <c r="G962" s="75">
        <f t="shared" si="104"/>
        <v>44194</v>
      </c>
    </row>
    <row r="963" spans="1:7" s="8" customFormat="1" ht="15.75" customHeight="1">
      <c r="A963" s="19"/>
      <c r="B963" s="74" t="s">
        <v>395</v>
      </c>
      <c r="C963" s="74" t="s">
        <v>400</v>
      </c>
      <c r="D963" s="675"/>
      <c r="E963" s="82">
        <f t="shared" si="104"/>
        <v>44163</v>
      </c>
      <c r="F963" s="82">
        <f t="shared" si="104"/>
        <v>44168</v>
      </c>
      <c r="G963" s="75">
        <f t="shared" si="104"/>
        <v>44201</v>
      </c>
    </row>
    <row r="964" spans="1:7" s="8" customFormat="1" ht="15.75" customHeight="1">
      <c r="A964" s="19"/>
      <c r="B964" s="31"/>
      <c r="C964" s="31"/>
      <c r="D964" s="31"/>
      <c r="E964" s="13"/>
      <c r="F964" s="13"/>
      <c r="G964" s="13"/>
    </row>
    <row r="965" spans="1:7" s="8" customFormat="1" ht="15.75" customHeight="1">
      <c r="A965" s="19"/>
      <c r="B965" s="674" t="s">
        <v>700</v>
      </c>
      <c r="C965" s="98" t="s">
        <v>27</v>
      </c>
      <c r="D965" s="98" t="s">
        <v>695</v>
      </c>
      <c r="E965" s="74" t="s">
        <v>696</v>
      </c>
      <c r="F965" s="74" t="s">
        <v>29</v>
      </c>
      <c r="G965" s="74" t="s">
        <v>928</v>
      </c>
    </row>
    <row r="966" spans="1:7" s="8" customFormat="1" ht="15.75" customHeight="1">
      <c r="A966" s="19"/>
      <c r="B966" s="675"/>
      <c r="C966" s="99"/>
      <c r="D966" s="99"/>
      <c r="E966" s="76" t="s">
        <v>743</v>
      </c>
      <c r="F966" s="74" t="s">
        <v>30</v>
      </c>
      <c r="G966" s="74" t="s">
        <v>31</v>
      </c>
    </row>
    <row r="967" spans="1:7" s="8" customFormat="1" ht="15.75" customHeight="1">
      <c r="A967" s="19"/>
      <c r="B967" s="74" t="s">
        <v>391</v>
      </c>
      <c r="C967" s="74" t="s">
        <v>396</v>
      </c>
      <c r="D967" s="674" t="s">
        <v>925</v>
      </c>
      <c r="E967" s="82">
        <v>44135</v>
      </c>
      <c r="F967" s="75">
        <f>E967+5</f>
        <v>44140</v>
      </c>
      <c r="G967" s="75">
        <f>F967+32</f>
        <v>44172</v>
      </c>
    </row>
    <row r="968" spans="1:7" s="8" customFormat="1" ht="15.75" customHeight="1">
      <c r="A968" s="19"/>
      <c r="B968" s="74" t="s">
        <v>392</v>
      </c>
      <c r="C968" s="74" t="s">
        <v>397</v>
      </c>
      <c r="D968" s="678"/>
      <c r="E968" s="82">
        <f t="shared" ref="E968:G971" si="105">E967+7</f>
        <v>44142</v>
      </c>
      <c r="F968" s="82">
        <f t="shared" si="105"/>
        <v>44147</v>
      </c>
      <c r="G968" s="75">
        <f t="shared" si="105"/>
        <v>44179</v>
      </c>
    </row>
    <row r="969" spans="1:7" s="8" customFormat="1" ht="15.75" customHeight="1">
      <c r="A969" s="19"/>
      <c r="B969" s="74" t="s">
        <v>393</v>
      </c>
      <c r="C969" s="74" t="s">
        <v>398</v>
      </c>
      <c r="D969" s="678"/>
      <c r="E969" s="82">
        <f t="shared" si="105"/>
        <v>44149</v>
      </c>
      <c r="F969" s="82">
        <f t="shared" si="105"/>
        <v>44154</v>
      </c>
      <c r="G969" s="75">
        <f t="shared" si="105"/>
        <v>44186</v>
      </c>
    </row>
    <row r="970" spans="1:7" s="8" customFormat="1" ht="15.75" customHeight="1">
      <c r="A970" s="19" t="s">
        <v>732</v>
      </c>
      <c r="B970" s="74" t="s">
        <v>394</v>
      </c>
      <c r="C970" s="74" t="s">
        <v>399</v>
      </c>
      <c r="D970" s="678"/>
      <c r="E970" s="82">
        <f t="shared" si="105"/>
        <v>44156</v>
      </c>
      <c r="F970" s="82">
        <f t="shared" si="105"/>
        <v>44161</v>
      </c>
      <c r="G970" s="75">
        <f t="shared" si="105"/>
        <v>44193</v>
      </c>
    </row>
    <row r="971" spans="1:7" s="8" customFormat="1" ht="15.75" customHeight="1">
      <c r="A971" s="19"/>
      <c r="B971" s="74" t="s">
        <v>395</v>
      </c>
      <c r="C971" s="74" t="s">
        <v>400</v>
      </c>
      <c r="D971" s="675"/>
      <c r="E971" s="82">
        <f t="shared" si="105"/>
        <v>44163</v>
      </c>
      <c r="F971" s="82">
        <f t="shared" si="105"/>
        <v>44168</v>
      </c>
      <c r="G971" s="75">
        <f t="shared" si="105"/>
        <v>44200</v>
      </c>
    </row>
    <row r="972" spans="1:7" s="8" customFormat="1" ht="15.75" customHeight="1">
      <c r="A972" s="19"/>
      <c r="B972" s="31"/>
      <c r="C972" s="31"/>
      <c r="D972" s="31"/>
      <c r="E972" s="31"/>
      <c r="F972" s="14"/>
      <c r="G972" s="14"/>
    </row>
    <row r="973" spans="1:7" s="8" customFormat="1" ht="15.75" customHeight="1">
      <c r="A973" s="19"/>
      <c r="B973" s="100"/>
      <c r="C973" s="5"/>
      <c r="D973" s="6"/>
      <c r="E973" s="6"/>
      <c r="F973" s="97"/>
      <c r="G973" s="97"/>
    </row>
    <row r="974" spans="1:7" s="8" customFormat="1" ht="15.75" customHeight="1">
      <c r="A974" s="19" t="s">
        <v>930</v>
      </c>
      <c r="B974" s="687" t="s">
        <v>26</v>
      </c>
      <c r="C974" s="98" t="s">
        <v>27</v>
      </c>
      <c r="D974" s="98" t="s">
        <v>28</v>
      </c>
      <c r="E974" s="74" t="s">
        <v>696</v>
      </c>
      <c r="F974" s="74" t="s">
        <v>29</v>
      </c>
      <c r="G974" s="74" t="s">
        <v>134</v>
      </c>
    </row>
    <row r="975" spans="1:7" s="8" customFormat="1" ht="15.75" customHeight="1">
      <c r="A975" s="19"/>
      <c r="B975" s="675"/>
      <c r="C975" s="166"/>
      <c r="D975" s="166"/>
      <c r="E975" s="76" t="s">
        <v>19</v>
      </c>
      <c r="F975" s="74" t="s">
        <v>30</v>
      </c>
      <c r="G975" s="74" t="s">
        <v>31</v>
      </c>
    </row>
    <row r="976" spans="1:7" s="8" customFormat="1" ht="15.75" customHeight="1">
      <c r="A976" s="19"/>
      <c r="B976" s="74" t="s">
        <v>391</v>
      </c>
      <c r="C976" s="74" t="s">
        <v>396</v>
      </c>
      <c r="D976" s="674" t="s">
        <v>923</v>
      </c>
      <c r="E976" s="82">
        <v>44135</v>
      </c>
      <c r="F976" s="75">
        <f>E976+5</f>
        <v>44140</v>
      </c>
      <c r="G976" s="75">
        <f>F976+37</f>
        <v>44177</v>
      </c>
    </row>
    <row r="977" spans="1:7" s="8" customFormat="1" ht="15.75" customHeight="1">
      <c r="A977" s="19"/>
      <c r="B977" s="74" t="s">
        <v>392</v>
      </c>
      <c r="C977" s="74" t="s">
        <v>397</v>
      </c>
      <c r="D977" s="678"/>
      <c r="E977" s="82">
        <f t="shared" ref="E977:G980" si="106">E976+7</f>
        <v>44142</v>
      </c>
      <c r="F977" s="82">
        <f t="shared" si="106"/>
        <v>44147</v>
      </c>
      <c r="G977" s="75">
        <f t="shared" si="106"/>
        <v>44184</v>
      </c>
    </row>
    <row r="978" spans="1:7" s="8" customFormat="1" ht="15.75" customHeight="1">
      <c r="A978" s="19"/>
      <c r="B978" s="74" t="s">
        <v>393</v>
      </c>
      <c r="C978" s="74" t="s">
        <v>398</v>
      </c>
      <c r="D978" s="678"/>
      <c r="E978" s="82">
        <f t="shared" si="106"/>
        <v>44149</v>
      </c>
      <c r="F978" s="82">
        <f t="shared" si="106"/>
        <v>44154</v>
      </c>
      <c r="G978" s="75">
        <f t="shared" si="106"/>
        <v>44191</v>
      </c>
    </row>
    <row r="979" spans="1:7" s="8" customFormat="1" ht="15.75" customHeight="1">
      <c r="A979" s="19"/>
      <c r="B979" s="74" t="s">
        <v>394</v>
      </c>
      <c r="C979" s="74" t="s">
        <v>399</v>
      </c>
      <c r="D979" s="678"/>
      <c r="E979" s="82">
        <f t="shared" si="106"/>
        <v>44156</v>
      </c>
      <c r="F979" s="82">
        <f t="shared" si="106"/>
        <v>44161</v>
      </c>
      <c r="G979" s="75">
        <f t="shared" si="106"/>
        <v>44198</v>
      </c>
    </row>
    <row r="980" spans="1:7" s="8" customFormat="1" ht="15.75" customHeight="1">
      <c r="A980" s="19"/>
      <c r="B980" s="74" t="s">
        <v>395</v>
      </c>
      <c r="C980" s="74" t="s">
        <v>400</v>
      </c>
      <c r="D980" s="675"/>
      <c r="E980" s="82">
        <f t="shared" si="106"/>
        <v>44163</v>
      </c>
      <c r="F980" s="82">
        <f t="shared" si="106"/>
        <v>44168</v>
      </c>
      <c r="G980" s="75">
        <f t="shared" si="106"/>
        <v>44205</v>
      </c>
    </row>
    <row r="981" spans="1:7" s="8" customFormat="1" ht="15.75" customHeight="1">
      <c r="A981" s="19"/>
      <c r="B981" s="31"/>
      <c r="C981" s="31"/>
      <c r="D981" s="31"/>
      <c r="E981" s="13"/>
      <c r="F981" s="13"/>
      <c r="G981" s="14"/>
    </row>
    <row r="982" spans="1:7" s="8" customFormat="1" ht="15.75" customHeight="1">
      <c r="A982" s="19"/>
      <c r="B982" s="31"/>
      <c r="C982" s="31"/>
      <c r="D982" s="31"/>
      <c r="E982" s="31"/>
      <c r="F982" s="14"/>
      <c r="G982" s="14"/>
    </row>
    <row r="983" spans="1:7" s="8" customFormat="1" ht="15.75" customHeight="1">
      <c r="A983" s="19"/>
      <c r="B983" s="100"/>
      <c r="C983" s="5"/>
      <c r="D983" s="6"/>
      <c r="E983" s="6"/>
      <c r="F983" s="97"/>
      <c r="G983" s="97"/>
    </row>
    <row r="984" spans="1:7" s="8" customFormat="1" ht="15.75" customHeight="1">
      <c r="A984" s="19" t="s">
        <v>931</v>
      </c>
      <c r="B984" s="674" t="s">
        <v>26</v>
      </c>
      <c r="C984" s="98" t="s">
        <v>27</v>
      </c>
      <c r="D984" s="98" t="s">
        <v>28</v>
      </c>
      <c r="E984" s="74" t="s">
        <v>696</v>
      </c>
      <c r="F984" s="74" t="s">
        <v>29</v>
      </c>
      <c r="G984" s="74" t="s">
        <v>135</v>
      </c>
    </row>
    <row r="985" spans="1:7" s="8" customFormat="1" ht="15.75" customHeight="1">
      <c r="A985" s="19"/>
      <c r="B985" s="675"/>
      <c r="C985" s="166"/>
      <c r="D985" s="166"/>
      <c r="E985" s="76" t="s">
        <v>19</v>
      </c>
      <c r="F985" s="74" t="s">
        <v>30</v>
      </c>
      <c r="G985" s="74" t="s">
        <v>31</v>
      </c>
    </row>
    <row r="986" spans="1:7" s="8" customFormat="1" ht="15.75" customHeight="1">
      <c r="A986" s="19"/>
      <c r="B986" s="74" t="s">
        <v>391</v>
      </c>
      <c r="C986" s="74" t="s">
        <v>932</v>
      </c>
      <c r="D986" s="674" t="s">
        <v>933</v>
      </c>
      <c r="E986" s="82">
        <v>44135</v>
      </c>
      <c r="F986" s="75">
        <f>E986+5</f>
        <v>44140</v>
      </c>
      <c r="G986" s="75">
        <f>F986+34</f>
        <v>44174</v>
      </c>
    </row>
    <row r="987" spans="1:7" s="8" customFormat="1" ht="15.75" customHeight="1">
      <c r="A987" s="19"/>
      <c r="B987" s="74" t="s">
        <v>392</v>
      </c>
      <c r="C987" s="74" t="s">
        <v>701</v>
      </c>
      <c r="D987" s="678"/>
      <c r="E987" s="82">
        <f t="shared" ref="E987:G989" si="107">E986+7</f>
        <v>44142</v>
      </c>
      <c r="F987" s="82">
        <f t="shared" si="107"/>
        <v>44147</v>
      </c>
      <c r="G987" s="75">
        <f t="shared" si="107"/>
        <v>44181</v>
      </c>
    </row>
    <row r="988" spans="1:7" s="8" customFormat="1" ht="15.75" customHeight="1">
      <c r="A988" s="19"/>
      <c r="B988" s="74" t="s">
        <v>393</v>
      </c>
      <c r="C988" s="74" t="s">
        <v>712</v>
      </c>
      <c r="D988" s="678"/>
      <c r="E988" s="82">
        <f t="shared" si="107"/>
        <v>44149</v>
      </c>
      <c r="F988" s="82">
        <f t="shared" si="107"/>
        <v>44154</v>
      </c>
      <c r="G988" s="75">
        <f t="shared" si="107"/>
        <v>44188</v>
      </c>
    </row>
    <row r="989" spans="1:7" s="8" customFormat="1" ht="15.75" customHeight="1">
      <c r="A989" s="19"/>
      <c r="B989" s="74" t="s">
        <v>615</v>
      </c>
      <c r="C989" s="74" t="s">
        <v>713</v>
      </c>
      <c r="D989" s="678"/>
      <c r="E989" s="82">
        <f t="shared" si="107"/>
        <v>44156</v>
      </c>
      <c r="F989" s="82">
        <f t="shared" si="107"/>
        <v>44161</v>
      </c>
      <c r="G989" s="75">
        <f t="shared" si="107"/>
        <v>44195</v>
      </c>
    </row>
    <row r="990" spans="1:7" s="8" customFormat="1" ht="15.75" customHeight="1">
      <c r="A990" s="19"/>
      <c r="B990" s="74" t="s">
        <v>616</v>
      </c>
      <c r="C990" s="74" t="s">
        <v>714</v>
      </c>
      <c r="D990" s="675"/>
      <c r="E990" s="82">
        <f>E989+8</f>
        <v>44164</v>
      </c>
      <c r="F990" s="82">
        <f>F989+7</f>
        <v>44168</v>
      </c>
      <c r="G990" s="75">
        <f>G989+7</f>
        <v>44202</v>
      </c>
    </row>
    <row r="991" spans="1:7" s="8" customFormat="1" ht="15.75" customHeight="1">
      <c r="A991" s="19"/>
      <c r="B991" s="31"/>
      <c r="C991" s="31"/>
      <c r="D991" s="31"/>
      <c r="E991" s="31"/>
      <c r="F991" s="14"/>
      <c r="G991" s="14"/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100"/>
      <c r="C993" s="5"/>
      <c r="D993" s="6"/>
      <c r="E993" s="6"/>
      <c r="F993" s="97"/>
      <c r="G993" s="97"/>
    </row>
    <row r="994" spans="1:7" s="8" customFormat="1" ht="15.75" customHeight="1">
      <c r="A994" s="19" t="s">
        <v>934</v>
      </c>
      <c r="B994" s="676" t="s">
        <v>26</v>
      </c>
      <c r="C994" s="167" t="s">
        <v>27</v>
      </c>
      <c r="D994" s="98" t="s">
        <v>28</v>
      </c>
      <c r="E994" s="74" t="s">
        <v>696</v>
      </c>
      <c r="F994" s="74" t="s">
        <v>29</v>
      </c>
      <c r="G994" s="74" t="s">
        <v>136</v>
      </c>
    </row>
    <row r="995" spans="1:7" s="8" customFormat="1" ht="15.75" customHeight="1">
      <c r="A995" s="19"/>
      <c r="B995" s="677"/>
      <c r="C995" s="168"/>
      <c r="D995" s="166"/>
      <c r="E995" s="76" t="s">
        <v>19</v>
      </c>
      <c r="F995" s="74" t="s">
        <v>30</v>
      </c>
      <c r="G995" s="74" t="s">
        <v>31</v>
      </c>
    </row>
    <row r="996" spans="1:7" s="8" customFormat="1" ht="15.75" customHeight="1">
      <c r="A996" s="19"/>
      <c r="B996" s="110" t="s">
        <v>386</v>
      </c>
      <c r="C996" s="110" t="s">
        <v>935</v>
      </c>
      <c r="D996" s="668" t="s">
        <v>936</v>
      </c>
      <c r="E996" s="75">
        <v>44136</v>
      </c>
      <c r="F996" s="75">
        <f>E996+4</f>
        <v>44140</v>
      </c>
      <c r="G996" s="75">
        <f>F996+27</f>
        <v>44167</v>
      </c>
    </row>
    <row r="997" spans="1:7" s="8" customFormat="1" ht="15.75" customHeight="1">
      <c r="A997" s="19"/>
      <c r="B997" s="110" t="s">
        <v>387</v>
      </c>
      <c r="C997" s="110" t="s">
        <v>937</v>
      </c>
      <c r="D997" s="669"/>
      <c r="E997" s="75">
        <f t="shared" ref="E997:G1000" si="108">E996+7</f>
        <v>44143</v>
      </c>
      <c r="F997" s="75">
        <f t="shared" si="108"/>
        <v>44147</v>
      </c>
      <c r="G997" s="75">
        <f t="shared" si="108"/>
        <v>44174</v>
      </c>
    </row>
    <row r="998" spans="1:7" s="8" customFormat="1" ht="15.75" customHeight="1">
      <c r="A998" s="19"/>
      <c r="B998" s="110" t="s">
        <v>388</v>
      </c>
      <c r="C998" s="110" t="s">
        <v>938</v>
      </c>
      <c r="D998" s="669"/>
      <c r="E998" s="75">
        <f t="shared" si="108"/>
        <v>44150</v>
      </c>
      <c r="F998" s="75">
        <f t="shared" si="108"/>
        <v>44154</v>
      </c>
      <c r="G998" s="75">
        <f t="shared" si="108"/>
        <v>44181</v>
      </c>
    </row>
    <row r="999" spans="1:7" s="8" customFormat="1" ht="15.75" customHeight="1">
      <c r="A999" s="19"/>
      <c r="B999" s="110" t="s">
        <v>389</v>
      </c>
      <c r="C999" s="110" t="s">
        <v>867</v>
      </c>
      <c r="D999" s="669"/>
      <c r="E999" s="75">
        <f t="shared" si="108"/>
        <v>44157</v>
      </c>
      <c r="F999" s="75">
        <f t="shared" si="108"/>
        <v>44161</v>
      </c>
      <c r="G999" s="75">
        <f t="shared" si="108"/>
        <v>44188</v>
      </c>
    </row>
    <row r="1000" spans="1:7" s="8" customFormat="1" ht="15.75" customHeight="1">
      <c r="A1000" s="19"/>
      <c r="B1000" s="110" t="s">
        <v>390</v>
      </c>
      <c r="C1000" s="110" t="s">
        <v>939</v>
      </c>
      <c r="D1000" s="670"/>
      <c r="E1000" s="75">
        <f t="shared" si="108"/>
        <v>44164</v>
      </c>
      <c r="F1000" s="75">
        <f t="shared" si="108"/>
        <v>44168</v>
      </c>
      <c r="G1000" s="75">
        <f t="shared" si="108"/>
        <v>44195</v>
      </c>
    </row>
    <row r="1001" spans="1:7" s="8" customFormat="1" ht="15.75" customHeight="1">
      <c r="A1001" s="19"/>
      <c r="B1001" s="31"/>
      <c r="C1001" s="31"/>
      <c r="D1001" s="21"/>
      <c r="E1001" s="14"/>
      <c r="F1001" s="14"/>
      <c r="G1001" s="14"/>
    </row>
    <row r="1002" spans="1:7" s="8" customFormat="1" ht="15.75" customHeight="1">
      <c r="A1002" s="19"/>
      <c r="B1002" s="674" t="s">
        <v>26</v>
      </c>
      <c r="C1002" s="98" t="s">
        <v>27</v>
      </c>
      <c r="D1002" s="98" t="s">
        <v>28</v>
      </c>
      <c r="E1002" s="74" t="s">
        <v>708</v>
      </c>
      <c r="F1002" s="74" t="s">
        <v>29</v>
      </c>
      <c r="G1002" s="74" t="s">
        <v>136</v>
      </c>
    </row>
    <row r="1003" spans="1:7" s="8" customFormat="1" ht="15.75" customHeight="1">
      <c r="A1003" s="19"/>
      <c r="B1003" s="675"/>
      <c r="C1003" s="99"/>
      <c r="D1003" s="99"/>
      <c r="E1003" s="76" t="s">
        <v>19</v>
      </c>
      <c r="F1003" s="74" t="s">
        <v>30</v>
      </c>
      <c r="G1003" s="74" t="s">
        <v>31</v>
      </c>
    </row>
    <row r="1004" spans="1:7" s="8" customFormat="1" ht="15.75" customHeight="1">
      <c r="A1004" s="19"/>
      <c r="B1004" s="110" t="s">
        <v>347</v>
      </c>
      <c r="C1004" s="169" t="s">
        <v>348</v>
      </c>
      <c r="D1004" s="665" t="s">
        <v>940</v>
      </c>
      <c r="E1004" s="75">
        <v>44131</v>
      </c>
      <c r="F1004" s="75">
        <f>E1004+5</f>
        <v>44136</v>
      </c>
      <c r="G1004" s="75">
        <f>F1004+28</f>
        <v>44164</v>
      </c>
    </row>
    <row r="1005" spans="1:7" s="8" customFormat="1" ht="15.75" customHeight="1">
      <c r="A1005" s="19"/>
      <c r="B1005" s="170" t="s">
        <v>176</v>
      </c>
      <c r="C1005" s="169" t="s">
        <v>540</v>
      </c>
      <c r="D1005" s="666"/>
      <c r="E1005" s="75">
        <f t="shared" ref="E1005:G1008" si="109">E1004+7</f>
        <v>44138</v>
      </c>
      <c r="F1005" s="75">
        <f t="shared" si="109"/>
        <v>44143</v>
      </c>
      <c r="G1005" s="75">
        <f t="shared" si="109"/>
        <v>44171</v>
      </c>
    </row>
    <row r="1006" spans="1:7" s="8" customFormat="1" ht="15.75" customHeight="1">
      <c r="A1006" s="19"/>
      <c r="B1006" s="110" t="s">
        <v>538</v>
      </c>
      <c r="C1006" s="169" t="s">
        <v>541</v>
      </c>
      <c r="D1006" s="666"/>
      <c r="E1006" s="75">
        <f t="shared" si="109"/>
        <v>44145</v>
      </c>
      <c r="F1006" s="75">
        <f t="shared" si="109"/>
        <v>44150</v>
      </c>
      <c r="G1006" s="75">
        <f t="shared" si="109"/>
        <v>44178</v>
      </c>
    </row>
    <row r="1007" spans="1:7" s="8" customFormat="1" ht="15.75" customHeight="1">
      <c r="A1007" s="19"/>
      <c r="B1007" s="110" t="s">
        <v>177</v>
      </c>
      <c r="C1007" s="169" t="s">
        <v>542</v>
      </c>
      <c r="D1007" s="666"/>
      <c r="E1007" s="75">
        <f t="shared" si="109"/>
        <v>44152</v>
      </c>
      <c r="F1007" s="75">
        <f t="shared" si="109"/>
        <v>44157</v>
      </c>
      <c r="G1007" s="75">
        <f t="shared" si="109"/>
        <v>44185</v>
      </c>
    </row>
    <row r="1008" spans="1:7" s="8" customFormat="1" ht="15.75" customHeight="1">
      <c r="A1008" s="19"/>
      <c r="B1008" s="110" t="s">
        <v>539</v>
      </c>
      <c r="C1008" s="171" t="s">
        <v>543</v>
      </c>
      <c r="D1008" s="667"/>
      <c r="E1008" s="75">
        <f t="shared" si="109"/>
        <v>44159</v>
      </c>
      <c r="F1008" s="75">
        <f t="shared" si="109"/>
        <v>44164</v>
      </c>
      <c r="G1008" s="75">
        <f t="shared" si="109"/>
        <v>44192</v>
      </c>
    </row>
    <row r="1009" spans="1:7" s="8" customFormat="1" ht="15.75" customHeight="1">
      <c r="A1009" s="19"/>
      <c r="B1009" s="31"/>
      <c r="C1009" s="55"/>
      <c r="D1009" s="21"/>
      <c r="E1009" s="14"/>
      <c r="F1009" s="14"/>
      <c r="G1009" s="14"/>
    </row>
    <row r="1010" spans="1:7" s="8" customFormat="1" ht="15.75" customHeight="1">
      <c r="A1010" s="19"/>
      <c r="B1010" s="31"/>
      <c r="C1010" s="31"/>
      <c r="D1010" s="21"/>
      <c r="E1010" s="14"/>
      <c r="F1010" s="14"/>
      <c r="G1010" s="14"/>
    </row>
    <row r="1011" spans="1:7" s="8" customFormat="1" ht="15.75" customHeight="1">
      <c r="A1011" s="19"/>
      <c r="B1011" s="100"/>
      <c r="C1011" s="5"/>
      <c r="D1011" s="6"/>
      <c r="E1011" s="6"/>
      <c r="F1011" s="97"/>
      <c r="G1011" s="97"/>
    </row>
    <row r="1012" spans="1:7" s="8" customFormat="1" ht="15.75" customHeight="1">
      <c r="A1012" s="19"/>
      <c r="B1012" s="31"/>
      <c r="C1012" s="31"/>
      <c r="D1012" s="31"/>
      <c r="E1012" s="31"/>
      <c r="F1012" s="14"/>
      <c r="G1012" s="14"/>
    </row>
    <row r="1013" spans="1:7" s="8" customFormat="1" ht="15.75" customHeight="1">
      <c r="A1013" s="19" t="s">
        <v>941</v>
      </c>
      <c r="B1013" s="674" t="s">
        <v>26</v>
      </c>
      <c r="C1013" s="98" t="s">
        <v>27</v>
      </c>
      <c r="D1013" s="98" t="s">
        <v>28</v>
      </c>
      <c r="E1013" s="74" t="s">
        <v>696</v>
      </c>
      <c r="F1013" s="74" t="s">
        <v>29</v>
      </c>
      <c r="G1013" s="74" t="s">
        <v>942</v>
      </c>
    </row>
    <row r="1014" spans="1:7" s="8" customFormat="1" ht="15.75" customHeight="1">
      <c r="A1014" s="19"/>
      <c r="B1014" s="675"/>
      <c r="C1014" s="166"/>
      <c r="D1014" s="166"/>
      <c r="E1014" s="76" t="s">
        <v>19</v>
      </c>
      <c r="F1014" s="74" t="s">
        <v>30</v>
      </c>
      <c r="G1014" s="74" t="s">
        <v>943</v>
      </c>
    </row>
    <row r="1015" spans="1:7" s="8" customFormat="1" ht="15.75" customHeight="1">
      <c r="A1015" s="19"/>
      <c r="B1015" s="115" t="s">
        <v>544</v>
      </c>
      <c r="C1015" s="110" t="s">
        <v>548</v>
      </c>
      <c r="D1015" s="668" t="s">
        <v>944</v>
      </c>
      <c r="E1015" s="75">
        <v>44135</v>
      </c>
      <c r="F1015" s="75">
        <f>E1015+5</f>
        <v>44140</v>
      </c>
      <c r="G1015" s="75">
        <f>F1015+32</f>
        <v>44172</v>
      </c>
    </row>
    <row r="1016" spans="1:7" s="8" customFormat="1" ht="15.75" customHeight="1">
      <c r="A1016" s="19"/>
      <c r="B1016" s="115" t="s">
        <v>545</v>
      </c>
      <c r="C1016" s="110" t="s">
        <v>549</v>
      </c>
      <c r="D1016" s="669"/>
      <c r="E1016" s="75">
        <f t="shared" ref="E1016:G1019" si="110">E1015+7</f>
        <v>44142</v>
      </c>
      <c r="F1016" s="75">
        <f t="shared" si="110"/>
        <v>44147</v>
      </c>
      <c r="G1016" s="75">
        <f t="shared" si="110"/>
        <v>44179</v>
      </c>
    </row>
    <row r="1017" spans="1:7" s="8" customFormat="1" ht="15.75" customHeight="1">
      <c r="A1017" s="19"/>
      <c r="B1017" s="115" t="s">
        <v>546</v>
      </c>
      <c r="C1017" s="110" t="s">
        <v>550</v>
      </c>
      <c r="D1017" s="669"/>
      <c r="E1017" s="75">
        <f t="shared" si="110"/>
        <v>44149</v>
      </c>
      <c r="F1017" s="75">
        <f t="shared" si="110"/>
        <v>44154</v>
      </c>
      <c r="G1017" s="75">
        <f t="shared" si="110"/>
        <v>44186</v>
      </c>
    </row>
    <row r="1018" spans="1:7" s="8" customFormat="1" ht="15.75" customHeight="1">
      <c r="A1018" s="19"/>
      <c r="B1018" s="115" t="s">
        <v>547</v>
      </c>
      <c r="C1018" s="110" t="s">
        <v>551</v>
      </c>
      <c r="D1018" s="669"/>
      <c r="E1018" s="75">
        <f t="shared" si="110"/>
        <v>44156</v>
      </c>
      <c r="F1018" s="75">
        <f t="shared" si="110"/>
        <v>44161</v>
      </c>
      <c r="G1018" s="75">
        <f t="shared" si="110"/>
        <v>44193</v>
      </c>
    </row>
    <row r="1019" spans="1:7" s="8" customFormat="1" ht="15.75" customHeight="1">
      <c r="A1019" s="19"/>
      <c r="B1019" s="115"/>
      <c r="C1019" s="110"/>
      <c r="D1019" s="670"/>
      <c r="E1019" s="75">
        <f t="shared" si="110"/>
        <v>44163</v>
      </c>
      <c r="F1019" s="75">
        <f t="shared" si="110"/>
        <v>44168</v>
      </c>
      <c r="G1019" s="75">
        <f t="shared" si="110"/>
        <v>44200</v>
      </c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11"/>
      <c r="C1021" s="31"/>
      <c r="D1021" s="21"/>
      <c r="E1021" s="14"/>
      <c r="F1021" s="14"/>
      <c r="G1021" s="14"/>
    </row>
    <row r="1022" spans="1:7" s="8" customFormat="1" ht="15.75" customHeight="1">
      <c r="A1022" s="19"/>
      <c r="B1022" s="100"/>
      <c r="C1022" s="5"/>
      <c r="D1022" s="6"/>
      <c r="E1022" s="6"/>
      <c r="F1022" s="97"/>
      <c r="G1022" s="97"/>
    </row>
    <row r="1023" spans="1:7" s="8" customFormat="1" ht="15.75" customHeight="1">
      <c r="A1023" s="19" t="s">
        <v>945</v>
      </c>
      <c r="B1023" s="707" t="s">
        <v>26</v>
      </c>
      <c r="C1023" s="98" t="s">
        <v>27</v>
      </c>
      <c r="D1023" s="98" t="s">
        <v>28</v>
      </c>
      <c r="E1023" s="74" t="s">
        <v>890</v>
      </c>
      <c r="F1023" s="74" t="s">
        <v>29</v>
      </c>
      <c r="G1023" s="74" t="s">
        <v>138</v>
      </c>
    </row>
    <row r="1024" spans="1:7" s="8" customFormat="1" ht="15.75" customHeight="1">
      <c r="A1024" s="19"/>
      <c r="B1024" s="675"/>
      <c r="C1024" s="166"/>
      <c r="D1024" s="166"/>
      <c r="E1024" s="76" t="s">
        <v>19</v>
      </c>
      <c r="F1024" s="74" t="s">
        <v>30</v>
      </c>
      <c r="G1024" s="74" t="s">
        <v>31</v>
      </c>
    </row>
    <row r="1025" spans="1:7" s="8" customFormat="1" ht="15.75" customHeight="1">
      <c r="A1025" s="19"/>
      <c r="B1025" s="110" t="s">
        <v>386</v>
      </c>
      <c r="C1025" s="110" t="s">
        <v>935</v>
      </c>
      <c r="D1025" s="668" t="s">
        <v>946</v>
      </c>
      <c r="E1025" s="75">
        <v>44136</v>
      </c>
      <c r="F1025" s="75">
        <f>E1025+4</f>
        <v>44140</v>
      </c>
      <c r="G1025" s="75">
        <f>F1025+36</f>
        <v>44176</v>
      </c>
    </row>
    <row r="1026" spans="1:7" s="8" customFormat="1" ht="15.75" customHeight="1">
      <c r="A1026" s="19"/>
      <c r="B1026" s="110" t="s">
        <v>387</v>
      </c>
      <c r="C1026" s="110" t="s">
        <v>947</v>
      </c>
      <c r="D1026" s="669"/>
      <c r="E1026" s="75">
        <f t="shared" ref="E1026:G1029" si="111">E1025+7</f>
        <v>44143</v>
      </c>
      <c r="F1026" s="75">
        <f t="shared" si="111"/>
        <v>44147</v>
      </c>
      <c r="G1026" s="75">
        <f t="shared" si="111"/>
        <v>44183</v>
      </c>
    </row>
    <row r="1027" spans="1:7" s="8" customFormat="1" ht="15.75" customHeight="1">
      <c r="A1027" s="19"/>
      <c r="B1027" s="110" t="s">
        <v>388</v>
      </c>
      <c r="C1027" s="110" t="s">
        <v>948</v>
      </c>
      <c r="D1027" s="669"/>
      <c r="E1027" s="75">
        <f t="shared" si="111"/>
        <v>44150</v>
      </c>
      <c r="F1027" s="75">
        <f t="shared" si="111"/>
        <v>44154</v>
      </c>
      <c r="G1027" s="75">
        <f t="shared" si="111"/>
        <v>44190</v>
      </c>
    </row>
    <row r="1028" spans="1:7" s="8" customFormat="1" ht="15.75" customHeight="1">
      <c r="A1028" s="19"/>
      <c r="B1028" s="110" t="s">
        <v>389</v>
      </c>
      <c r="C1028" s="110" t="s">
        <v>949</v>
      </c>
      <c r="D1028" s="669"/>
      <c r="E1028" s="75">
        <f t="shared" si="111"/>
        <v>44157</v>
      </c>
      <c r="F1028" s="75">
        <f t="shared" si="111"/>
        <v>44161</v>
      </c>
      <c r="G1028" s="75">
        <f t="shared" si="111"/>
        <v>44197</v>
      </c>
    </row>
    <row r="1029" spans="1:7" s="8" customFormat="1" ht="15.75" customHeight="1">
      <c r="A1029" s="19"/>
      <c r="B1029" s="110" t="s">
        <v>390</v>
      </c>
      <c r="C1029" s="110" t="s">
        <v>950</v>
      </c>
      <c r="D1029" s="670"/>
      <c r="E1029" s="75">
        <f t="shared" si="111"/>
        <v>44164</v>
      </c>
      <c r="F1029" s="75">
        <f t="shared" si="111"/>
        <v>44168</v>
      </c>
      <c r="G1029" s="75">
        <f t="shared" si="111"/>
        <v>44204</v>
      </c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31"/>
      <c r="E1032" s="31"/>
      <c r="F1032" s="14"/>
      <c r="G1032" s="14"/>
    </row>
    <row r="1033" spans="1:7" s="8" customFormat="1" ht="15.75" customHeight="1">
      <c r="A1033" s="19"/>
      <c r="B1033" s="100"/>
      <c r="C1033" s="5"/>
      <c r="D1033" s="6"/>
      <c r="E1033" s="6"/>
      <c r="F1033" s="97"/>
      <c r="G1033" s="97"/>
    </row>
    <row r="1034" spans="1:7" s="8" customFormat="1" ht="15.75" customHeight="1">
      <c r="A1034" s="19" t="s">
        <v>951</v>
      </c>
      <c r="B1034" s="674" t="s">
        <v>26</v>
      </c>
      <c r="C1034" s="98" t="s">
        <v>27</v>
      </c>
      <c r="D1034" s="98" t="s">
        <v>28</v>
      </c>
      <c r="E1034" s="74" t="s">
        <v>708</v>
      </c>
      <c r="F1034" s="74" t="s">
        <v>29</v>
      </c>
      <c r="G1034" s="74" t="s">
        <v>127</v>
      </c>
    </row>
    <row r="1035" spans="1:7" s="8" customFormat="1" ht="15.75" customHeight="1">
      <c r="A1035" s="19"/>
      <c r="B1035" s="675"/>
      <c r="C1035" s="166"/>
      <c r="D1035" s="166"/>
      <c r="E1035" s="76" t="s">
        <v>19</v>
      </c>
      <c r="F1035" s="74" t="s">
        <v>30</v>
      </c>
      <c r="G1035" s="74" t="s">
        <v>31</v>
      </c>
    </row>
    <row r="1036" spans="1:7" s="8" customFormat="1" ht="15.75" customHeight="1">
      <c r="A1036" s="19"/>
      <c r="B1036" s="110" t="s">
        <v>347</v>
      </c>
      <c r="C1036" s="169" t="s">
        <v>348</v>
      </c>
      <c r="D1036" s="665" t="s">
        <v>940</v>
      </c>
      <c r="E1036" s="75">
        <v>44132</v>
      </c>
      <c r="F1036" s="75">
        <f>E1036+4</f>
        <v>44136</v>
      </c>
      <c r="G1036" s="75">
        <f>F1036+27</f>
        <v>44163</v>
      </c>
    </row>
    <row r="1037" spans="1:7" s="8" customFormat="1" ht="15.75" customHeight="1">
      <c r="A1037" s="19"/>
      <c r="B1037" s="170" t="s">
        <v>176</v>
      </c>
      <c r="C1037" s="169" t="s">
        <v>540</v>
      </c>
      <c r="D1037" s="666"/>
      <c r="E1037" s="75">
        <f t="shared" ref="E1037:G1040" si="112">E1036+7</f>
        <v>44139</v>
      </c>
      <c r="F1037" s="75">
        <f t="shared" si="112"/>
        <v>44143</v>
      </c>
      <c r="G1037" s="75">
        <f t="shared" si="112"/>
        <v>44170</v>
      </c>
    </row>
    <row r="1038" spans="1:7" s="8" customFormat="1" ht="15.75" customHeight="1">
      <c r="A1038" s="19"/>
      <c r="B1038" s="110" t="s">
        <v>538</v>
      </c>
      <c r="C1038" s="169" t="s">
        <v>541</v>
      </c>
      <c r="D1038" s="666"/>
      <c r="E1038" s="75">
        <f t="shared" si="112"/>
        <v>44146</v>
      </c>
      <c r="F1038" s="75">
        <f t="shared" si="112"/>
        <v>44150</v>
      </c>
      <c r="G1038" s="75">
        <f t="shared" si="112"/>
        <v>44177</v>
      </c>
    </row>
    <row r="1039" spans="1:7" s="8" customFormat="1" ht="15.75" customHeight="1">
      <c r="A1039" s="19"/>
      <c r="B1039" s="110" t="s">
        <v>177</v>
      </c>
      <c r="C1039" s="169" t="s">
        <v>542</v>
      </c>
      <c r="D1039" s="666"/>
      <c r="E1039" s="75">
        <f t="shared" si="112"/>
        <v>44153</v>
      </c>
      <c r="F1039" s="75">
        <f t="shared" si="112"/>
        <v>44157</v>
      </c>
      <c r="G1039" s="75">
        <f t="shared" si="112"/>
        <v>44184</v>
      </c>
    </row>
    <row r="1040" spans="1:7" s="8" customFormat="1" ht="15.75" customHeight="1">
      <c r="A1040" s="19"/>
      <c r="B1040" s="110" t="s">
        <v>539</v>
      </c>
      <c r="C1040" s="171" t="s">
        <v>543</v>
      </c>
      <c r="D1040" s="667"/>
      <c r="E1040" s="75">
        <f t="shared" si="112"/>
        <v>44160</v>
      </c>
      <c r="F1040" s="75">
        <f t="shared" si="112"/>
        <v>44164</v>
      </c>
      <c r="G1040" s="75">
        <f t="shared" si="112"/>
        <v>44191</v>
      </c>
    </row>
    <row r="1041" spans="1:7" s="8" customFormat="1" ht="15.75" customHeight="1">
      <c r="A1041" s="19"/>
      <c r="B1041" s="31"/>
      <c r="C1041" s="31"/>
      <c r="D1041" s="21"/>
      <c r="E1041" s="14"/>
      <c r="F1041" s="14"/>
      <c r="G1041" s="14"/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100"/>
      <c r="C1044" s="5"/>
      <c r="D1044" s="6"/>
      <c r="E1044" s="6"/>
      <c r="F1044" s="97"/>
      <c r="G1044" s="97"/>
    </row>
    <row r="1045" spans="1:7" s="8" customFormat="1" ht="15.75" customHeight="1">
      <c r="A1045" s="19" t="s">
        <v>952</v>
      </c>
      <c r="B1045" s="674" t="s">
        <v>26</v>
      </c>
      <c r="C1045" s="98" t="s">
        <v>27</v>
      </c>
      <c r="D1045" s="98" t="s">
        <v>28</v>
      </c>
      <c r="E1045" s="74" t="s">
        <v>696</v>
      </c>
      <c r="F1045" s="74" t="s">
        <v>29</v>
      </c>
      <c r="G1045" s="74" t="s">
        <v>139</v>
      </c>
    </row>
    <row r="1046" spans="1:7" s="8" customFormat="1" ht="15.75" customHeight="1">
      <c r="A1046" s="19"/>
      <c r="B1046" s="675"/>
      <c r="C1046" s="99"/>
      <c r="D1046" s="99"/>
      <c r="E1046" s="76" t="s">
        <v>19</v>
      </c>
      <c r="F1046" s="74" t="s">
        <v>30</v>
      </c>
      <c r="G1046" s="74" t="s">
        <v>31</v>
      </c>
    </row>
    <row r="1047" spans="1:7" s="8" customFormat="1" ht="15.75" customHeight="1">
      <c r="A1047" s="19"/>
      <c r="B1047" s="110" t="s">
        <v>386</v>
      </c>
      <c r="C1047" s="110" t="s">
        <v>935</v>
      </c>
      <c r="D1047" s="668" t="s">
        <v>953</v>
      </c>
      <c r="E1047" s="75">
        <v>44136</v>
      </c>
      <c r="F1047" s="75">
        <f>E1047+4</f>
        <v>44140</v>
      </c>
      <c r="G1047" s="75">
        <f>F1047+31</f>
        <v>44171</v>
      </c>
    </row>
    <row r="1048" spans="1:7" s="8" customFormat="1" ht="15.75" customHeight="1">
      <c r="A1048" s="19"/>
      <c r="B1048" s="110" t="s">
        <v>387</v>
      </c>
      <c r="C1048" s="110" t="s">
        <v>947</v>
      </c>
      <c r="D1048" s="669"/>
      <c r="E1048" s="75">
        <f t="shared" ref="E1048:G1051" si="113">E1047+7</f>
        <v>44143</v>
      </c>
      <c r="F1048" s="75">
        <f t="shared" si="113"/>
        <v>44147</v>
      </c>
      <c r="G1048" s="75">
        <f t="shared" si="113"/>
        <v>44178</v>
      </c>
    </row>
    <row r="1049" spans="1:7" s="8" customFormat="1" ht="15.75" customHeight="1">
      <c r="A1049" s="19"/>
      <c r="B1049" s="110" t="s">
        <v>388</v>
      </c>
      <c r="C1049" s="110" t="s">
        <v>948</v>
      </c>
      <c r="D1049" s="669"/>
      <c r="E1049" s="75">
        <f t="shared" si="113"/>
        <v>44150</v>
      </c>
      <c r="F1049" s="75">
        <f t="shared" si="113"/>
        <v>44154</v>
      </c>
      <c r="G1049" s="75">
        <f t="shared" si="113"/>
        <v>44185</v>
      </c>
    </row>
    <row r="1050" spans="1:7" s="8" customFormat="1" ht="15.75" customHeight="1">
      <c r="A1050" s="19"/>
      <c r="B1050" s="110" t="s">
        <v>389</v>
      </c>
      <c r="C1050" s="110" t="s">
        <v>949</v>
      </c>
      <c r="D1050" s="669"/>
      <c r="E1050" s="75">
        <f t="shared" si="113"/>
        <v>44157</v>
      </c>
      <c r="F1050" s="75">
        <f t="shared" si="113"/>
        <v>44161</v>
      </c>
      <c r="G1050" s="75">
        <f t="shared" si="113"/>
        <v>44192</v>
      </c>
    </row>
    <row r="1051" spans="1:7" s="8" customFormat="1" ht="15.75" customHeight="1">
      <c r="A1051" s="19"/>
      <c r="B1051" s="110" t="s">
        <v>390</v>
      </c>
      <c r="C1051" s="110" t="s">
        <v>950</v>
      </c>
      <c r="D1051" s="670"/>
      <c r="E1051" s="75">
        <f t="shared" si="113"/>
        <v>44164</v>
      </c>
      <c r="F1051" s="75">
        <f t="shared" si="113"/>
        <v>44168</v>
      </c>
      <c r="G1051" s="75">
        <f t="shared" si="113"/>
        <v>44199</v>
      </c>
    </row>
    <row r="1052" spans="1:7" s="8" customFormat="1" ht="15.75" customHeight="1">
      <c r="A1052" s="19"/>
      <c r="B1052" s="31"/>
      <c r="C1052" s="31"/>
      <c r="D1052" s="31"/>
      <c r="E1052" s="31"/>
      <c r="F1052" s="14"/>
      <c r="G1052" s="14"/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100"/>
      <c r="C1054" s="5"/>
      <c r="D1054" s="6"/>
      <c r="E1054" s="6"/>
      <c r="F1054" s="97"/>
      <c r="G1054" s="97"/>
    </row>
    <row r="1055" spans="1:7" s="8" customFormat="1" ht="15.75" customHeight="1">
      <c r="A1055" s="19" t="s">
        <v>954</v>
      </c>
      <c r="B1055" s="674" t="s">
        <v>26</v>
      </c>
      <c r="C1055" s="98" t="s">
        <v>27</v>
      </c>
      <c r="D1055" s="98" t="s">
        <v>28</v>
      </c>
      <c r="E1055" s="74" t="s">
        <v>696</v>
      </c>
      <c r="F1055" s="74" t="s">
        <v>29</v>
      </c>
      <c r="G1055" s="74" t="s">
        <v>140</v>
      </c>
    </row>
    <row r="1056" spans="1:7" s="8" customFormat="1" ht="15.75" customHeight="1">
      <c r="A1056" s="19"/>
      <c r="B1056" s="675"/>
      <c r="C1056" s="99"/>
      <c r="D1056" s="99"/>
      <c r="E1056" s="76" t="s">
        <v>19</v>
      </c>
      <c r="F1056" s="74" t="s">
        <v>30</v>
      </c>
      <c r="G1056" s="74" t="s">
        <v>31</v>
      </c>
    </row>
    <row r="1057" spans="1:7" s="8" customFormat="1" ht="15.75" customHeight="1">
      <c r="A1057" s="19"/>
      <c r="B1057" s="110" t="s">
        <v>386</v>
      </c>
      <c r="C1057" s="110" t="s">
        <v>935</v>
      </c>
      <c r="D1057" s="668" t="s">
        <v>946</v>
      </c>
      <c r="E1057" s="75">
        <v>44136</v>
      </c>
      <c r="F1057" s="75">
        <f>E1057+4</f>
        <v>44140</v>
      </c>
      <c r="G1057" s="75">
        <f>F1057+30</f>
        <v>44170</v>
      </c>
    </row>
    <row r="1058" spans="1:7" s="8" customFormat="1" ht="15.75" customHeight="1">
      <c r="A1058" s="19"/>
      <c r="B1058" s="110" t="s">
        <v>387</v>
      </c>
      <c r="C1058" s="110" t="s">
        <v>947</v>
      </c>
      <c r="D1058" s="669"/>
      <c r="E1058" s="75">
        <f>E1057+8</f>
        <v>44144</v>
      </c>
      <c r="F1058" s="75">
        <f t="shared" ref="F1058:G1061" si="114">F1057+7</f>
        <v>44147</v>
      </c>
      <c r="G1058" s="75">
        <f t="shared" si="114"/>
        <v>44177</v>
      </c>
    </row>
    <row r="1059" spans="1:7" s="8" customFormat="1" ht="15.75" customHeight="1">
      <c r="A1059" s="19"/>
      <c r="B1059" s="110" t="s">
        <v>388</v>
      </c>
      <c r="C1059" s="110" t="s">
        <v>948</v>
      </c>
      <c r="D1059" s="669"/>
      <c r="E1059" s="75">
        <f>E1058+7</f>
        <v>44151</v>
      </c>
      <c r="F1059" s="75">
        <f t="shared" si="114"/>
        <v>44154</v>
      </c>
      <c r="G1059" s="75">
        <f t="shared" si="114"/>
        <v>44184</v>
      </c>
    </row>
    <row r="1060" spans="1:7" s="8" customFormat="1" ht="15.75" customHeight="1">
      <c r="A1060" s="19"/>
      <c r="B1060" s="110" t="s">
        <v>389</v>
      </c>
      <c r="C1060" s="110" t="s">
        <v>949</v>
      </c>
      <c r="D1060" s="669"/>
      <c r="E1060" s="75">
        <f>E1059+7</f>
        <v>44158</v>
      </c>
      <c r="F1060" s="75">
        <f t="shared" si="114"/>
        <v>44161</v>
      </c>
      <c r="G1060" s="75">
        <f t="shared" si="114"/>
        <v>44191</v>
      </c>
    </row>
    <row r="1061" spans="1:7" s="8" customFormat="1" ht="15.75" customHeight="1">
      <c r="A1061" s="19"/>
      <c r="B1061" s="110" t="s">
        <v>390</v>
      </c>
      <c r="C1061" s="110" t="s">
        <v>950</v>
      </c>
      <c r="D1061" s="670"/>
      <c r="E1061" s="75">
        <f>E1060+7</f>
        <v>44165</v>
      </c>
      <c r="F1061" s="75">
        <f t="shared" si="114"/>
        <v>44168</v>
      </c>
      <c r="G1061" s="75">
        <f t="shared" si="114"/>
        <v>44198</v>
      </c>
    </row>
    <row r="1062" spans="1:7" s="8" customFormat="1" ht="15.75" customHeight="1">
      <c r="A1062" s="19"/>
      <c r="B1062" s="56"/>
      <c r="C1062" s="5"/>
      <c r="D1062" s="6"/>
      <c r="E1062" s="6"/>
      <c r="F1062" s="97"/>
      <c r="G1062" s="97"/>
    </row>
    <row r="1063" spans="1:7" s="8" customFormat="1" ht="15.75" customHeight="1">
      <c r="A1063" s="19"/>
      <c r="B1063" s="674" t="s">
        <v>26</v>
      </c>
      <c r="C1063" s="98" t="s">
        <v>27</v>
      </c>
      <c r="D1063" s="98" t="s">
        <v>28</v>
      </c>
      <c r="E1063" s="74" t="s">
        <v>696</v>
      </c>
      <c r="F1063" s="74" t="s">
        <v>29</v>
      </c>
      <c r="G1063" s="74" t="s">
        <v>140</v>
      </c>
    </row>
    <row r="1064" spans="1:7" s="8" customFormat="1" ht="15.75" customHeight="1">
      <c r="A1064" s="19"/>
      <c r="B1064" s="675"/>
      <c r="C1064" s="99"/>
      <c r="D1064" s="99"/>
      <c r="E1064" s="76" t="s">
        <v>19</v>
      </c>
      <c r="F1064" s="74" t="s">
        <v>30</v>
      </c>
      <c r="G1064" s="74" t="s">
        <v>31</v>
      </c>
    </row>
    <row r="1065" spans="1:7" s="8" customFormat="1" ht="15.75" customHeight="1">
      <c r="A1065" s="19"/>
      <c r="B1065" s="110" t="s">
        <v>347</v>
      </c>
      <c r="C1065" s="169" t="s">
        <v>348</v>
      </c>
      <c r="D1065" s="668" t="s">
        <v>955</v>
      </c>
      <c r="E1065" s="75">
        <v>44131</v>
      </c>
      <c r="F1065" s="75">
        <f>E1065+5</f>
        <v>44136</v>
      </c>
      <c r="G1065" s="75">
        <f>F1065+28</f>
        <v>44164</v>
      </c>
    </row>
    <row r="1066" spans="1:7" s="8" customFormat="1" ht="15.75" customHeight="1">
      <c r="A1066" s="19"/>
      <c r="B1066" s="170" t="s">
        <v>176</v>
      </c>
      <c r="C1066" s="169" t="s">
        <v>540</v>
      </c>
      <c r="D1066" s="669"/>
      <c r="E1066" s="75">
        <f t="shared" ref="E1066:G1069" si="115">E1065+7</f>
        <v>44138</v>
      </c>
      <c r="F1066" s="75">
        <f t="shared" si="115"/>
        <v>44143</v>
      </c>
      <c r="G1066" s="75">
        <f t="shared" si="115"/>
        <v>44171</v>
      </c>
    </row>
    <row r="1067" spans="1:7" s="8" customFormat="1" ht="15.75" customHeight="1">
      <c r="A1067" s="19"/>
      <c r="B1067" s="110" t="s">
        <v>538</v>
      </c>
      <c r="C1067" s="169" t="s">
        <v>541</v>
      </c>
      <c r="D1067" s="669"/>
      <c r="E1067" s="75">
        <f t="shared" si="115"/>
        <v>44145</v>
      </c>
      <c r="F1067" s="75">
        <f t="shared" si="115"/>
        <v>44150</v>
      </c>
      <c r="G1067" s="75">
        <f t="shared" si="115"/>
        <v>44178</v>
      </c>
    </row>
    <row r="1068" spans="1:7" s="8" customFormat="1" ht="15.75" customHeight="1">
      <c r="A1068" s="19"/>
      <c r="B1068" s="110" t="s">
        <v>177</v>
      </c>
      <c r="C1068" s="169" t="s">
        <v>542</v>
      </c>
      <c r="D1068" s="669"/>
      <c r="E1068" s="75">
        <f t="shared" si="115"/>
        <v>44152</v>
      </c>
      <c r="F1068" s="75">
        <f t="shared" si="115"/>
        <v>44157</v>
      </c>
      <c r="G1068" s="75">
        <f t="shared" si="115"/>
        <v>44185</v>
      </c>
    </row>
    <row r="1069" spans="1:7" s="8" customFormat="1" ht="15.75" customHeight="1">
      <c r="A1069" s="19"/>
      <c r="B1069" s="110" t="s">
        <v>539</v>
      </c>
      <c r="C1069" s="171" t="s">
        <v>543</v>
      </c>
      <c r="D1069" s="670"/>
      <c r="E1069" s="75">
        <f t="shared" si="115"/>
        <v>44159</v>
      </c>
      <c r="F1069" s="75">
        <f t="shared" si="115"/>
        <v>44164</v>
      </c>
      <c r="G1069" s="75">
        <f t="shared" si="115"/>
        <v>44192</v>
      </c>
    </row>
    <row r="1070" spans="1:7" s="8" customFormat="1" ht="15.75" customHeight="1">
      <c r="A1070" s="19"/>
      <c r="B1070" s="56"/>
      <c r="C1070" s="5"/>
      <c r="D1070" s="6"/>
      <c r="E1070" s="6"/>
      <c r="F1070" s="97"/>
      <c r="G1070" s="97"/>
    </row>
    <row r="1071" spans="1:7" s="8" customFormat="1" ht="15.75" customHeight="1">
      <c r="A1071" s="19"/>
      <c r="B1071" s="31"/>
      <c r="C1071" s="31"/>
      <c r="D1071" s="31"/>
      <c r="E1071" s="31"/>
      <c r="F1071" s="14"/>
      <c r="G1071" s="14"/>
    </row>
    <row r="1072" spans="1:7" s="8" customFormat="1" ht="15.75" customHeight="1">
      <c r="A1072" s="19" t="s">
        <v>956</v>
      </c>
      <c r="B1072" s="674" t="s">
        <v>26</v>
      </c>
      <c r="C1072" s="98" t="s">
        <v>27</v>
      </c>
      <c r="D1072" s="98" t="s">
        <v>28</v>
      </c>
      <c r="E1072" s="74" t="s">
        <v>696</v>
      </c>
      <c r="F1072" s="74" t="s">
        <v>29</v>
      </c>
      <c r="G1072" s="74" t="s">
        <v>957</v>
      </c>
    </row>
    <row r="1073" spans="1:7" s="8" customFormat="1" ht="15.75" customHeight="1">
      <c r="A1073" s="19"/>
      <c r="B1073" s="675"/>
      <c r="C1073" s="166"/>
      <c r="D1073" s="166"/>
      <c r="E1073" s="76" t="s">
        <v>19</v>
      </c>
      <c r="F1073" s="74" t="s">
        <v>30</v>
      </c>
      <c r="G1073" s="74" t="s">
        <v>31</v>
      </c>
    </row>
    <row r="1074" spans="1:7" s="8" customFormat="1" ht="15.75" customHeight="1">
      <c r="A1074" s="19"/>
      <c r="B1074" s="139" t="s">
        <v>635</v>
      </c>
      <c r="C1074" s="139" t="s">
        <v>638</v>
      </c>
      <c r="D1074" s="676" t="s">
        <v>958</v>
      </c>
      <c r="E1074" s="75">
        <v>44137</v>
      </c>
      <c r="F1074" s="75">
        <f>E1074+4</f>
        <v>44141</v>
      </c>
      <c r="G1074" s="75">
        <f>F1074+38</f>
        <v>44179</v>
      </c>
    </row>
    <row r="1075" spans="1:7" s="8" customFormat="1" ht="15.75" customHeight="1">
      <c r="A1075" s="19"/>
      <c r="B1075" s="139" t="s">
        <v>636</v>
      </c>
      <c r="C1075" s="139" t="s">
        <v>639</v>
      </c>
      <c r="D1075" s="682"/>
      <c r="E1075" s="75">
        <f t="shared" ref="E1075:G1077" si="116">E1074+7</f>
        <v>44144</v>
      </c>
      <c r="F1075" s="75">
        <f t="shared" si="116"/>
        <v>44148</v>
      </c>
      <c r="G1075" s="75">
        <f t="shared" si="116"/>
        <v>44186</v>
      </c>
    </row>
    <row r="1076" spans="1:7" s="8" customFormat="1" ht="15.75" customHeight="1">
      <c r="A1076" s="19"/>
      <c r="B1076" s="172" t="s">
        <v>637</v>
      </c>
      <c r="C1076" s="139" t="s">
        <v>640</v>
      </c>
      <c r="D1076" s="682"/>
      <c r="E1076" s="75">
        <f t="shared" si="116"/>
        <v>44151</v>
      </c>
      <c r="F1076" s="75">
        <f t="shared" si="116"/>
        <v>44155</v>
      </c>
      <c r="G1076" s="75">
        <f t="shared" si="116"/>
        <v>44193</v>
      </c>
    </row>
    <row r="1077" spans="1:7" s="8" customFormat="1" ht="15.75" customHeight="1">
      <c r="A1077" s="19"/>
      <c r="B1077" s="172"/>
      <c r="C1077" s="139"/>
      <c r="D1077" s="682"/>
      <c r="E1077" s="75">
        <f t="shared" si="116"/>
        <v>44158</v>
      </c>
      <c r="F1077" s="75">
        <f t="shared" si="116"/>
        <v>44162</v>
      </c>
      <c r="G1077" s="75">
        <f t="shared" si="116"/>
        <v>44200</v>
      </c>
    </row>
    <row r="1078" spans="1:7" s="8" customFormat="1" ht="15.75" customHeight="1">
      <c r="A1078" s="19"/>
      <c r="B1078" s="172"/>
      <c r="C1078" s="139"/>
      <c r="D1078" s="677"/>
      <c r="E1078" s="75">
        <f>E1077+7</f>
        <v>44165</v>
      </c>
      <c r="F1078" s="75">
        <f>F1077+14</f>
        <v>44176</v>
      </c>
      <c r="G1078" s="75">
        <f>G1077+7</f>
        <v>44207</v>
      </c>
    </row>
    <row r="1079" spans="1:7" s="8" customFormat="1" ht="15.75" customHeight="1">
      <c r="A1079" s="19"/>
      <c r="B1079" s="31"/>
      <c r="C1079" s="31"/>
      <c r="D1079" s="31"/>
      <c r="E1079" s="14"/>
      <c r="F1079" s="14"/>
      <c r="G1079" s="14"/>
    </row>
    <row r="1080" spans="1:7" s="8" customFormat="1" ht="15.75" customHeight="1">
      <c r="A1080" s="19"/>
      <c r="B1080" s="31"/>
      <c r="C1080" s="31"/>
      <c r="D1080" s="31"/>
      <c r="E1080" s="31"/>
      <c r="F1080" s="14"/>
      <c r="G1080" s="14"/>
    </row>
    <row r="1081" spans="1:7" s="8" customFormat="1" ht="15.75" customHeight="1">
      <c r="A1081" s="19"/>
      <c r="B1081" s="100"/>
      <c r="C1081" s="5"/>
      <c r="D1081" s="6"/>
      <c r="E1081" s="6"/>
      <c r="F1081" s="97"/>
      <c r="G1081" s="97"/>
    </row>
    <row r="1082" spans="1:7" s="8" customFormat="1" ht="15.75" customHeight="1">
      <c r="A1082" s="19" t="s">
        <v>959</v>
      </c>
      <c r="B1082" s="676" t="s">
        <v>700</v>
      </c>
      <c r="C1082" s="74" t="s">
        <v>27</v>
      </c>
      <c r="D1082" s="74" t="s">
        <v>28</v>
      </c>
      <c r="E1082" s="74" t="s">
        <v>696</v>
      </c>
      <c r="F1082" s="74" t="s">
        <v>29</v>
      </c>
      <c r="G1082" s="74" t="s">
        <v>960</v>
      </c>
    </row>
    <row r="1083" spans="1:7" s="8" customFormat="1" ht="15.75" customHeight="1">
      <c r="A1083" s="19"/>
      <c r="B1083" s="677"/>
      <c r="C1083" s="173"/>
      <c r="D1083" s="173"/>
      <c r="E1083" s="74" t="s">
        <v>19</v>
      </c>
      <c r="F1083" s="74" t="s">
        <v>30</v>
      </c>
      <c r="G1083" s="74" t="s">
        <v>31</v>
      </c>
    </row>
    <row r="1084" spans="1:7" s="8" customFormat="1" ht="15.75" customHeight="1">
      <c r="A1084" s="19"/>
      <c r="B1084" s="139" t="s">
        <v>635</v>
      </c>
      <c r="C1084" s="139" t="s">
        <v>638</v>
      </c>
      <c r="D1084" s="676" t="s">
        <v>961</v>
      </c>
      <c r="E1084" s="75">
        <v>44137</v>
      </c>
      <c r="F1084" s="75">
        <f>E1084+4</f>
        <v>44141</v>
      </c>
      <c r="G1084" s="75">
        <f>F1084+30</f>
        <v>44171</v>
      </c>
    </row>
    <row r="1085" spans="1:7" s="8" customFormat="1" ht="15.75" customHeight="1">
      <c r="A1085" s="19"/>
      <c r="B1085" s="139" t="s">
        <v>636</v>
      </c>
      <c r="C1085" s="139" t="s">
        <v>639</v>
      </c>
      <c r="D1085" s="682"/>
      <c r="E1085" s="75">
        <f t="shared" ref="E1085:G1088" si="117">E1084+7</f>
        <v>44144</v>
      </c>
      <c r="F1085" s="75">
        <f t="shared" si="117"/>
        <v>44148</v>
      </c>
      <c r="G1085" s="75">
        <f t="shared" si="117"/>
        <v>44178</v>
      </c>
    </row>
    <row r="1086" spans="1:7" s="8" customFormat="1" ht="15.75" customHeight="1">
      <c r="A1086" s="19"/>
      <c r="B1086" s="172" t="s">
        <v>637</v>
      </c>
      <c r="C1086" s="139" t="s">
        <v>640</v>
      </c>
      <c r="D1086" s="682"/>
      <c r="E1086" s="75">
        <f t="shared" si="117"/>
        <v>44151</v>
      </c>
      <c r="F1086" s="75">
        <f t="shared" si="117"/>
        <v>44155</v>
      </c>
      <c r="G1086" s="75">
        <f t="shared" si="117"/>
        <v>44185</v>
      </c>
    </row>
    <row r="1087" spans="1:7" s="8" customFormat="1" ht="15.75" customHeight="1">
      <c r="A1087" s="19"/>
      <c r="B1087" s="172"/>
      <c r="C1087" s="139"/>
      <c r="D1087" s="682"/>
      <c r="E1087" s="75">
        <f t="shared" si="117"/>
        <v>44158</v>
      </c>
      <c r="F1087" s="75">
        <f t="shared" si="117"/>
        <v>44162</v>
      </c>
      <c r="G1087" s="75">
        <f t="shared" si="117"/>
        <v>44192</v>
      </c>
    </row>
    <row r="1088" spans="1:7" s="8" customFormat="1" ht="15.75" customHeight="1">
      <c r="A1088" s="19"/>
      <c r="B1088" s="172"/>
      <c r="C1088" s="139"/>
      <c r="D1088" s="677"/>
      <c r="E1088" s="75">
        <f t="shared" si="117"/>
        <v>44165</v>
      </c>
      <c r="F1088" s="75">
        <f t="shared" si="117"/>
        <v>44169</v>
      </c>
      <c r="G1088" s="75">
        <f t="shared" si="117"/>
        <v>44199</v>
      </c>
    </row>
    <row r="1089" spans="1:7" s="8" customFormat="1" ht="15.75" customHeight="1">
      <c r="A1089" s="19"/>
      <c r="B1089" s="31"/>
      <c r="C1089" s="31"/>
      <c r="D1089" s="31"/>
      <c r="E1089" s="31"/>
      <c r="F1089" s="57"/>
      <c r="G1089" s="57"/>
    </row>
    <row r="1090" spans="1:7" s="8" customFormat="1" ht="15.75" customHeight="1">
      <c r="A1090" s="19"/>
      <c r="B1090" s="31"/>
      <c r="C1090" s="31"/>
      <c r="D1090" s="31"/>
      <c r="E1090" s="31"/>
      <c r="F1090" s="57"/>
      <c r="G1090" s="57"/>
    </row>
    <row r="1091" spans="1:7" s="8" customFormat="1" ht="15.75" customHeight="1">
      <c r="A1091" s="19"/>
      <c r="B1091" s="31"/>
      <c r="C1091" s="31"/>
      <c r="D1091" s="31"/>
      <c r="E1091" s="31"/>
      <c r="F1091" s="14"/>
      <c r="G1091" s="14"/>
    </row>
    <row r="1092" spans="1:7" s="8" customFormat="1" ht="15.75" customHeight="1">
      <c r="A1092" s="19"/>
      <c r="B1092" s="100"/>
      <c r="C1092" s="5"/>
      <c r="D1092" s="6"/>
      <c r="E1092" s="6"/>
      <c r="F1092" s="97"/>
      <c r="G1092" s="97"/>
    </row>
    <row r="1093" spans="1:7" s="8" customFormat="1" ht="15.75" customHeight="1">
      <c r="A1093" s="19" t="s">
        <v>962</v>
      </c>
      <c r="B1093" s="676" t="s">
        <v>26</v>
      </c>
      <c r="C1093" s="74" t="s">
        <v>27</v>
      </c>
      <c r="D1093" s="74" t="s">
        <v>695</v>
      </c>
      <c r="E1093" s="74" t="s">
        <v>696</v>
      </c>
      <c r="F1093" s="74" t="s">
        <v>696</v>
      </c>
      <c r="G1093" s="74" t="s">
        <v>963</v>
      </c>
    </row>
    <row r="1094" spans="1:7" s="8" customFormat="1" ht="15.75" customHeight="1">
      <c r="A1094" s="19"/>
      <c r="B1094" s="677"/>
      <c r="C1094" s="173"/>
      <c r="D1094" s="173"/>
      <c r="E1094" s="74" t="s">
        <v>19</v>
      </c>
      <c r="F1094" s="74" t="s">
        <v>30</v>
      </c>
      <c r="G1094" s="74" t="s">
        <v>31</v>
      </c>
    </row>
    <row r="1095" spans="1:7" s="8" customFormat="1" ht="15.75" customHeight="1">
      <c r="A1095" s="19"/>
      <c r="B1095" s="139" t="s">
        <v>635</v>
      </c>
      <c r="C1095" s="139" t="s">
        <v>638</v>
      </c>
      <c r="D1095" s="676" t="s">
        <v>964</v>
      </c>
      <c r="E1095" s="75">
        <v>44137</v>
      </c>
      <c r="F1095" s="75">
        <f>E1095+4</f>
        <v>44141</v>
      </c>
      <c r="G1095" s="75">
        <f>F1095+34</f>
        <v>44175</v>
      </c>
    </row>
    <row r="1096" spans="1:7" s="8" customFormat="1" ht="15.75" customHeight="1">
      <c r="A1096" s="19" t="s">
        <v>965</v>
      </c>
      <c r="B1096" s="139" t="s">
        <v>636</v>
      </c>
      <c r="C1096" s="139" t="s">
        <v>639</v>
      </c>
      <c r="D1096" s="682"/>
      <c r="E1096" s="75">
        <f t="shared" ref="E1096:G1099" si="118">E1095+7</f>
        <v>44144</v>
      </c>
      <c r="F1096" s="75">
        <f t="shared" si="118"/>
        <v>44148</v>
      </c>
      <c r="G1096" s="75">
        <f t="shared" si="118"/>
        <v>44182</v>
      </c>
    </row>
    <row r="1097" spans="1:7" s="8" customFormat="1" ht="15.75" customHeight="1">
      <c r="A1097" s="19"/>
      <c r="B1097" s="172" t="s">
        <v>637</v>
      </c>
      <c r="C1097" s="139" t="s">
        <v>640</v>
      </c>
      <c r="D1097" s="682"/>
      <c r="E1097" s="75">
        <f t="shared" si="118"/>
        <v>44151</v>
      </c>
      <c r="F1097" s="75">
        <f t="shared" si="118"/>
        <v>44155</v>
      </c>
      <c r="G1097" s="75">
        <f t="shared" si="118"/>
        <v>44189</v>
      </c>
    </row>
    <row r="1098" spans="1:7" s="8" customFormat="1" ht="15.75" customHeight="1">
      <c r="A1098" s="19"/>
      <c r="B1098" s="172"/>
      <c r="C1098" s="139"/>
      <c r="D1098" s="682"/>
      <c r="E1098" s="75">
        <f t="shared" si="118"/>
        <v>44158</v>
      </c>
      <c r="F1098" s="75">
        <f t="shared" si="118"/>
        <v>44162</v>
      </c>
      <c r="G1098" s="75">
        <f t="shared" si="118"/>
        <v>44196</v>
      </c>
    </row>
    <row r="1099" spans="1:7" s="8" customFormat="1" ht="15.75" customHeight="1">
      <c r="A1099" s="19"/>
      <c r="B1099" s="172"/>
      <c r="C1099" s="139"/>
      <c r="D1099" s="677"/>
      <c r="E1099" s="75">
        <f t="shared" si="118"/>
        <v>44165</v>
      </c>
      <c r="F1099" s="75">
        <f t="shared" si="118"/>
        <v>44169</v>
      </c>
      <c r="G1099" s="75">
        <f t="shared" si="118"/>
        <v>44203</v>
      </c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100"/>
      <c r="C1102" s="5"/>
      <c r="D1102" s="6"/>
      <c r="E1102" s="6"/>
      <c r="F1102" s="97"/>
      <c r="G1102" s="97"/>
    </row>
    <row r="1103" spans="1:7" s="8" customFormat="1" ht="15.75" customHeight="1">
      <c r="A1103" s="19"/>
      <c r="B1103" s="31"/>
      <c r="C1103" s="31"/>
      <c r="D1103" s="31"/>
      <c r="E1103" s="14"/>
      <c r="F1103" s="14"/>
      <c r="G1103" s="14"/>
    </row>
    <row r="1104" spans="1:7" s="8" customFormat="1" ht="15.75" customHeight="1">
      <c r="A1104" s="19" t="s">
        <v>966</v>
      </c>
      <c r="B1104" s="676" t="s">
        <v>26</v>
      </c>
      <c r="C1104" s="74" t="s">
        <v>27</v>
      </c>
      <c r="D1104" s="74" t="s">
        <v>28</v>
      </c>
      <c r="E1104" s="74" t="s">
        <v>696</v>
      </c>
      <c r="F1104" s="74" t="s">
        <v>29</v>
      </c>
      <c r="G1104" s="74" t="s">
        <v>142</v>
      </c>
    </row>
    <row r="1105" spans="1:7" s="8" customFormat="1" ht="15.75" customHeight="1">
      <c r="A1105" s="19"/>
      <c r="B1105" s="677"/>
      <c r="C1105" s="173"/>
      <c r="D1105" s="173"/>
      <c r="E1105" s="74" t="s">
        <v>19</v>
      </c>
      <c r="F1105" s="74" t="s">
        <v>30</v>
      </c>
      <c r="G1105" s="74" t="s">
        <v>31</v>
      </c>
    </row>
    <row r="1106" spans="1:7" s="8" customFormat="1" ht="15.75" customHeight="1">
      <c r="A1106" s="19"/>
      <c r="B1106" s="139" t="s">
        <v>635</v>
      </c>
      <c r="C1106" s="139" t="s">
        <v>638</v>
      </c>
      <c r="D1106" s="676" t="s">
        <v>967</v>
      </c>
      <c r="E1106" s="75">
        <v>44137</v>
      </c>
      <c r="F1106" s="75">
        <f>E1106+4</f>
        <v>44141</v>
      </c>
      <c r="G1106" s="75">
        <f>F1106+38</f>
        <v>44179</v>
      </c>
    </row>
    <row r="1107" spans="1:7" s="8" customFormat="1" ht="15.75" customHeight="1">
      <c r="A1107" s="19" t="s">
        <v>732</v>
      </c>
      <c r="B1107" s="139" t="s">
        <v>636</v>
      </c>
      <c r="C1107" s="139" t="s">
        <v>639</v>
      </c>
      <c r="D1107" s="682"/>
      <c r="E1107" s="75">
        <f t="shared" ref="E1107:G1110" si="119">E1106+7</f>
        <v>44144</v>
      </c>
      <c r="F1107" s="75">
        <f t="shared" si="119"/>
        <v>44148</v>
      </c>
      <c r="G1107" s="75">
        <f t="shared" si="119"/>
        <v>44186</v>
      </c>
    </row>
    <row r="1108" spans="1:7" s="8" customFormat="1" ht="15.75" customHeight="1">
      <c r="A1108" s="19"/>
      <c r="B1108" s="172" t="s">
        <v>637</v>
      </c>
      <c r="C1108" s="139" t="s">
        <v>640</v>
      </c>
      <c r="D1108" s="682"/>
      <c r="E1108" s="75">
        <f t="shared" si="119"/>
        <v>44151</v>
      </c>
      <c r="F1108" s="75">
        <f t="shared" si="119"/>
        <v>44155</v>
      </c>
      <c r="G1108" s="75">
        <f t="shared" si="119"/>
        <v>44193</v>
      </c>
    </row>
    <row r="1109" spans="1:7" s="8" customFormat="1" ht="15.75" customHeight="1">
      <c r="A1109" s="19"/>
      <c r="B1109" s="172"/>
      <c r="C1109" s="139"/>
      <c r="D1109" s="682"/>
      <c r="E1109" s="75">
        <f t="shared" si="119"/>
        <v>44158</v>
      </c>
      <c r="F1109" s="75">
        <f t="shared" si="119"/>
        <v>44162</v>
      </c>
      <c r="G1109" s="75">
        <f t="shared" si="119"/>
        <v>44200</v>
      </c>
    </row>
    <row r="1110" spans="1:7" s="8" customFormat="1" ht="15.75" customHeight="1">
      <c r="A1110" s="48"/>
      <c r="B1110" s="172"/>
      <c r="C1110" s="139"/>
      <c r="D1110" s="677"/>
      <c r="E1110" s="75">
        <f t="shared" si="119"/>
        <v>44165</v>
      </c>
      <c r="F1110" s="75">
        <f t="shared" si="119"/>
        <v>44169</v>
      </c>
      <c r="G1110" s="75">
        <f t="shared" si="119"/>
        <v>44207</v>
      </c>
    </row>
    <row r="1111" spans="1:7" s="8" customFormat="1" ht="15.75" customHeight="1">
      <c r="A1111" s="19"/>
      <c r="B1111" s="31"/>
      <c r="C1111" s="31"/>
      <c r="D1111" s="31"/>
      <c r="E1111" s="14"/>
      <c r="F1111" s="14"/>
      <c r="G1111" s="14"/>
    </row>
    <row r="1112" spans="1:7" s="8" customFormat="1" ht="15.75" customHeight="1">
      <c r="A1112" s="19"/>
      <c r="B1112" s="31"/>
      <c r="C1112" s="31"/>
      <c r="D1112" s="31"/>
      <c r="E1112" s="31"/>
      <c r="F1112" s="14"/>
      <c r="G1112" s="14"/>
    </row>
    <row r="1113" spans="1:7" s="8" customFormat="1" ht="15.75" customHeight="1">
      <c r="A1113" s="19"/>
      <c r="B1113" s="100"/>
      <c r="C1113" s="5"/>
      <c r="D1113" s="6"/>
      <c r="E1113" s="6"/>
      <c r="F1113" s="97"/>
      <c r="G1113" s="97"/>
    </row>
    <row r="1114" spans="1:7" s="8" customFormat="1" ht="15.75" customHeight="1">
      <c r="A1114" s="19" t="s">
        <v>968</v>
      </c>
      <c r="B1114" s="676" t="s">
        <v>26</v>
      </c>
      <c r="C1114" s="86" t="s">
        <v>27</v>
      </c>
      <c r="D1114" s="86" t="s">
        <v>28</v>
      </c>
      <c r="E1114" s="86" t="s">
        <v>696</v>
      </c>
      <c r="F1114" s="86" t="s">
        <v>29</v>
      </c>
      <c r="G1114" s="86" t="s">
        <v>960</v>
      </c>
    </row>
    <row r="1115" spans="1:7" s="8" customFormat="1" ht="15.75" customHeight="1">
      <c r="A1115" s="19"/>
      <c r="B1115" s="677"/>
      <c r="C1115" s="174"/>
      <c r="D1115" s="174"/>
      <c r="E1115" s="86" t="s">
        <v>19</v>
      </c>
      <c r="F1115" s="86" t="s">
        <v>30</v>
      </c>
      <c r="G1115" s="86" t="s">
        <v>31</v>
      </c>
    </row>
    <row r="1116" spans="1:7" s="8" customFormat="1" ht="15.75" customHeight="1">
      <c r="A1116" s="19"/>
      <c r="B1116" s="115" t="s">
        <v>617</v>
      </c>
      <c r="C1116" s="110" t="s">
        <v>969</v>
      </c>
      <c r="D1116" s="668" t="s">
        <v>970</v>
      </c>
      <c r="E1116" s="75">
        <v>44137</v>
      </c>
      <c r="F1116" s="75">
        <f>E1116+4</f>
        <v>44141</v>
      </c>
      <c r="G1116" s="75">
        <f>F1116+35</f>
        <v>44176</v>
      </c>
    </row>
    <row r="1117" spans="1:7" s="8" customFormat="1" ht="15.75" customHeight="1">
      <c r="A1117" s="48"/>
      <c r="B1117" s="115" t="s">
        <v>618</v>
      </c>
      <c r="C1117" s="110" t="s">
        <v>971</v>
      </c>
      <c r="D1117" s="669"/>
      <c r="E1117" s="75">
        <f t="shared" ref="E1117:G1120" si="120">E1116+7</f>
        <v>44144</v>
      </c>
      <c r="F1117" s="75">
        <f t="shared" si="120"/>
        <v>44148</v>
      </c>
      <c r="G1117" s="75">
        <f t="shared" si="120"/>
        <v>44183</v>
      </c>
    </row>
    <row r="1118" spans="1:7" s="8" customFormat="1" ht="15.75" customHeight="1">
      <c r="A1118" s="19"/>
      <c r="B1118" s="115" t="s">
        <v>619</v>
      </c>
      <c r="C1118" s="110" t="s">
        <v>972</v>
      </c>
      <c r="D1118" s="669"/>
      <c r="E1118" s="75">
        <f t="shared" si="120"/>
        <v>44151</v>
      </c>
      <c r="F1118" s="75">
        <f t="shared" si="120"/>
        <v>44155</v>
      </c>
      <c r="G1118" s="75">
        <f t="shared" si="120"/>
        <v>44190</v>
      </c>
    </row>
    <row r="1119" spans="1:7" s="8" customFormat="1" ht="15.75" customHeight="1">
      <c r="A1119" s="19"/>
      <c r="B1119" s="115" t="s">
        <v>620</v>
      </c>
      <c r="C1119" s="110" t="s">
        <v>973</v>
      </c>
      <c r="D1119" s="669"/>
      <c r="E1119" s="75">
        <f t="shared" si="120"/>
        <v>44158</v>
      </c>
      <c r="F1119" s="75">
        <f t="shared" si="120"/>
        <v>44162</v>
      </c>
      <c r="G1119" s="75">
        <f t="shared" si="120"/>
        <v>44197</v>
      </c>
    </row>
    <row r="1120" spans="1:7" s="8" customFormat="1" ht="15.75" customHeight="1">
      <c r="A1120" s="48"/>
      <c r="B1120" s="115"/>
      <c r="C1120" s="110"/>
      <c r="D1120" s="670"/>
      <c r="E1120" s="75">
        <f t="shared" si="120"/>
        <v>44165</v>
      </c>
      <c r="F1120" s="75">
        <f t="shared" si="120"/>
        <v>44169</v>
      </c>
      <c r="G1120" s="75">
        <f t="shared" si="120"/>
        <v>44204</v>
      </c>
    </row>
    <row r="1121" spans="1:7" s="8" customFormat="1" ht="15.75" customHeight="1">
      <c r="A1121" s="19"/>
      <c r="B1121" s="31"/>
      <c r="C1121" s="31"/>
      <c r="D1121" s="31"/>
      <c r="E1121" s="14"/>
      <c r="F1121" s="14"/>
      <c r="G1121" s="14"/>
    </row>
    <row r="1122" spans="1:7" s="8" customFormat="1" ht="15.75" customHeight="1">
      <c r="A1122" s="19"/>
      <c r="B1122" s="674" t="s">
        <v>26</v>
      </c>
      <c r="C1122" s="98" t="s">
        <v>27</v>
      </c>
      <c r="D1122" s="98" t="s">
        <v>28</v>
      </c>
      <c r="E1122" s="74" t="s">
        <v>708</v>
      </c>
      <c r="F1122" s="74" t="s">
        <v>29</v>
      </c>
      <c r="G1122" s="74" t="s">
        <v>974</v>
      </c>
    </row>
    <row r="1123" spans="1:7" s="8" customFormat="1" ht="15.75" customHeight="1">
      <c r="A1123" s="19"/>
      <c r="B1123" s="675"/>
      <c r="C1123" s="166"/>
      <c r="D1123" s="166"/>
      <c r="E1123" s="76" t="s">
        <v>19</v>
      </c>
      <c r="F1123" s="74" t="s">
        <v>30</v>
      </c>
      <c r="G1123" s="74" t="s">
        <v>31</v>
      </c>
    </row>
    <row r="1124" spans="1:7" s="8" customFormat="1" ht="15.75" customHeight="1">
      <c r="A1124" s="19"/>
      <c r="B1124" s="139" t="s">
        <v>635</v>
      </c>
      <c r="C1124" s="139" t="s">
        <v>638</v>
      </c>
      <c r="D1124" s="668" t="s">
        <v>967</v>
      </c>
      <c r="E1124" s="75">
        <v>44137</v>
      </c>
      <c r="F1124" s="75">
        <f>E1124+4</f>
        <v>44141</v>
      </c>
      <c r="G1124" s="75">
        <f>F1124+33</f>
        <v>44174</v>
      </c>
    </row>
    <row r="1125" spans="1:7" s="8" customFormat="1" ht="15.75" customHeight="1">
      <c r="A1125" s="19"/>
      <c r="B1125" s="139" t="s">
        <v>636</v>
      </c>
      <c r="C1125" s="139" t="s">
        <v>639</v>
      </c>
      <c r="D1125" s="669"/>
      <c r="E1125" s="75">
        <f t="shared" ref="E1125:G1128" si="121">E1124+7</f>
        <v>44144</v>
      </c>
      <c r="F1125" s="75">
        <f t="shared" si="121"/>
        <v>44148</v>
      </c>
      <c r="G1125" s="75">
        <f t="shared" si="121"/>
        <v>44181</v>
      </c>
    </row>
    <row r="1126" spans="1:7" s="8" customFormat="1" ht="15.75" customHeight="1">
      <c r="A1126" s="19"/>
      <c r="B1126" s="172" t="s">
        <v>637</v>
      </c>
      <c r="C1126" s="139" t="s">
        <v>640</v>
      </c>
      <c r="D1126" s="669"/>
      <c r="E1126" s="75">
        <f t="shared" si="121"/>
        <v>44151</v>
      </c>
      <c r="F1126" s="75">
        <f t="shared" si="121"/>
        <v>44155</v>
      </c>
      <c r="G1126" s="75">
        <f t="shared" si="121"/>
        <v>44188</v>
      </c>
    </row>
    <row r="1127" spans="1:7" s="8" customFormat="1" ht="15.75" customHeight="1">
      <c r="A1127" s="19"/>
      <c r="B1127" s="172"/>
      <c r="C1127" s="139"/>
      <c r="D1127" s="669"/>
      <c r="E1127" s="75">
        <f t="shared" si="121"/>
        <v>44158</v>
      </c>
      <c r="F1127" s="75">
        <f t="shared" si="121"/>
        <v>44162</v>
      </c>
      <c r="G1127" s="75">
        <f t="shared" si="121"/>
        <v>44195</v>
      </c>
    </row>
    <row r="1128" spans="1:7" s="8" customFormat="1" ht="15.75" customHeight="1">
      <c r="A1128" s="19"/>
      <c r="B1128" s="172"/>
      <c r="C1128" s="139"/>
      <c r="D1128" s="670"/>
      <c r="E1128" s="75">
        <f t="shared" si="121"/>
        <v>44165</v>
      </c>
      <c r="F1128" s="75">
        <f t="shared" si="121"/>
        <v>44169</v>
      </c>
      <c r="G1128" s="75">
        <f t="shared" si="121"/>
        <v>44202</v>
      </c>
    </row>
    <row r="1129" spans="1:7" s="8" customFormat="1" ht="15.75" customHeight="1">
      <c r="A1129" s="19"/>
      <c r="B1129" s="31"/>
      <c r="C1129" s="31"/>
      <c r="D1129" s="31"/>
      <c r="E1129" s="14"/>
      <c r="F1129" s="14"/>
      <c r="G1129" s="14"/>
    </row>
    <row r="1130" spans="1:7" s="8" customFormat="1" ht="15.75" customHeight="1">
      <c r="A1130" s="19"/>
      <c r="B1130" s="31"/>
      <c r="C1130" s="31"/>
      <c r="D1130" s="31"/>
      <c r="E1130" s="31"/>
      <c r="F1130" s="14"/>
      <c r="G1130" s="14"/>
    </row>
    <row r="1131" spans="1:7" s="8" customFormat="1" ht="15.75" customHeight="1">
      <c r="A1131" s="19"/>
      <c r="B1131" s="100"/>
      <c r="C1131" s="5"/>
      <c r="D1131" s="6"/>
      <c r="E1131" s="6"/>
      <c r="F1131" s="97"/>
      <c r="G1131" s="97"/>
    </row>
    <row r="1132" spans="1:7" s="8" customFormat="1" ht="15.75" customHeight="1">
      <c r="A1132" s="19" t="s">
        <v>975</v>
      </c>
      <c r="B1132" s="676" t="s">
        <v>26</v>
      </c>
      <c r="C1132" s="74" t="s">
        <v>27</v>
      </c>
      <c r="D1132" s="74" t="s">
        <v>28</v>
      </c>
      <c r="E1132" s="74" t="s">
        <v>696</v>
      </c>
      <c r="F1132" s="74" t="s">
        <v>29</v>
      </c>
      <c r="G1132" s="74" t="s">
        <v>976</v>
      </c>
    </row>
    <row r="1133" spans="1:7" s="8" customFormat="1" ht="15.75" customHeight="1">
      <c r="A1133" s="19"/>
      <c r="B1133" s="677"/>
      <c r="C1133" s="173"/>
      <c r="D1133" s="173"/>
      <c r="E1133" s="74" t="s">
        <v>19</v>
      </c>
      <c r="F1133" s="74" t="s">
        <v>30</v>
      </c>
      <c r="G1133" s="74" t="s">
        <v>31</v>
      </c>
    </row>
    <row r="1134" spans="1:7" s="8" customFormat="1" ht="15.75" customHeight="1">
      <c r="A1134" s="19"/>
      <c r="B1134" s="139" t="s">
        <v>635</v>
      </c>
      <c r="C1134" s="139" t="s">
        <v>638</v>
      </c>
      <c r="D1134" s="676" t="s">
        <v>967</v>
      </c>
      <c r="E1134" s="75">
        <v>44137</v>
      </c>
      <c r="F1134" s="75">
        <f>E1134+4</f>
        <v>44141</v>
      </c>
      <c r="G1134" s="75">
        <f>F1134+38</f>
        <v>44179</v>
      </c>
    </row>
    <row r="1135" spans="1:7" s="8" customFormat="1" ht="15.75" customHeight="1">
      <c r="A1135" s="19"/>
      <c r="B1135" s="139" t="s">
        <v>636</v>
      </c>
      <c r="C1135" s="139" t="s">
        <v>639</v>
      </c>
      <c r="D1135" s="682"/>
      <c r="E1135" s="75">
        <f t="shared" ref="E1135:G1138" si="122">E1134+7</f>
        <v>44144</v>
      </c>
      <c r="F1135" s="75">
        <f t="shared" si="122"/>
        <v>44148</v>
      </c>
      <c r="G1135" s="75">
        <f t="shared" si="122"/>
        <v>44186</v>
      </c>
    </row>
    <row r="1136" spans="1:7" s="8" customFormat="1" ht="15.75" customHeight="1">
      <c r="A1136" s="19"/>
      <c r="B1136" s="172" t="s">
        <v>637</v>
      </c>
      <c r="C1136" s="139" t="s">
        <v>640</v>
      </c>
      <c r="D1136" s="682"/>
      <c r="E1136" s="75">
        <f t="shared" si="122"/>
        <v>44151</v>
      </c>
      <c r="F1136" s="75">
        <f t="shared" si="122"/>
        <v>44155</v>
      </c>
      <c r="G1136" s="75">
        <f t="shared" si="122"/>
        <v>44193</v>
      </c>
    </row>
    <row r="1137" spans="1:7" s="8" customFormat="1" ht="15.75" customHeight="1">
      <c r="A1137" s="19"/>
      <c r="B1137" s="172"/>
      <c r="C1137" s="139"/>
      <c r="D1137" s="682"/>
      <c r="E1137" s="75">
        <f t="shared" si="122"/>
        <v>44158</v>
      </c>
      <c r="F1137" s="75">
        <f t="shared" si="122"/>
        <v>44162</v>
      </c>
      <c r="G1137" s="75">
        <f t="shared" si="122"/>
        <v>44200</v>
      </c>
    </row>
    <row r="1138" spans="1:7" s="8" customFormat="1" ht="15.75" customHeight="1">
      <c r="A1138" s="48"/>
      <c r="B1138" s="172"/>
      <c r="C1138" s="139"/>
      <c r="D1138" s="677"/>
      <c r="E1138" s="75">
        <f t="shared" si="122"/>
        <v>44165</v>
      </c>
      <c r="F1138" s="75">
        <f t="shared" si="122"/>
        <v>44169</v>
      </c>
      <c r="G1138" s="75">
        <f t="shared" si="122"/>
        <v>44207</v>
      </c>
    </row>
    <row r="1139" spans="1:7" s="8" customFormat="1" ht="15.75" customHeight="1">
      <c r="A1139" s="19"/>
      <c r="B1139" s="58"/>
      <c r="C1139" s="26"/>
      <c r="D1139" s="59"/>
      <c r="E1139" s="14"/>
      <c r="F1139" s="14"/>
      <c r="G1139" s="14"/>
    </row>
    <row r="1140" spans="1:7" s="8" customFormat="1" ht="15.75" customHeight="1">
      <c r="A1140" s="19"/>
      <c r="B1140" s="31"/>
      <c r="C1140" s="31"/>
      <c r="D1140" s="31"/>
      <c r="E1140" s="14"/>
      <c r="F1140" s="14"/>
      <c r="G1140" s="14"/>
    </row>
    <row r="1141" spans="1:7" s="8" customFormat="1" ht="15.75" customHeight="1">
      <c r="A1141" s="105" t="s">
        <v>143</v>
      </c>
      <c r="B1141" s="104"/>
      <c r="C1141" s="104"/>
      <c r="D1141" s="104"/>
      <c r="E1141" s="104"/>
      <c r="F1141" s="104"/>
      <c r="G1141" s="104"/>
    </row>
    <row r="1142" spans="1:7" s="8" customFormat="1" ht="15.75" customHeight="1">
      <c r="A1142" s="19"/>
      <c r="B1142" s="100"/>
      <c r="C1142" s="5"/>
      <c r="D1142" s="6"/>
      <c r="E1142" s="6"/>
      <c r="F1142" s="97"/>
      <c r="G1142" s="97"/>
    </row>
    <row r="1143" spans="1:7" s="8" customFormat="1" ht="15.75" customHeight="1">
      <c r="A1143" s="19" t="s">
        <v>977</v>
      </c>
      <c r="B1143" s="674" t="s">
        <v>26</v>
      </c>
      <c r="C1143" s="674" t="s">
        <v>27</v>
      </c>
      <c r="D1143" s="674" t="s">
        <v>28</v>
      </c>
      <c r="E1143" s="74" t="s">
        <v>696</v>
      </c>
      <c r="F1143" s="74" t="s">
        <v>29</v>
      </c>
      <c r="G1143" s="74" t="s">
        <v>144</v>
      </c>
    </row>
    <row r="1144" spans="1:7" s="8" customFormat="1" ht="15.75" customHeight="1">
      <c r="A1144" s="19"/>
      <c r="B1144" s="675"/>
      <c r="C1144" s="675"/>
      <c r="D1144" s="675"/>
      <c r="E1144" s="76" t="s">
        <v>19</v>
      </c>
      <c r="F1144" s="74" t="s">
        <v>30</v>
      </c>
      <c r="G1144" s="74" t="s">
        <v>31</v>
      </c>
    </row>
    <row r="1145" spans="1:7" s="8" customFormat="1" ht="15.75" customHeight="1">
      <c r="A1145" s="19"/>
      <c r="B1145" s="175" t="s">
        <v>298</v>
      </c>
      <c r="C1145" s="176" t="s">
        <v>978</v>
      </c>
      <c r="D1145" s="688" t="s">
        <v>979</v>
      </c>
      <c r="E1145" s="75">
        <v>44135</v>
      </c>
      <c r="F1145" s="75">
        <f>E1145+4</f>
        <v>44139</v>
      </c>
      <c r="G1145" s="82">
        <f>F1145+20</f>
        <v>44159</v>
      </c>
    </row>
    <row r="1146" spans="1:7" s="8" customFormat="1" ht="15.75" customHeight="1">
      <c r="A1146" s="19"/>
      <c r="B1146" s="175" t="s">
        <v>384</v>
      </c>
      <c r="C1146" s="176" t="s">
        <v>980</v>
      </c>
      <c r="D1146" s="679"/>
      <c r="E1146" s="75">
        <f t="shared" ref="E1146:G1149" si="123">E1145+7</f>
        <v>44142</v>
      </c>
      <c r="F1146" s="75">
        <f t="shared" si="123"/>
        <v>44146</v>
      </c>
      <c r="G1146" s="75">
        <f t="shared" si="123"/>
        <v>44166</v>
      </c>
    </row>
    <row r="1147" spans="1:7" s="8" customFormat="1" ht="15.75" customHeight="1">
      <c r="A1147" s="19"/>
      <c r="B1147" s="175" t="s">
        <v>167</v>
      </c>
      <c r="C1147" s="176" t="s">
        <v>981</v>
      </c>
      <c r="D1147" s="679"/>
      <c r="E1147" s="75">
        <f t="shared" si="123"/>
        <v>44149</v>
      </c>
      <c r="F1147" s="75">
        <f t="shared" si="123"/>
        <v>44153</v>
      </c>
      <c r="G1147" s="75">
        <f t="shared" si="123"/>
        <v>44173</v>
      </c>
    </row>
    <row r="1148" spans="1:7" s="8" customFormat="1" ht="15.75" customHeight="1">
      <c r="A1148" s="48"/>
      <c r="B1148" s="175" t="s">
        <v>385</v>
      </c>
      <c r="C1148" s="176" t="s">
        <v>982</v>
      </c>
      <c r="D1148" s="679"/>
      <c r="E1148" s="75">
        <f t="shared" si="123"/>
        <v>44156</v>
      </c>
      <c r="F1148" s="75">
        <f t="shared" si="123"/>
        <v>44160</v>
      </c>
      <c r="G1148" s="75">
        <f t="shared" si="123"/>
        <v>44180</v>
      </c>
    </row>
    <row r="1149" spans="1:7" s="8" customFormat="1" ht="15.75" customHeight="1">
      <c r="A1149" s="39"/>
      <c r="B1149" s="175"/>
      <c r="C1149" s="176"/>
      <c r="D1149" s="680"/>
      <c r="E1149" s="75">
        <f t="shared" si="123"/>
        <v>44163</v>
      </c>
      <c r="F1149" s="75">
        <f t="shared" si="123"/>
        <v>44167</v>
      </c>
      <c r="G1149" s="75">
        <f t="shared" si="123"/>
        <v>44187</v>
      </c>
    </row>
    <row r="1150" spans="1:7" s="8" customFormat="1" ht="15.75" customHeight="1">
      <c r="A1150" s="19"/>
      <c r="B1150" s="60"/>
      <c r="C1150" s="31"/>
      <c r="D1150" s="31"/>
      <c r="E1150" s="14"/>
      <c r="F1150" s="14"/>
      <c r="G1150" s="14"/>
    </row>
    <row r="1151" spans="1:7" s="8" customFormat="1" ht="15.75" customHeight="1">
      <c r="A1151" s="19"/>
      <c r="B1151" s="100"/>
      <c r="C1151" s="61"/>
      <c r="D1151" s="6"/>
      <c r="E1151" s="6"/>
      <c r="F1151" s="62"/>
      <c r="G1151" s="97"/>
    </row>
    <row r="1152" spans="1:7" s="8" customFormat="1" ht="15.75" customHeight="1">
      <c r="A1152" s="19" t="s">
        <v>983</v>
      </c>
      <c r="B1152" s="722" t="s">
        <v>26</v>
      </c>
      <c r="C1152" s="722" t="s">
        <v>27</v>
      </c>
      <c r="D1152" s="722" t="s">
        <v>28</v>
      </c>
      <c r="E1152" s="141" t="s">
        <v>708</v>
      </c>
      <c r="F1152" s="141" t="s">
        <v>29</v>
      </c>
      <c r="G1152" s="141" t="s">
        <v>146</v>
      </c>
    </row>
    <row r="1153" spans="1:7" s="8" customFormat="1" ht="15.75" customHeight="1">
      <c r="A1153" s="19"/>
      <c r="B1153" s="722"/>
      <c r="C1153" s="722"/>
      <c r="D1153" s="722"/>
      <c r="E1153" s="141" t="s">
        <v>19</v>
      </c>
      <c r="F1153" s="141" t="s">
        <v>30</v>
      </c>
      <c r="G1153" s="141" t="s">
        <v>31</v>
      </c>
    </row>
    <row r="1154" spans="1:7" s="8" customFormat="1" ht="15.75" customHeight="1">
      <c r="A1154" s="19"/>
      <c r="B1154" s="177" t="s">
        <v>532</v>
      </c>
      <c r="C1154" s="178" t="s">
        <v>535</v>
      </c>
      <c r="D1154" s="723" t="s">
        <v>984</v>
      </c>
      <c r="E1154" s="75">
        <v>44134</v>
      </c>
      <c r="F1154" s="75">
        <f>E1154+4</f>
        <v>44138</v>
      </c>
      <c r="G1154" s="82">
        <f>F1154+13</f>
        <v>44151</v>
      </c>
    </row>
    <row r="1155" spans="1:7" s="8" customFormat="1" ht="15.75" customHeight="1">
      <c r="B1155" s="177" t="s">
        <v>533</v>
      </c>
      <c r="C1155" s="178" t="s">
        <v>536</v>
      </c>
      <c r="D1155" s="723"/>
      <c r="E1155" s="75">
        <f t="shared" ref="E1155:G1159" si="124">E1154+7</f>
        <v>44141</v>
      </c>
      <c r="F1155" s="75">
        <f t="shared" si="124"/>
        <v>44145</v>
      </c>
      <c r="G1155" s="75">
        <f t="shared" si="124"/>
        <v>44158</v>
      </c>
    </row>
    <row r="1156" spans="1:7" s="8" customFormat="1" ht="15.75" customHeight="1">
      <c r="A1156" s="19"/>
      <c r="B1156" s="177" t="s">
        <v>534</v>
      </c>
      <c r="C1156" s="178" t="s">
        <v>537</v>
      </c>
      <c r="D1156" s="723"/>
      <c r="E1156" s="75">
        <f t="shared" si="124"/>
        <v>44148</v>
      </c>
      <c r="F1156" s="75">
        <f t="shared" si="124"/>
        <v>44152</v>
      </c>
      <c r="G1156" s="75">
        <f t="shared" si="124"/>
        <v>44165</v>
      </c>
    </row>
    <row r="1157" spans="1:7" s="8" customFormat="1" ht="15.75" customHeight="1">
      <c r="A1157" s="19"/>
      <c r="B1157" s="177"/>
      <c r="C1157" s="179"/>
      <c r="D1157" s="723"/>
      <c r="E1157" s="75">
        <f t="shared" si="124"/>
        <v>44155</v>
      </c>
      <c r="F1157" s="75">
        <f t="shared" si="124"/>
        <v>44159</v>
      </c>
      <c r="G1157" s="75">
        <f t="shared" si="124"/>
        <v>44172</v>
      </c>
    </row>
    <row r="1158" spans="1:7" s="8" customFormat="1" ht="15.75" customHeight="1">
      <c r="A1158" s="19"/>
      <c r="B1158" s="180"/>
      <c r="C1158" s="181"/>
      <c r="D1158" s="723"/>
      <c r="E1158" s="75">
        <f t="shared" si="124"/>
        <v>44162</v>
      </c>
      <c r="F1158" s="75">
        <f t="shared" si="124"/>
        <v>44166</v>
      </c>
      <c r="G1158" s="75">
        <f t="shared" si="124"/>
        <v>44179</v>
      </c>
    </row>
    <row r="1159" spans="1:7" s="8" customFormat="1" ht="15.75" customHeight="1">
      <c r="A1159" s="19"/>
      <c r="B1159" s="182"/>
      <c r="C1159" s="182"/>
      <c r="D1159" s="183"/>
      <c r="E1159" s="75">
        <f t="shared" si="124"/>
        <v>44169</v>
      </c>
      <c r="F1159" s="75">
        <f t="shared" si="124"/>
        <v>44173</v>
      </c>
      <c r="G1159" s="75">
        <f t="shared" si="124"/>
        <v>44186</v>
      </c>
    </row>
    <row r="1160" spans="1:7" s="8" customFormat="1" ht="15.75" customHeight="1">
      <c r="A1160" s="19"/>
      <c r="B1160" s="63"/>
      <c r="C1160" s="64"/>
      <c r="D1160" s="31"/>
      <c r="E1160" s="31"/>
      <c r="F1160" s="65"/>
      <c r="G1160" s="65"/>
    </row>
    <row r="1161" spans="1:7" s="8" customFormat="1" ht="15.75" customHeight="1">
      <c r="A1161" s="19"/>
      <c r="B1161" s="676" t="s">
        <v>700</v>
      </c>
      <c r="C1161" s="676" t="s">
        <v>27</v>
      </c>
      <c r="D1161" s="676" t="s">
        <v>28</v>
      </c>
      <c r="E1161" s="86" t="s">
        <v>696</v>
      </c>
      <c r="F1161" s="86" t="s">
        <v>29</v>
      </c>
      <c r="G1161" s="86" t="s">
        <v>146</v>
      </c>
    </row>
    <row r="1162" spans="1:7" s="8" customFormat="1" ht="15.75" customHeight="1">
      <c r="A1162" s="19"/>
      <c r="B1162" s="677"/>
      <c r="C1162" s="677"/>
      <c r="D1162" s="677"/>
      <c r="E1162" s="87" t="s">
        <v>19</v>
      </c>
      <c r="F1162" s="86" t="s">
        <v>30</v>
      </c>
      <c r="G1162" s="86" t="s">
        <v>31</v>
      </c>
    </row>
    <row r="1163" spans="1:7" s="8" customFormat="1" ht="15.75" customHeight="1">
      <c r="A1163" s="19"/>
      <c r="B1163" s="175" t="s">
        <v>298</v>
      </c>
      <c r="C1163" s="176" t="s">
        <v>978</v>
      </c>
      <c r="D1163" s="734" t="s">
        <v>979</v>
      </c>
      <c r="E1163" s="88">
        <v>44135</v>
      </c>
      <c r="F1163" s="88">
        <f>E1163+4</f>
        <v>44139</v>
      </c>
      <c r="G1163" s="88">
        <f>F1163+13</f>
        <v>44152</v>
      </c>
    </row>
    <row r="1164" spans="1:7" s="8" customFormat="1" ht="15.75" customHeight="1">
      <c r="A1164" s="19"/>
      <c r="B1164" s="175" t="s">
        <v>384</v>
      </c>
      <c r="C1164" s="176" t="s">
        <v>985</v>
      </c>
      <c r="D1164" s="735"/>
      <c r="E1164" s="88">
        <f t="shared" ref="E1164:G1167" si="125">E1163+7</f>
        <v>44142</v>
      </c>
      <c r="F1164" s="88">
        <f t="shared" si="125"/>
        <v>44146</v>
      </c>
      <c r="G1164" s="88">
        <f t="shared" si="125"/>
        <v>44159</v>
      </c>
    </row>
    <row r="1165" spans="1:7" s="8" customFormat="1" ht="15.75" customHeight="1">
      <c r="A1165" s="19"/>
      <c r="B1165" s="175" t="s">
        <v>167</v>
      </c>
      <c r="C1165" s="176" t="s">
        <v>986</v>
      </c>
      <c r="D1165" s="735"/>
      <c r="E1165" s="88">
        <f t="shared" si="125"/>
        <v>44149</v>
      </c>
      <c r="F1165" s="88">
        <f t="shared" si="125"/>
        <v>44153</v>
      </c>
      <c r="G1165" s="88">
        <f t="shared" si="125"/>
        <v>44166</v>
      </c>
    </row>
    <row r="1166" spans="1:7" s="8" customFormat="1" ht="15.75" customHeight="1">
      <c r="A1166" s="19"/>
      <c r="B1166" s="175" t="s">
        <v>385</v>
      </c>
      <c r="C1166" s="176" t="s">
        <v>987</v>
      </c>
      <c r="D1166" s="735"/>
      <c r="E1166" s="88">
        <f t="shared" si="125"/>
        <v>44156</v>
      </c>
      <c r="F1166" s="88">
        <f t="shared" si="125"/>
        <v>44160</v>
      </c>
      <c r="G1166" s="88">
        <f t="shared" si="125"/>
        <v>44173</v>
      </c>
    </row>
    <row r="1167" spans="1:7" s="8" customFormat="1" ht="15.75" customHeight="1">
      <c r="A1167" s="19"/>
      <c r="B1167" s="175"/>
      <c r="C1167" s="176"/>
      <c r="D1167" s="736"/>
      <c r="E1167" s="88">
        <f t="shared" si="125"/>
        <v>44163</v>
      </c>
      <c r="F1167" s="88">
        <f t="shared" si="125"/>
        <v>44167</v>
      </c>
      <c r="G1167" s="88">
        <f t="shared" si="125"/>
        <v>44180</v>
      </c>
    </row>
    <row r="1168" spans="1:7" s="8" customFormat="1" ht="15.75" customHeight="1">
      <c r="A1168" s="19"/>
      <c r="B1168" s="11"/>
      <c r="C1168" s="66"/>
      <c r="D1168" s="67"/>
      <c r="E1168" s="30"/>
      <c r="F1168" s="30"/>
      <c r="G1168" s="14"/>
    </row>
    <row r="1169" spans="1:9" s="8" customFormat="1" ht="15.75" customHeight="1">
      <c r="A1169" s="689"/>
      <c r="B1169" s="689"/>
      <c r="C1169" s="689"/>
      <c r="D1169" s="689"/>
      <c r="E1169" s="689"/>
      <c r="F1169" s="689"/>
      <c r="G1169" s="689"/>
      <c r="H1169" s="689"/>
      <c r="I1169" s="689"/>
    </row>
    <row r="1170" spans="1:9" s="8" customFormat="1" ht="15.75" customHeight="1">
      <c r="A1170" s="19"/>
      <c r="B1170" s="184" t="s">
        <v>26</v>
      </c>
      <c r="C1170" s="185" t="s">
        <v>27</v>
      </c>
      <c r="D1170" s="186" t="s">
        <v>695</v>
      </c>
      <c r="E1170" s="75" t="s">
        <v>988</v>
      </c>
      <c r="F1170" s="75" t="s">
        <v>29</v>
      </c>
      <c r="G1170" s="75" t="s">
        <v>146</v>
      </c>
    </row>
    <row r="1171" spans="1:9" s="8" customFormat="1" ht="15.75" customHeight="1">
      <c r="A1171" s="19"/>
      <c r="B1171" s="184"/>
      <c r="C1171" s="185"/>
      <c r="D1171" s="186"/>
      <c r="E1171" s="75" t="s">
        <v>19</v>
      </c>
      <c r="F1171" s="75" t="s">
        <v>30</v>
      </c>
      <c r="G1171" s="75" t="s">
        <v>31</v>
      </c>
    </row>
    <row r="1172" spans="1:9" s="8" customFormat="1" ht="15.75" customHeight="1">
      <c r="A1172" s="19"/>
      <c r="B1172" s="184" t="s">
        <v>318</v>
      </c>
      <c r="C1172" s="185">
        <v>932</v>
      </c>
      <c r="D1172" s="688" t="s">
        <v>989</v>
      </c>
      <c r="E1172" s="75">
        <v>44133</v>
      </c>
      <c r="F1172" s="75">
        <f>E1172+5</f>
        <v>44138</v>
      </c>
      <c r="G1172" s="75">
        <f>F1172+13</f>
        <v>44151</v>
      </c>
    </row>
    <row r="1173" spans="1:9" s="8" customFormat="1" ht="15.75" customHeight="1">
      <c r="A1173" s="19"/>
      <c r="B1173" s="184" t="s">
        <v>528</v>
      </c>
      <c r="C1173" s="185">
        <v>933</v>
      </c>
      <c r="D1173" s="730"/>
      <c r="E1173" s="75">
        <f t="shared" ref="E1173:G1177" si="126">E1172+7</f>
        <v>44140</v>
      </c>
      <c r="F1173" s="75">
        <f t="shared" si="126"/>
        <v>44145</v>
      </c>
      <c r="G1173" s="75">
        <f t="shared" si="126"/>
        <v>44158</v>
      </c>
    </row>
    <row r="1174" spans="1:9" s="8" customFormat="1" ht="15.75" customHeight="1">
      <c r="A1174" s="19"/>
      <c r="B1174" s="184" t="s">
        <v>319</v>
      </c>
      <c r="C1174" s="185">
        <v>934</v>
      </c>
      <c r="D1174" s="730"/>
      <c r="E1174" s="75">
        <f t="shared" si="126"/>
        <v>44147</v>
      </c>
      <c r="F1174" s="75">
        <f t="shared" si="126"/>
        <v>44152</v>
      </c>
      <c r="G1174" s="75">
        <f t="shared" si="126"/>
        <v>44165</v>
      </c>
    </row>
    <row r="1175" spans="1:9" s="8" customFormat="1" ht="15.75" customHeight="1">
      <c r="A1175" s="19"/>
      <c r="B1175" s="74" t="s">
        <v>163</v>
      </c>
      <c r="C1175" s="185">
        <v>935</v>
      </c>
      <c r="D1175" s="730"/>
      <c r="E1175" s="75">
        <f t="shared" si="126"/>
        <v>44154</v>
      </c>
      <c r="F1175" s="75">
        <f t="shared" si="126"/>
        <v>44159</v>
      </c>
      <c r="G1175" s="75">
        <f t="shared" si="126"/>
        <v>44172</v>
      </c>
    </row>
    <row r="1176" spans="1:9" s="8" customFormat="1" ht="15.75" customHeight="1">
      <c r="A1176" s="19"/>
      <c r="B1176" s="163" t="s">
        <v>161</v>
      </c>
      <c r="C1176" s="185">
        <v>936</v>
      </c>
      <c r="D1176" s="730"/>
      <c r="E1176" s="187">
        <f t="shared" si="126"/>
        <v>44161</v>
      </c>
      <c r="F1176" s="187">
        <f t="shared" si="126"/>
        <v>44166</v>
      </c>
      <c r="G1176" s="187">
        <f t="shared" si="126"/>
        <v>44179</v>
      </c>
    </row>
    <row r="1177" spans="1:9" s="8" customFormat="1" ht="15.75" customHeight="1">
      <c r="A1177" s="19"/>
      <c r="B1177" s="74"/>
      <c r="C1177" s="185"/>
      <c r="D1177" s="731"/>
      <c r="E1177" s="187">
        <f t="shared" si="126"/>
        <v>44168</v>
      </c>
      <c r="F1177" s="187">
        <f t="shared" si="126"/>
        <v>44173</v>
      </c>
      <c r="G1177" s="187">
        <f t="shared" si="126"/>
        <v>44186</v>
      </c>
    </row>
    <row r="1178" spans="1:9" s="8" customFormat="1" ht="15.75" customHeight="1">
      <c r="A1178" s="732"/>
      <c r="B1178" s="732"/>
      <c r="C1178" s="732"/>
      <c r="D1178" s="732"/>
      <c r="E1178" s="732"/>
      <c r="F1178" s="732"/>
      <c r="G1178" s="732"/>
      <c r="H1178" s="732"/>
    </row>
    <row r="1179" spans="1:9" s="8" customFormat="1" ht="15.75" customHeight="1">
      <c r="A1179" s="19"/>
      <c r="B1179" s="74" t="s">
        <v>700</v>
      </c>
      <c r="C1179" s="188" t="s">
        <v>27</v>
      </c>
      <c r="D1179" s="183" t="s">
        <v>695</v>
      </c>
      <c r="E1179" s="75" t="s">
        <v>988</v>
      </c>
      <c r="F1179" s="75" t="s">
        <v>29</v>
      </c>
      <c r="G1179" s="82" t="s">
        <v>146</v>
      </c>
    </row>
    <row r="1180" spans="1:9" s="8" customFormat="1" ht="15.75" customHeight="1">
      <c r="A1180" s="19"/>
      <c r="B1180" s="74"/>
      <c r="C1180" s="189"/>
      <c r="D1180" s="183"/>
      <c r="E1180" s="75" t="s">
        <v>19</v>
      </c>
      <c r="F1180" s="75" t="s">
        <v>30</v>
      </c>
      <c r="G1180" s="75" t="s">
        <v>31</v>
      </c>
    </row>
    <row r="1181" spans="1:9" s="8" customFormat="1" ht="15.75" customHeight="1">
      <c r="A1181" s="19"/>
      <c r="B1181" s="177" t="s">
        <v>299</v>
      </c>
      <c r="C1181" s="178" t="s">
        <v>346</v>
      </c>
      <c r="D1181" s="728" t="s">
        <v>990</v>
      </c>
      <c r="E1181" s="75">
        <v>44132</v>
      </c>
      <c r="F1181" s="75">
        <f>E1181+4</f>
        <v>44136</v>
      </c>
      <c r="G1181" s="75">
        <f>F1181+13</f>
        <v>44149</v>
      </c>
    </row>
    <row r="1182" spans="1:9" s="8" customFormat="1" ht="15.75" customHeight="1">
      <c r="A1182" s="19"/>
      <c r="B1182" s="177" t="s">
        <v>60</v>
      </c>
      <c r="C1182" s="178" t="s">
        <v>529</v>
      </c>
      <c r="D1182" s="720"/>
      <c r="E1182" s="75">
        <f t="shared" ref="E1182:G1186" si="127">E1181+7</f>
        <v>44139</v>
      </c>
      <c r="F1182" s="75">
        <f t="shared" si="127"/>
        <v>44143</v>
      </c>
      <c r="G1182" s="75">
        <f t="shared" si="127"/>
        <v>44156</v>
      </c>
    </row>
    <row r="1183" spans="1:9" s="8" customFormat="1" ht="15.75" customHeight="1">
      <c r="A1183" s="19"/>
      <c r="B1183" s="177" t="s">
        <v>290</v>
      </c>
      <c r="C1183" s="178" t="s">
        <v>246</v>
      </c>
      <c r="D1183" s="720"/>
      <c r="E1183" s="75">
        <f t="shared" si="127"/>
        <v>44146</v>
      </c>
      <c r="F1183" s="75">
        <f t="shared" si="127"/>
        <v>44150</v>
      </c>
      <c r="G1183" s="75">
        <f t="shared" si="127"/>
        <v>44163</v>
      </c>
    </row>
    <row r="1184" spans="1:9" s="8" customFormat="1" ht="15.75" customHeight="1">
      <c r="A1184" s="19"/>
      <c r="B1184" s="177" t="s">
        <v>345</v>
      </c>
      <c r="C1184" s="179" t="s">
        <v>530</v>
      </c>
      <c r="D1184" s="720"/>
      <c r="E1184" s="82">
        <f t="shared" si="127"/>
        <v>44153</v>
      </c>
      <c r="F1184" s="75">
        <f t="shared" si="127"/>
        <v>44157</v>
      </c>
      <c r="G1184" s="75">
        <f t="shared" si="127"/>
        <v>44170</v>
      </c>
    </row>
    <row r="1185" spans="1:8" s="8" customFormat="1" ht="15.75" customHeight="1">
      <c r="A1185" s="39"/>
      <c r="B1185" s="177" t="s">
        <v>230</v>
      </c>
      <c r="C1185" s="190" t="s">
        <v>531</v>
      </c>
      <c r="D1185" s="720"/>
      <c r="E1185" s="187">
        <f t="shared" si="127"/>
        <v>44160</v>
      </c>
      <c r="F1185" s="187">
        <f t="shared" si="127"/>
        <v>44164</v>
      </c>
      <c r="G1185" s="187">
        <f t="shared" si="127"/>
        <v>44177</v>
      </c>
    </row>
    <row r="1186" spans="1:8" s="8" customFormat="1" ht="15.75" customHeight="1">
      <c r="A1186" s="19"/>
      <c r="B1186" s="191"/>
      <c r="C1186" s="191"/>
      <c r="D1186" s="729"/>
      <c r="E1186" s="187">
        <f t="shared" si="127"/>
        <v>44167</v>
      </c>
      <c r="F1186" s="187">
        <f t="shared" si="127"/>
        <v>44171</v>
      </c>
      <c r="G1186" s="187">
        <f t="shared" si="127"/>
        <v>44184</v>
      </c>
      <c r="H1186" s="73"/>
    </row>
    <row r="1187" spans="1:8" s="8" customFormat="1" ht="15.75" customHeight="1">
      <c r="A1187" s="39"/>
      <c r="B1187" s="73"/>
      <c r="C1187" s="73"/>
      <c r="D1187" s="73"/>
      <c r="E1187" s="73"/>
      <c r="F1187" s="73"/>
      <c r="G1187" s="73"/>
      <c r="H1187" s="73"/>
    </row>
    <row r="1188" spans="1:8" s="8" customFormat="1" ht="15.75" customHeight="1">
      <c r="A1188" s="19" t="s">
        <v>991</v>
      </c>
      <c r="B1188" s="184" t="s">
        <v>700</v>
      </c>
      <c r="C1188" s="185" t="s">
        <v>27</v>
      </c>
      <c r="D1188" s="186" t="s">
        <v>695</v>
      </c>
      <c r="E1188" s="75" t="s">
        <v>988</v>
      </c>
      <c r="F1188" s="75" t="s">
        <v>29</v>
      </c>
      <c r="G1188" s="75" t="s">
        <v>149</v>
      </c>
    </row>
    <row r="1189" spans="1:8" s="8" customFormat="1" ht="15.75" customHeight="1">
      <c r="A1189" s="19"/>
      <c r="B1189" s="184"/>
      <c r="C1189" s="185"/>
      <c r="D1189" s="186"/>
      <c r="E1189" s="75" t="s">
        <v>19</v>
      </c>
      <c r="F1189" s="75" t="s">
        <v>30</v>
      </c>
      <c r="G1189" s="75" t="s">
        <v>31</v>
      </c>
    </row>
    <row r="1190" spans="1:8" s="8" customFormat="1" ht="15.75" customHeight="1">
      <c r="A1190" s="19"/>
      <c r="B1190" s="184" t="s">
        <v>318</v>
      </c>
      <c r="C1190" s="185">
        <v>932</v>
      </c>
      <c r="D1190" s="688" t="s">
        <v>989</v>
      </c>
      <c r="E1190" s="75">
        <v>44133</v>
      </c>
      <c r="F1190" s="75">
        <f>E1190+5</f>
        <v>44138</v>
      </c>
      <c r="G1190" s="75">
        <f>F1190+17</f>
        <v>44155</v>
      </c>
    </row>
    <row r="1191" spans="1:8" s="8" customFormat="1" ht="15.75" customHeight="1">
      <c r="A1191" s="19"/>
      <c r="B1191" s="184" t="s">
        <v>528</v>
      </c>
      <c r="C1191" s="185">
        <v>933</v>
      </c>
      <c r="D1191" s="720"/>
      <c r="E1191" s="75">
        <f t="shared" ref="E1191:G1195" si="128">E1190+7</f>
        <v>44140</v>
      </c>
      <c r="F1191" s="75">
        <f t="shared" si="128"/>
        <v>44145</v>
      </c>
      <c r="G1191" s="75">
        <f t="shared" si="128"/>
        <v>44162</v>
      </c>
    </row>
    <row r="1192" spans="1:8" s="8" customFormat="1" ht="15.75" customHeight="1">
      <c r="B1192" s="184" t="s">
        <v>319</v>
      </c>
      <c r="C1192" s="185">
        <v>934</v>
      </c>
      <c r="D1192" s="720"/>
      <c r="E1192" s="75">
        <f t="shared" si="128"/>
        <v>44147</v>
      </c>
      <c r="F1192" s="75">
        <f t="shared" si="128"/>
        <v>44152</v>
      </c>
      <c r="G1192" s="75">
        <f t="shared" si="128"/>
        <v>44169</v>
      </c>
    </row>
    <row r="1193" spans="1:8" s="8" customFormat="1" ht="15.75" customHeight="1">
      <c r="A1193" s="19"/>
      <c r="B1193" s="74" t="s">
        <v>163</v>
      </c>
      <c r="C1193" s="185">
        <v>935</v>
      </c>
      <c r="D1193" s="720"/>
      <c r="E1193" s="75">
        <f t="shared" si="128"/>
        <v>44154</v>
      </c>
      <c r="F1193" s="75">
        <f t="shared" si="128"/>
        <v>44159</v>
      </c>
      <c r="G1193" s="75">
        <f t="shared" si="128"/>
        <v>44176</v>
      </c>
    </row>
    <row r="1194" spans="1:8" s="8" customFormat="1" ht="15.75" customHeight="1">
      <c r="A1194" s="39"/>
      <c r="B1194" s="163" t="s">
        <v>161</v>
      </c>
      <c r="C1194" s="185">
        <v>936</v>
      </c>
      <c r="D1194" s="720"/>
      <c r="E1194" s="187">
        <f t="shared" si="128"/>
        <v>44161</v>
      </c>
      <c r="F1194" s="187">
        <f t="shared" si="128"/>
        <v>44166</v>
      </c>
      <c r="G1194" s="187">
        <f t="shared" si="128"/>
        <v>44183</v>
      </c>
    </row>
    <row r="1195" spans="1:8" s="8" customFormat="1" ht="15.75" customHeight="1">
      <c r="A1195" s="19"/>
      <c r="B1195" s="74"/>
      <c r="C1195" s="185"/>
      <c r="D1195" s="720"/>
      <c r="E1195" s="82">
        <f t="shared" si="128"/>
        <v>44168</v>
      </c>
      <c r="F1195" s="82">
        <f t="shared" si="128"/>
        <v>44173</v>
      </c>
      <c r="G1195" s="82">
        <f t="shared" si="128"/>
        <v>44190</v>
      </c>
    </row>
    <row r="1196" spans="1:8" s="8" customFormat="1" ht="15.75" customHeight="1">
      <c r="A1196" s="19"/>
      <c r="B1196" s="74"/>
      <c r="C1196" s="74"/>
      <c r="D1196" s="721"/>
      <c r="E1196" s="74"/>
      <c r="F1196" s="74"/>
      <c r="G1196" s="74"/>
    </row>
    <row r="1197" spans="1:8" s="8" customFormat="1" ht="15.75" customHeight="1">
      <c r="A1197" s="689"/>
      <c r="B1197" s="689"/>
      <c r="C1197" s="689"/>
      <c r="D1197" s="689"/>
      <c r="E1197" s="689"/>
      <c r="F1197" s="689"/>
      <c r="G1197" s="689"/>
      <c r="H1197" s="689"/>
    </row>
    <row r="1198" spans="1:8" s="8" customFormat="1" ht="15.75" customHeight="1">
      <c r="A1198" s="19" t="s">
        <v>992</v>
      </c>
      <c r="B1198" s="184" t="s">
        <v>26</v>
      </c>
      <c r="C1198" s="185" t="s">
        <v>27</v>
      </c>
      <c r="D1198" s="186" t="s">
        <v>695</v>
      </c>
      <c r="E1198" s="75" t="s">
        <v>988</v>
      </c>
      <c r="F1198" s="75" t="s">
        <v>29</v>
      </c>
      <c r="G1198" s="75" t="s">
        <v>993</v>
      </c>
    </row>
    <row r="1199" spans="1:8" s="8" customFormat="1" ht="15.75" customHeight="1">
      <c r="A1199" s="19"/>
      <c r="B1199" s="184"/>
      <c r="C1199" s="185"/>
      <c r="D1199" s="186"/>
      <c r="E1199" s="75" t="s">
        <v>19</v>
      </c>
      <c r="F1199" s="75" t="s">
        <v>30</v>
      </c>
      <c r="G1199" s="75" t="s">
        <v>31</v>
      </c>
    </row>
    <row r="1200" spans="1:8" s="8" customFormat="1" ht="15.75" customHeight="1">
      <c r="B1200" s="184" t="s">
        <v>520</v>
      </c>
      <c r="C1200" s="185" t="s">
        <v>523</v>
      </c>
      <c r="D1200" s="688" t="s">
        <v>994</v>
      </c>
      <c r="E1200" s="75">
        <v>44137</v>
      </c>
      <c r="F1200" s="75">
        <f>E1200+5</f>
        <v>44142</v>
      </c>
      <c r="G1200" s="75">
        <f>F1200+17</f>
        <v>44159</v>
      </c>
    </row>
    <row r="1201" spans="1:8" s="8" customFormat="1" ht="15.75" customHeight="1">
      <c r="A1201" s="19"/>
      <c r="B1201" s="184" t="s">
        <v>521</v>
      </c>
      <c r="C1201" s="185" t="s">
        <v>524</v>
      </c>
      <c r="D1201" s="720"/>
      <c r="E1201" s="75">
        <f t="shared" ref="E1201:G1204" si="129">E1200+7</f>
        <v>44144</v>
      </c>
      <c r="F1201" s="75">
        <f t="shared" si="129"/>
        <v>44149</v>
      </c>
      <c r="G1201" s="75">
        <f t="shared" si="129"/>
        <v>44166</v>
      </c>
    </row>
    <row r="1202" spans="1:8" s="8" customFormat="1" ht="15.75" customHeight="1">
      <c r="A1202" s="19"/>
      <c r="B1202" s="184" t="s">
        <v>289</v>
      </c>
      <c r="C1202" s="185" t="s">
        <v>525</v>
      </c>
      <c r="D1202" s="720"/>
      <c r="E1202" s="75">
        <f t="shared" si="129"/>
        <v>44151</v>
      </c>
      <c r="F1202" s="75">
        <f t="shared" si="129"/>
        <v>44156</v>
      </c>
      <c r="G1202" s="75">
        <f t="shared" si="129"/>
        <v>44173</v>
      </c>
    </row>
    <row r="1203" spans="1:8" s="8" customFormat="1" ht="15.75" customHeight="1">
      <c r="A1203" s="19"/>
      <c r="B1203" s="110" t="s">
        <v>522</v>
      </c>
      <c r="C1203" s="110" t="s">
        <v>526</v>
      </c>
      <c r="D1203" s="720"/>
      <c r="E1203" s="82">
        <f t="shared" si="129"/>
        <v>44158</v>
      </c>
      <c r="F1203" s="192">
        <f t="shared" si="129"/>
        <v>44163</v>
      </c>
      <c r="G1203" s="192">
        <f t="shared" si="129"/>
        <v>44180</v>
      </c>
    </row>
    <row r="1204" spans="1:8" s="8" customFormat="1" ht="15.75" customHeight="1">
      <c r="A1204" s="39"/>
      <c r="B1204" s="74" t="s">
        <v>317</v>
      </c>
      <c r="C1204" s="74" t="s">
        <v>527</v>
      </c>
      <c r="D1204" s="720"/>
      <c r="E1204" s="82">
        <f t="shared" si="129"/>
        <v>44165</v>
      </c>
      <c r="F1204" s="82">
        <f t="shared" si="129"/>
        <v>44170</v>
      </c>
      <c r="G1204" s="82">
        <f t="shared" si="129"/>
        <v>44187</v>
      </c>
    </row>
    <row r="1205" spans="1:8" s="8" customFormat="1" ht="15.75" customHeight="1">
      <c r="A1205" s="19"/>
      <c r="B1205" s="74"/>
      <c r="C1205" s="74"/>
      <c r="D1205" s="721"/>
      <c r="E1205" s="74"/>
      <c r="F1205" s="74"/>
      <c r="G1205" s="74"/>
    </row>
    <row r="1206" spans="1:8" s="689" customFormat="1" ht="15.75" customHeight="1"/>
    <row r="1207" spans="1:8" s="8" customFormat="1" ht="15.75" customHeight="1">
      <c r="A1207" s="19" t="s">
        <v>150</v>
      </c>
      <c r="B1207" s="183" t="s">
        <v>26</v>
      </c>
      <c r="C1207" s="193" t="s">
        <v>27</v>
      </c>
      <c r="D1207" s="194" t="s">
        <v>695</v>
      </c>
      <c r="E1207" s="75" t="s">
        <v>988</v>
      </c>
      <c r="F1207" s="75" t="s">
        <v>29</v>
      </c>
      <c r="G1207" s="82" t="s">
        <v>150</v>
      </c>
    </row>
    <row r="1208" spans="1:8" s="8" customFormat="1" ht="15.75" customHeight="1">
      <c r="A1208" s="19"/>
      <c r="B1208" s="74"/>
      <c r="C1208" s="193"/>
      <c r="D1208" s="709" t="s">
        <v>995</v>
      </c>
      <c r="E1208" s="75" t="s">
        <v>743</v>
      </c>
      <c r="F1208" s="75" t="s">
        <v>30</v>
      </c>
      <c r="G1208" s="75" t="s">
        <v>31</v>
      </c>
    </row>
    <row r="1209" spans="1:8" s="8" customFormat="1" ht="15.75" customHeight="1">
      <c r="A1209" s="19"/>
      <c r="B1209" s="74" t="s">
        <v>511</v>
      </c>
      <c r="C1209" s="193" t="s">
        <v>516</v>
      </c>
      <c r="D1209" s="720"/>
      <c r="E1209" s="75">
        <v>44136</v>
      </c>
      <c r="F1209" s="75">
        <f>E1209+4</f>
        <v>44140</v>
      </c>
      <c r="G1209" s="75">
        <f>F1209+29</f>
        <v>44169</v>
      </c>
    </row>
    <row r="1210" spans="1:8" s="8" customFormat="1" ht="15.75" customHeight="1">
      <c r="A1210" s="19"/>
      <c r="B1210" s="74" t="s">
        <v>512</v>
      </c>
      <c r="C1210" s="193" t="s">
        <v>517</v>
      </c>
      <c r="D1210" s="720"/>
      <c r="E1210" s="75">
        <f t="shared" ref="E1210:G1214" si="130">E1209+7</f>
        <v>44143</v>
      </c>
      <c r="F1210" s="75">
        <f t="shared" si="130"/>
        <v>44147</v>
      </c>
      <c r="G1210" s="75">
        <f t="shared" si="130"/>
        <v>44176</v>
      </c>
    </row>
    <row r="1211" spans="1:8" s="8" customFormat="1" ht="15.75" customHeight="1">
      <c r="A1211" s="19"/>
      <c r="B1211" s="74" t="s">
        <v>513</v>
      </c>
      <c r="C1211" s="193" t="s">
        <v>518</v>
      </c>
      <c r="D1211" s="720"/>
      <c r="E1211" s="75">
        <f t="shared" si="130"/>
        <v>44150</v>
      </c>
      <c r="F1211" s="75">
        <f t="shared" si="130"/>
        <v>44154</v>
      </c>
      <c r="G1211" s="75">
        <f t="shared" si="130"/>
        <v>44183</v>
      </c>
    </row>
    <row r="1212" spans="1:8" s="8" customFormat="1" ht="15.75" customHeight="1">
      <c r="A1212" s="19"/>
      <c r="B1212" s="183" t="s">
        <v>514</v>
      </c>
      <c r="C1212" s="74" t="s">
        <v>344</v>
      </c>
      <c r="D1212" s="720"/>
      <c r="E1212" s="75">
        <f t="shared" si="130"/>
        <v>44157</v>
      </c>
      <c r="F1212" s="75">
        <f t="shared" si="130"/>
        <v>44161</v>
      </c>
      <c r="G1212" s="75">
        <f t="shared" si="130"/>
        <v>44190</v>
      </c>
    </row>
    <row r="1213" spans="1:8" s="8" customFormat="1" ht="15.75" customHeight="1">
      <c r="B1213" s="74" t="s">
        <v>515</v>
      </c>
      <c r="C1213" s="74" t="s">
        <v>519</v>
      </c>
      <c r="D1213" s="720"/>
      <c r="E1213" s="75">
        <f t="shared" si="130"/>
        <v>44164</v>
      </c>
      <c r="F1213" s="75">
        <f t="shared" si="130"/>
        <v>44168</v>
      </c>
      <c r="G1213" s="75">
        <f t="shared" si="130"/>
        <v>44197</v>
      </c>
    </row>
    <row r="1214" spans="1:8" s="8" customFormat="1" ht="15.75" customHeight="1">
      <c r="A1214" s="19"/>
      <c r="B1214" s="110"/>
      <c r="C1214" s="74"/>
      <c r="D1214" s="721"/>
      <c r="E1214" s="82">
        <f t="shared" si="130"/>
        <v>44171</v>
      </c>
      <c r="F1214" s="192">
        <f t="shared" si="130"/>
        <v>44175</v>
      </c>
      <c r="G1214" s="192">
        <f t="shared" si="130"/>
        <v>44204</v>
      </c>
    </row>
    <row r="1215" spans="1:8" s="8" customFormat="1" ht="15.75" customHeight="1">
      <c r="A1215" s="689"/>
      <c r="B1215" s="689"/>
      <c r="C1215" s="689"/>
      <c r="D1215" s="689"/>
      <c r="E1215" s="689"/>
      <c r="F1215" s="689"/>
      <c r="G1215" s="689"/>
      <c r="H1215" s="689"/>
    </row>
    <row r="1216" spans="1:8" s="8" customFormat="1" ht="15.75" customHeight="1">
      <c r="A1216" s="689"/>
      <c r="B1216" s="689"/>
      <c r="C1216" s="689"/>
      <c r="D1216" s="689"/>
      <c r="E1216" s="689"/>
      <c r="F1216" s="689"/>
      <c r="G1216" s="689"/>
      <c r="H1216" s="689"/>
    </row>
    <row r="1217" spans="1:8" s="8" customFormat="1" ht="15.75" customHeight="1">
      <c r="A1217" s="19"/>
      <c r="B1217" s="183" t="s">
        <v>700</v>
      </c>
      <c r="C1217" s="195" t="s">
        <v>27</v>
      </c>
      <c r="D1217" s="194" t="s">
        <v>695</v>
      </c>
      <c r="E1217" s="75" t="s">
        <v>988</v>
      </c>
      <c r="F1217" s="75" t="s">
        <v>988</v>
      </c>
      <c r="G1217" s="82" t="s">
        <v>996</v>
      </c>
    </row>
    <row r="1218" spans="1:8" s="8" customFormat="1" ht="15.75" customHeight="1">
      <c r="A1218" s="19"/>
      <c r="B1218" s="74"/>
      <c r="C1218" s="195"/>
      <c r="D1218" s="194"/>
      <c r="E1218" s="75" t="s">
        <v>19</v>
      </c>
      <c r="F1218" s="75" t="s">
        <v>997</v>
      </c>
      <c r="G1218" s="75" t="s">
        <v>998</v>
      </c>
    </row>
    <row r="1219" spans="1:8" s="8" customFormat="1" ht="15.75" customHeight="1">
      <c r="A1219" s="19"/>
      <c r="B1219" s="74" t="s">
        <v>501</v>
      </c>
      <c r="C1219" s="195" t="s">
        <v>506</v>
      </c>
      <c r="D1219" s="709" t="s">
        <v>999</v>
      </c>
      <c r="E1219" s="75">
        <v>44138</v>
      </c>
      <c r="F1219" s="75">
        <f>E1219+4</f>
        <v>44142</v>
      </c>
      <c r="G1219" s="75">
        <f>F1219+27</f>
        <v>44169</v>
      </c>
    </row>
    <row r="1220" spans="1:8" s="8" customFormat="1" ht="15.75" customHeight="1">
      <c r="A1220" s="19"/>
      <c r="B1220" s="74" t="s">
        <v>502</v>
      </c>
      <c r="C1220" s="195" t="s">
        <v>507</v>
      </c>
      <c r="D1220" s="720"/>
      <c r="E1220" s="75">
        <f t="shared" ref="E1220:G1223" si="131">E1219+7</f>
        <v>44145</v>
      </c>
      <c r="F1220" s="75">
        <f t="shared" si="131"/>
        <v>44149</v>
      </c>
      <c r="G1220" s="75">
        <f t="shared" si="131"/>
        <v>44176</v>
      </c>
    </row>
    <row r="1221" spans="1:8" s="8" customFormat="1" ht="15.75" customHeight="1">
      <c r="A1221" s="19"/>
      <c r="B1221" s="183" t="s">
        <v>503</v>
      </c>
      <c r="C1221" s="195" t="s">
        <v>508</v>
      </c>
      <c r="D1221" s="720"/>
      <c r="E1221" s="75">
        <f t="shared" si="131"/>
        <v>44152</v>
      </c>
      <c r="F1221" s="75">
        <f t="shared" si="131"/>
        <v>44156</v>
      </c>
      <c r="G1221" s="75">
        <f t="shared" si="131"/>
        <v>44183</v>
      </c>
    </row>
    <row r="1222" spans="1:8" s="8" customFormat="1" ht="15.75" customHeight="1">
      <c r="A1222" s="19"/>
      <c r="B1222" s="74" t="s">
        <v>504</v>
      </c>
      <c r="C1222" s="74" t="s">
        <v>509</v>
      </c>
      <c r="D1222" s="720"/>
      <c r="E1222" s="82">
        <f t="shared" si="131"/>
        <v>44159</v>
      </c>
      <c r="F1222" s="75">
        <f t="shared" si="131"/>
        <v>44163</v>
      </c>
      <c r="G1222" s="75">
        <f t="shared" si="131"/>
        <v>44190</v>
      </c>
    </row>
    <row r="1223" spans="1:8" s="8" customFormat="1" ht="15.75" customHeight="1">
      <c r="A1223" s="19"/>
      <c r="B1223" s="163" t="s">
        <v>505</v>
      </c>
      <c r="C1223" s="196" t="s">
        <v>510</v>
      </c>
      <c r="D1223" s="721"/>
      <c r="E1223" s="187">
        <f t="shared" si="131"/>
        <v>44166</v>
      </c>
      <c r="F1223" s="187">
        <f t="shared" si="131"/>
        <v>44170</v>
      </c>
      <c r="G1223" s="187">
        <f t="shared" si="131"/>
        <v>44197</v>
      </c>
    </row>
    <row r="1224" spans="1:8" s="8" customFormat="1" ht="15.75" customHeight="1">
      <c r="A1224" s="689"/>
      <c r="B1224" s="689"/>
      <c r="C1224" s="689"/>
      <c r="D1224" s="689"/>
      <c r="E1224" s="689"/>
      <c r="F1224" s="689"/>
      <c r="G1224" s="689"/>
      <c r="H1224" s="689"/>
    </row>
    <row r="1225" spans="1:8" s="8" customFormat="1" ht="15.75" customHeight="1">
      <c r="A1225" s="689"/>
      <c r="B1225" s="689"/>
      <c r="C1225" s="689"/>
      <c r="D1225" s="689"/>
      <c r="E1225" s="689"/>
      <c r="F1225" s="689"/>
      <c r="G1225" s="689"/>
      <c r="H1225" s="689"/>
    </row>
    <row r="1226" spans="1:8" s="8" customFormat="1" ht="15.75" customHeight="1">
      <c r="A1226" s="19" t="s">
        <v>1000</v>
      </c>
      <c r="B1226" s="183" t="s">
        <v>26</v>
      </c>
      <c r="C1226" s="193" t="s">
        <v>27</v>
      </c>
      <c r="D1226" s="194" t="s">
        <v>695</v>
      </c>
      <c r="E1226" s="75" t="s">
        <v>988</v>
      </c>
      <c r="F1226" s="75" t="s">
        <v>29</v>
      </c>
      <c r="G1226" s="82" t="s">
        <v>1000</v>
      </c>
    </row>
    <row r="1227" spans="1:8" s="8" customFormat="1" ht="15.75" customHeight="1">
      <c r="A1227" s="19"/>
      <c r="B1227" s="74"/>
      <c r="C1227" s="193"/>
      <c r="D1227" s="194"/>
      <c r="E1227" s="75" t="s">
        <v>19</v>
      </c>
      <c r="F1227" s="75" t="s">
        <v>30</v>
      </c>
      <c r="G1227" s="75" t="s">
        <v>31</v>
      </c>
    </row>
    <row r="1228" spans="1:8" s="8" customFormat="1" ht="15.75" customHeight="1">
      <c r="A1228" s="19"/>
      <c r="B1228" s="74" t="s">
        <v>501</v>
      </c>
      <c r="C1228" s="195" t="s">
        <v>506</v>
      </c>
      <c r="D1228" s="727" t="s">
        <v>1001</v>
      </c>
      <c r="E1228" s="75">
        <v>44138</v>
      </c>
      <c r="F1228" s="75">
        <f>E1228+4</f>
        <v>44142</v>
      </c>
      <c r="G1228" s="75">
        <f>F1228+29</f>
        <v>44171</v>
      </c>
    </row>
    <row r="1229" spans="1:8" s="8" customFormat="1" ht="15.75" customHeight="1">
      <c r="A1229" s="19"/>
      <c r="B1229" s="74" t="s">
        <v>502</v>
      </c>
      <c r="C1229" s="195" t="s">
        <v>507</v>
      </c>
      <c r="D1229" s="685"/>
      <c r="E1229" s="75">
        <f t="shared" ref="E1229:G1233" si="132">E1228+7</f>
        <v>44145</v>
      </c>
      <c r="F1229" s="75">
        <f t="shared" si="132"/>
        <v>44149</v>
      </c>
      <c r="G1229" s="75">
        <f t="shared" si="132"/>
        <v>44178</v>
      </c>
    </row>
    <row r="1230" spans="1:8" s="8" customFormat="1" ht="15.75" customHeight="1">
      <c r="A1230" s="19"/>
      <c r="B1230" s="183" t="s">
        <v>503</v>
      </c>
      <c r="C1230" s="195" t="s">
        <v>508</v>
      </c>
      <c r="D1230" s="685"/>
      <c r="E1230" s="75">
        <f t="shared" si="132"/>
        <v>44152</v>
      </c>
      <c r="F1230" s="75">
        <f t="shared" si="132"/>
        <v>44156</v>
      </c>
      <c r="G1230" s="75">
        <f t="shared" si="132"/>
        <v>44185</v>
      </c>
    </row>
    <row r="1231" spans="1:8" s="8" customFormat="1" ht="15.75" customHeight="1">
      <c r="A1231" s="19"/>
      <c r="B1231" s="74" t="s">
        <v>504</v>
      </c>
      <c r="C1231" s="74" t="s">
        <v>509</v>
      </c>
      <c r="D1231" s="685"/>
      <c r="E1231" s="75">
        <f t="shared" si="132"/>
        <v>44159</v>
      </c>
      <c r="F1231" s="75">
        <f t="shared" si="132"/>
        <v>44163</v>
      </c>
      <c r="G1231" s="75">
        <f t="shared" si="132"/>
        <v>44192</v>
      </c>
    </row>
    <row r="1232" spans="1:8" s="8" customFormat="1" ht="15.75" customHeight="1">
      <c r="B1232" s="163" t="s">
        <v>505</v>
      </c>
      <c r="C1232" s="196" t="s">
        <v>510</v>
      </c>
      <c r="D1232" s="685"/>
      <c r="E1232" s="82">
        <f t="shared" si="132"/>
        <v>44166</v>
      </c>
      <c r="F1232" s="75">
        <f t="shared" si="132"/>
        <v>44170</v>
      </c>
      <c r="G1232" s="75">
        <f t="shared" si="132"/>
        <v>44199</v>
      </c>
    </row>
    <row r="1233" spans="1:8" s="8" customFormat="1" ht="15.75" customHeight="1">
      <c r="A1233" s="19"/>
      <c r="B1233" s="110"/>
      <c r="C1233" s="74"/>
      <c r="D1233" s="686"/>
      <c r="E1233" s="187">
        <f t="shared" si="132"/>
        <v>44173</v>
      </c>
      <c r="F1233" s="187">
        <f t="shared" si="132"/>
        <v>44177</v>
      </c>
      <c r="G1233" s="187">
        <f t="shared" si="132"/>
        <v>44206</v>
      </c>
    </row>
    <row r="1234" spans="1:8" s="8" customFormat="1" ht="15.75" customHeight="1">
      <c r="A1234" s="689"/>
      <c r="B1234" s="689"/>
      <c r="C1234" s="689"/>
      <c r="D1234" s="689"/>
      <c r="E1234" s="689"/>
      <c r="F1234" s="689"/>
      <c r="G1234" s="689"/>
      <c r="H1234" s="689"/>
    </row>
    <row r="1235" spans="1:8" s="8" customFormat="1" ht="15.75" customHeight="1">
      <c r="A1235" s="689"/>
      <c r="B1235" s="689"/>
      <c r="C1235" s="689"/>
      <c r="D1235" s="689"/>
      <c r="E1235" s="689"/>
      <c r="F1235" s="689"/>
      <c r="G1235" s="689"/>
      <c r="H1235" s="689"/>
    </row>
    <row r="1236" spans="1:8" s="8" customFormat="1" ht="15.75" customHeight="1">
      <c r="A1236" s="19" t="s">
        <v>151</v>
      </c>
      <c r="B1236" s="197" t="s">
        <v>26</v>
      </c>
      <c r="C1236" s="198" t="s">
        <v>27</v>
      </c>
      <c r="D1236" s="194" t="s">
        <v>28</v>
      </c>
      <c r="E1236" s="145" t="s">
        <v>988</v>
      </c>
      <c r="F1236" s="145" t="s">
        <v>29</v>
      </c>
      <c r="G1236" s="145" t="s">
        <v>1002</v>
      </c>
    </row>
    <row r="1237" spans="1:8" s="8" customFormat="1" ht="15.75" customHeight="1">
      <c r="A1237" s="19"/>
      <c r="B1237" s="197"/>
      <c r="C1237" s="198"/>
      <c r="D1237" s="194"/>
      <c r="E1237" s="145" t="s">
        <v>19</v>
      </c>
      <c r="F1237" s="75" t="s">
        <v>30</v>
      </c>
      <c r="G1237" s="75" t="s">
        <v>31</v>
      </c>
    </row>
    <row r="1238" spans="1:8" s="8" customFormat="1" ht="15.75" customHeight="1">
      <c r="A1238" s="19"/>
      <c r="B1238" s="197" t="s">
        <v>493</v>
      </c>
      <c r="C1238" s="198" t="s">
        <v>497</v>
      </c>
      <c r="D1238" s="709" t="s">
        <v>269</v>
      </c>
      <c r="E1238" s="145">
        <v>44135</v>
      </c>
      <c r="F1238" s="75">
        <f>E1238+4</f>
        <v>44139</v>
      </c>
      <c r="G1238" s="75">
        <f>F1238+37</f>
        <v>44176</v>
      </c>
    </row>
    <row r="1239" spans="1:8" s="8" customFormat="1" ht="15.75" customHeight="1">
      <c r="B1239" s="197" t="s">
        <v>494</v>
      </c>
      <c r="C1239" s="198" t="s">
        <v>498</v>
      </c>
      <c r="D1239" s="720"/>
      <c r="E1239" s="145">
        <f t="shared" ref="E1239:G1243" si="133">E1238+7</f>
        <v>44142</v>
      </c>
      <c r="F1239" s="75">
        <f t="shared" si="133"/>
        <v>44146</v>
      </c>
      <c r="G1239" s="75">
        <f t="shared" si="133"/>
        <v>44183</v>
      </c>
    </row>
    <row r="1240" spans="1:8" s="8" customFormat="1" ht="15.75" customHeight="1">
      <c r="A1240" s="19"/>
      <c r="B1240" s="197" t="s">
        <v>495</v>
      </c>
      <c r="C1240" s="198" t="s">
        <v>499</v>
      </c>
      <c r="D1240" s="720"/>
      <c r="E1240" s="145">
        <f t="shared" si="133"/>
        <v>44149</v>
      </c>
      <c r="F1240" s="75">
        <f t="shared" si="133"/>
        <v>44153</v>
      </c>
      <c r="G1240" s="75">
        <f t="shared" si="133"/>
        <v>44190</v>
      </c>
    </row>
    <row r="1241" spans="1:8" s="8" customFormat="1" ht="15.75" customHeight="1">
      <c r="A1241" s="19"/>
      <c r="B1241" s="197" t="s">
        <v>496</v>
      </c>
      <c r="C1241" s="198" t="s">
        <v>500</v>
      </c>
      <c r="D1241" s="720"/>
      <c r="E1241" s="145">
        <f t="shared" si="133"/>
        <v>44156</v>
      </c>
      <c r="F1241" s="75">
        <f t="shared" si="133"/>
        <v>44160</v>
      </c>
      <c r="G1241" s="75">
        <f t="shared" si="133"/>
        <v>44197</v>
      </c>
    </row>
    <row r="1242" spans="1:8" s="8" customFormat="1" ht="15.75" customHeight="1">
      <c r="A1242" s="19"/>
      <c r="B1242" s="74"/>
      <c r="C1242" s="74"/>
      <c r="D1242" s="720"/>
      <c r="E1242" s="82">
        <f t="shared" si="133"/>
        <v>44163</v>
      </c>
      <c r="F1242" s="199">
        <f t="shared" si="133"/>
        <v>44167</v>
      </c>
      <c r="G1242" s="199">
        <f t="shared" si="133"/>
        <v>44204</v>
      </c>
    </row>
    <row r="1243" spans="1:8" s="8" customFormat="1" ht="15.75" customHeight="1">
      <c r="A1243" s="39"/>
      <c r="B1243" s="722"/>
      <c r="C1243" s="722"/>
      <c r="D1243" s="720"/>
      <c r="E1243" s="200">
        <f t="shared" si="133"/>
        <v>44170</v>
      </c>
      <c r="F1243" s="200">
        <f t="shared" si="133"/>
        <v>44174</v>
      </c>
      <c r="G1243" s="200">
        <f t="shared" si="133"/>
        <v>44211</v>
      </c>
    </row>
    <row r="1244" spans="1:8" s="8" customFormat="1" ht="15.75" customHeight="1">
      <c r="A1244" s="19"/>
      <c r="B1244" s="722"/>
      <c r="C1244" s="722"/>
      <c r="D1244" s="721"/>
      <c r="E1244" s="141"/>
      <c r="F1244" s="141"/>
      <c r="G1244" s="141"/>
    </row>
    <row r="1245" spans="1:8" s="8" customFormat="1" ht="15.75" customHeight="1">
      <c r="A1245" s="19"/>
      <c r="B1245" s="68"/>
      <c r="C1245" s="68"/>
      <c r="D1245" s="60"/>
      <c r="E1245" s="68"/>
      <c r="F1245" s="68"/>
      <c r="G1245" s="68"/>
    </row>
    <row r="1246" spans="1:8" s="689" customFormat="1" ht="15.75" customHeight="1"/>
    <row r="1247" spans="1:8" s="8" customFormat="1" ht="15.75" customHeight="1">
      <c r="A1247" s="19" t="s">
        <v>152</v>
      </c>
      <c r="B1247" s="74" t="s">
        <v>700</v>
      </c>
      <c r="C1247" s="188" t="s">
        <v>27</v>
      </c>
      <c r="D1247" s="183" t="s">
        <v>695</v>
      </c>
      <c r="E1247" s="75" t="s">
        <v>988</v>
      </c>
      <c r="F1247" s="75" t="s">
        <v>29</v>
      </c>
      <c r="G1247" s="82" t="s">
        <v>1003</v>
      </c>
    </row>
    <row r="1248" spans="1:8" s="8" customFormat="1" ht="15.75" customHeight="1">
      <c r="A1248" s="19"/>
      <c r="B1248" s="201"/>
      <c r="C1248" s="202"/>
      <c r="D1248" s="723" t="s">
        <v>1004</v>
      </c>
      <c r="E1248" s="75" t="s">
        <v>19</v>
      </c>
      <c r="F1248" s="75" t="s">
        <v>30</v>
      </c>
      <c r="G1248" s="75" t="s">
        <v>31</v>
      </c>
    </row>
    <row r="1249" spans="1:8" s="8" customFormat="1" ht="15.75" customHeight="1">
      <c r="B1249" s="175" t="s">
        <v>298</v>
      </c>
      <c r="C1249" s="176" t="s">
        <v>978</v>
      </c>
      <c r="D1249" s="724"/>
      <c r="E1249" s="75">
        <v>44135</v>
      </c>
      <c r="F1249" s="75">
        <f>E1249+4</f>
        <v>44139</v>
      </c>
      <c r="G1249" s="75">
        <f>F1249+21</f>
        <v>44160</v>
      </c>
    </row>
    <row r="1250" spans="1:8" s="8" customFormat="1" ht="15.75" customHeight="1">
      <c r="A1250" s="19"/>
      <c r="B1250" s="175" t="s">
        <v>384</v>
      </c>
      <c r="C1250" s="176" t="s">
        <v>985</v>
      </c>
      <c r="D1250" s="724"/>
      <c r="E1250" s="75">
        <f t="shared" ref="E1250:G1254" si="134">E1249+7</f>
        <v>44142</v>
      </c>
      <c r="F1250" s="75">
        <f t="shared" si="134"/>
        <v>44146</v>
      </c>
      <c r="G1250" s="75">
        <f t="shared" si="134"/>
        <v>44167</v>
      </c>
    </row>
    <row r="1251" spans="1:8" s="8" customFormat="1" ht="15.75" customHeight="1">
      <c r="A1251" s="19"/>
      <c r="B1251" s="175" t="s">
        <v>167</v>
      </c>
      <c r="C1251" s="176" t="s">
        <v>986</v>
      </c>
      <c r="D1251" s="724"/>
      <c r="E1251" s="75">
        <f t="shared" si="134"/>
        <v>44149</v>
      </c>
      <c r="F1251" s="75">
        <f t="shared" si="134"/>
        <v>44153</v>
      </c>
      <c r="G1251" s="75">
        <f t="shared" si="134"/>
        <v>44174</v>
      </c>
    </row>
    <row r="1252" spans="1:8" s="8" customFormat="1" ht="15.75" customHeight="1">
      <c r="A1252" s="19"/>
      <c r="B1252" s="175" t="s">
        <v>385</v>
      </c>
      <c r="C1252" s="176" t="s">
        <v>987</v>
      </c>
      <c r="D1252" s="724"/>
      <c r="E1252" s="82">
        <f t="shared" si="134"/>
        <v>44156</v>
      </c>
      <c r="F1252" s="75">
        <f t="shared" si="134"/>
        <v>44160</v>
      </c>
      <c r="G1252" s="75">
        <f t="shared" si="134"/>
        <v>44181</v>
      </c>
    </row>
    <row r="1253" spans="1:8" s="8" customFormat="1" ht="15.75" customHeight="1">
      <c r="A1253" s="19"/>
      <c r="B1253" s="175"/>
      <c r="C1253" s="176"/>
      <c r="D1253" s="724"/>
      <c r="E1253" s="82">
        <f t="shared" si="134"/>
        <v>44163</v>
      </c>
      <c r="F1253" s="187">
        <f t="shared" si="134"/>
        <v>44167</v>
      </c>
      <c r="G1253" s="187">
        <f t="shared" si="134"/>
        <v>44188</v>
      </c>
    </row>
    <row r="1254" spans="1:8" s="8" customFormat="1" ht="15.75" customHeight="1">
      <c r="A1254" s="19"/>
      <c r="B1254" s="201"/>
      <c r="C1254" s="203"/>
      <c r="D1254" s="164"/>
      <c r="E1254" s="82">
        <f t="shared" si="134"/>
        <v>44170</v>
      </c>
      <c r="F1254" s="187">
        <f t="shared" si="134"/>
        <v>44174</v>
      </c>
      <c r="G1254" s="187">
        <f t="shared" si="134"/>
        <v>44195</v>
      </c>
    </row>
    <row r="1255" spans="1:8" s="8" customFormat="1" ht="15.75" customHeight="1">
      <c r="A1255" s="689"/>
      <c r="B1255" s="689"/>
      <c r="C1255" s="689"/>
      <c r="D1255" s="689"/>
      <c r="E1255" s="689"/>
      <c r="F1255" s="689"/>
      <c r="G1255" s="689"/>
      <c r="H1255" s="689"/>
    </row>
    <row r="1256" spans="1:8" s="8" customFormat="1" ht="15.75" customHeight="1">
      <c r="A1256" s="689"/>
      <c r="B1256" s="689"/>
      <c r="C1256" s="689"/>
      <c r="D1256" s="689"/>
      <c r="E1256" s="689"/>
      <c r="F1256" s="689"/>
      <c r="G1256" s="689"/>
      <c r="H1256" s="689"/>
    </row>
    <row r="1257" spans="1:8" s="689" customFormat="1" ht="15.75" customHeight="1"/>
    <row r="1258" spans="1:8" s="73" customFormat="1" ht="15.75" customHeight="1">
      <c r="A1258" s="19"/>
    </row>
    <row r="1259" spans="1:8" s="8" customFormat="1" ht="15.75" customHeight="1">
      <c r="A1259" s="105" t="s">
        <v>154</v>
      </c>
      <c r="B1259" s="74" t="s">
        <v>26</v>
      </c>
      <c r="C1259" s="188" t="s">
        <v>27</v>
      </c>
      <c r="D1259" s="183" t="s">
        <v>695</v>
      </c>
      <c r="E1259" s="75" t="s">
        <v>988</v>
      </c>
      <c r="F1259" s="75" t="s">
        <v>29</v>
      </c>
      <c r="G1259" s="82" t="s">
        <v>1005</v>
      </c>
    </row>
    <row r="1260" spans="1:8" s="8" customFormat="1" ht="15.75" customHeight="1">
      <c r="B1260" s="74"/>
      <c r="C1260" s="189"/>
      <c r="D1260" s="183"/>
      <c r="E1260" s="75" t="s">
        <v>19</v>
      </c>
      <c r="F1260" s="75" t="s">
        <v>30</v>
      </c>
      <c r="G1260" s="75" t="s">
        <v>31</v>
      </c>
    </row>
    <row r="1261" spans="1:8" s="8" customFormat="1" ht="15.75" customHeight="1">
      <c r="A1261" s="48"/>
      <c r="B1261" s="175" t="s">
        <v>298</v>
      </c>
      <c r="C1261" s="176" t="s">
        <v>978</v>
      </c>
      <c r="D1261" s="688" t="s">
        <v>1006</v>
      </c>
      <c r="E1261" s="75">
        <v>44135</v>
      </c>
      <c r="F1261" s="75">
        <f>E1261+4</f>
        <v>44139</v>
      </c>
      <c r="G1261" s="75">
        <f>F1261+23</f>
        <v>44162</v>
      </c>
    </row>
    <row r="1262" spans="1:8" s="8" customFormat="1" ht="15.75" customHeight="1">
      <c r="A1262" s="69"/>
      <c r="B1262" s="175" t="s">
        <v>384</v>
      </c>
      <c r="C1262" s="176" t="s">
        <v>985</v>
      </c>
      <c r="D1262" s="720"/>
      <c r="E1262" s="75">
        <f t="shared" ref="E1262:G1266" si="135">E1261+7</f>
        <v>44142</v>
      </c>
      <c r="F1262" s="75">
        <f t="shared" si="135"/>
        <v>44146</v>
      </c>
      <c r="G1262" s="75">
        <f t="shared" si="135"/>
        <v>44169</v>
      </c>
    </row>
    <row r="1263" spans="1:8" s="8" customFormat="1" ht="15.75" customHeight="1">
      <c r="A1263" s="19"/>
      <c r="B1263" s="175" t="s">
        <v>167</v>
      </c>
      <c r="C1263" s="176" t="s">
        <v>986</v>
      </c>
      <c r="D1263" s="720"/>
      <c r="E1263" s="75">
        <f t="shared" si="135"/>
        <v>44149</v>
      </c>
      <c r="F1263" s="75">
        <f t="shared" si="135"/>
        <v>44153</v>
      </c>
      <c r="G1263" s="75">
        <f t="shared" si="135"/>
        <v>44176</v>
      </c>
    </row>
    <row r="1264" spans="1:8" s="8" customFormat="1" ht="15.75" customHeight="1">
      <c r="A1264" s="19"/>
      <c r="B1264" s="175" t="s">
        <v>385</v>
      </c>
      <c r="C1264" s="176" t="s">
        <v>987</v>
      </c>
      <c r="D1264" s="720"/>
      <c r="E1264" s="75">
        <f t="shared" si="135"/>
        <v>44156</v>
      </c>
      <c r="F1264" s="75">
        <f t="shared" si="135"/>
        <v>44160</v>
      </c>
      <c r="G1264" s="75">
        <f t="shared" si="135"/>
        <v>44183</v>
      </c>
    </row>
    <row r="1265" spans="1:8" s="8" customFormat="1" ht="15.75" customHeight="1">
      <c r="B1265" s="175"/>
      <c r="C1265" s="176"/>
      <c r="D1265" s="720"/>
      <c r="E1265" s="204">
        <f t="shared" si="135"/>
        <v>44163</v>
      </c>
      <c r="F1265" s="204">
        <f t="shared" si="135"/>
        <v>44167</v>
      </c>
      <c r="G1265" s="204">
        <f t="shared" si="135"/>
        <v>44190</v>
      </c>
    </row>
    <row r="1266" spans="1:8" s="8" customFormat="1" ht="15.75" customHeight="1">
      <c r="A1266" s="19"/>
      <c r="B1266" s="201"/>
      <c r="C1266" s="203"/>
      <c r="D1266" s="670"/>
      <c r="E1266" s="204">
        <f t="shared" si="135"/>
        <v>44170</v>
      </c>
      <c r="F1266" s="204">
        <f t="shared" si="135"/>
        <v>44174</v>
      </c>
      <c r="G1266" s="204">
        <f t="shared" si="135"/>
        <v>44197</v>
      </c>
    </row>
    <row r="1267" spans="1:8" s="8" customFormat="1" ht="15.75" customHeight="1">
      <c r="A1267" s="689" t="s">
        <v>1007</v>
      </c>
      <c r="B1267" s="689"/>
      <c r="C1267" s="689"/>
      <c r="D1267" s="689"/>
      <c r="E1267" s="689"/>
      <c r="F1267" s="689"/>
      <c r="G1267" s="689"/>
      <c r="H1267" s="689"/>
    </row>
    <row r="1268" spans="1:8" s="8" customFormat="1" ht="15.75" customHeight="1">
      <c r="A1268" s="689"/>
      <c r="B1268" s="689"/>
      <c r="C1268" s="689"/>
      <c r="D1268" s="689"/>
      <c r="E1268" s="689"/>
      <c r="F1268" s="689"/>
      <c r="G1268" s="689"/>
      <c r="H1268" s="689"/>
    </row>
    <row r="1269" spans="1:8" s="8" customFormat="1" ht="15.75" customHeight="1">
      <c r="A1269" s="19" t="s">
        <v>1008</v>
      </c>
      <c r="B1269" s="184" t="s">
        <v>26</v>
      </c>
      <c r="C1269" s="185" t="s">
        <v>27</v>
      </c>
      <c r="D1269" s="183" t="s">
        <v>695</v>
      </c>
      <c r="E1269" s="75" t="s">
        <v>988</v>
      </c>
      <c r="F1269" s="75" t="s">
        <v>29</v>
      </c>
      <c r="G1269" s="75" t="s">
        <v>155</v>
      </c>
    </row>
    <row r="1270" spans="1:8" s="8" customFormat="1" ht="15.75" customHeight="1">
      <c r="A1270" s="19"/>
      <c r="B1270" s="184"/>
      <c r="C1270" s="185"/>
      <c r="D1270" s="186"/>
      <c r="E1270" s="75" t="s">
        <v>19</v>
      </c>
      <c r="F1270" s="75" t="s">
        <v>30</v>
      </c>
      <c r="G1270" s="75" t="s">
        <v>31</v>
      </c>
    </row>
    <row r="1271" spans="1:8" s="8" customFormat="1" ht="15.75" customHeight="1">
      <c r="A1271" s="19"/>
      <c r="B1271" s="205" t="s">
        <v>13</v>
      </c>
      <c r="C1271" s="185" t="s">
        <v>378</v>
      </c>
      <c r="D1271" s="688" t="s">
        <v>1009</v>
      </c>
      <c r="E1271" s="75">
        <v>44131</v>
      </c>
      <c r="F1271" s="75">
        <f>E1271+5</f>
        <v>44136</v>
      </c>
      <c r="G1271" s="75">
        <f>F1271+17</f>
        <v>44153</v>
      </c>
    </row>
    <row r="1272" spans="1:8" s="8" customFormat="1" ht="15.75" customHeight="1">
      <c r="A1272" s="39"/>
      <c r="B1272" s="186" t="s">
        <v>431</v>
      </c>
      <c r="C1272" s="79" t="s">
        <v>432</v>
      </c>
      <c r="D1272" s="679"/>
      <c r="E1272" s="75">
        <f t="shared" ref="E1272:G1275" si="136">E1271+7</f>
        <v>44138</v>
      </c>
      <c r="F1272" s="75">
        <f t="shared" si="136"/>
        <v>44143</v>
      </c>
      <c r="G1272" s="75">
        <f t="shared" si="136"/>
        <v>44160</v>
      </c>
    </row>
    <row r="1273" spans="1:8" s="8" customFormat="1" ht="15.75" customHeight="1">
      <c r="A1273" s="25"/>
      <c r="B1273" s="206" t="s">
        <v>292</v>
      </c>
      <c r="C1273" s="79" t="s">
        <v>378</v>
      </c>
      <c r="D1273" s="679"/>
      <c r="E1273" s="75">
        <f t="shared" si="136"/>
        <v>44145</v>
      </c>
      <c r="F1273" s="75">
        <f t="shared" si="136"/>
        <v>44150</v>
      </c>
      <c r="G1273" s="75">
        <f t="shared" si="136"/>
        <v>44167</v>
      </c>
    </row>
    <row r="1274" spans="1:8" s="8" customFormat="1" ht="15.75" customHeight="1">
      <c r="A1274" s="19"/>
      <c r="B1274" s="186" t="s">
        <v>377</v>
      </c>
      <c r="C1274" s="79" t="s">
        <v>378</v>
      </c>
      <c r="D1274" s="679"/>
      <c r="E1274" s="75">
        <f t="shared" si="136"/>
        <v>44152</v>
      </c>
      <c r="F1274" s="75">
        <f t="shared" si="136"/>
        <v>44157</v>
      </c>
      <c r="G1274" s="75">
        <f t="shared" si="136"/>
        <v>44174</v>
      </c>
    </row>
    <row r="1275" spans="1:8" s="8" customFormat="1" ht="15.75" customHeight="1">
      <c r="B1275" s="186" t="s">
        <v>316</v>
      </c>
      <c r="C1275" s="79" t="s">
        <v>378</v>
      </c>
      <c r="D1275" s="680"/>
      <c r="E1275" s="75">
        <f t="shared" si="136"/>
        <v>44159</v>
      </c>
      <c r="F1275" s="75">
        <f t="shared" si="136"/>
        <v>44164</v>
      </c>
      <c r="G1275" s="75">
        <f t="shared" si="136"/>
        <v>44181</v>
      </c>
    </row>
    <row r="1276" spans="1:8" s="8" customFormat="1" ht="15.75" customHeight="1">
      <c r="A1276" s="19"/>
      <c r="B1276" s="15"/>
      <c r="C1276" s="15"/>
      <c r="D1276" s="42"/>
      <c r="E1276" s="14"/>
      <c r="F1276" s="14"/>
      <c r="G1276" s="14"/>
    </row>
    <row r="1277" spans="1:8" s="8" customFormat="1" ht="15.75" customHeight="1">
      <c r="A1277" s="19"/>
      <c r="B1277" s="15"/>
      <c r="C1277" s="15"/>
      <c r="D1277" s="42"/>
      <c r="E1277" s="14"/>
      <c r="F1277" s="14"/>
      <c r="G1277" s="14"/>
    </row>
    <row r="1278" spans="1:8" s="8" customFormat="1" ht="15.75" customHeight="1">
      <c r="A1278" s="19"/>
      <c r="B1278" s="184" t="s">
        <v>26</v>
      </c>
      <c r="C1278" s="185" t="s">
        <v>27</v>
      </c>
      <c r="D1278" s="183" t="s">
        <v>695</v>
      </c>
      <c r="E1278" s="75" t="s">
        <v>988</v>
      </c>
      <c r="F1278" s="75" t="s">
        <v>29</v>
      </c>
      <c r="G1278" s="75" t="s">
        <v>155</v>
      </c>
    </row>
    <row r="1279" spans="1:8" s="8" customFormat="1" ht="15.75" customHeight="1">
      <c r="A1279" s="19"/>
      <c r="B1279" s="184"/>
      <c r="C1279" s="185"/>
      <c r="D1279" s="186"/>
      <c r="E1279" s="75" t="s">
        <v>19</v>
      </c>
      <c r="F1279" s="75" t="s">
        <v>30</v>
      </c>
      <c r="G1279" s="75" t="s">
        <v>31</v>
      </c>
    </row>
    <row r="1280" spans="1:8" s="8" customFormat="1" ht="15.75" customHeight="1">
      <c r="A1280" s="19"/>
      <c r="B1280" s="184" t="s">
        <v>311</v>
      </c>
      <c r="C1280" s="185" t="s">
        <v>972</v>
      </c>
      <c r="D1280" s="688" t="s">
        <v>1010</v>
      </c>
      <c r="E1280" s="75">
        <v>44131</v>
      </c>
      <c r="F1280" s="75">
        <f>E1280+5</f>
        <v>44136</v>
      </c>
      <c r="G1280" s="75">
        <f>F1280+17</f>
        <v>44153</v>
      </c>
    </row>
    <row r="1281" spans="1:7" s="8" customFormat="1" ht="15.75" customHeight="1">
      <c r="A1281" s="19"/>
      <c r="B1281" s="184" t="s">
        <v>382</v>
      </c>
      <c r="C1281" s="185" t="s">
        <v>1011</v>
      </c>
      <c r="D1281" s="679"/>
      <c r="E1281" s="75">
        <f t="shared" ref="E1281:F1284" si="137">E1280+7</f>
        <v>44138</v>
      </c>
      <c r="F1281" s="75">
        <f t="shared" si="137"/>
        <v>44143</v>
      </c>
      <c r="G1281" s="75">
        <f>F1281+17</f>
        <v>44160</v>
      </c>
    </row>
    <row r="1282" spans="1:7" s="8" customFormat="1" ht="15.75" customHeight="1">
      <c r="A1282" s="19"/>
      <c r="B1282" s="184" t="s">
        <v>383</v>
      </c>
      <c r="C1282" s="185" t="s">
        <v>1012</v>
      </c>
      <c r="D1282" s="679"/>
      <c r="E1282" s="75">
        <f t="shared" si="137"/>
        <v>44145</v>
      </c>
      <c r="F1282" s="75">
        <f t="shared" si="137"/>
        <v>44150</v>
      </c>
      <c r="G1282" s="75">
        <f>F1282+17</f>
        <v>44167</v>
      </c>
    </row>
    <row r="1283" spans="1:7" s="8" customFormat="1" ht="15.75" customHeight="1">
      <c r="A1283" s="19"/>
      <c r="B1283" s="110" t="s">
        <v>236</v>
      </c>
      <c r="C1283" s="110" t="s">
        <v>1013</v>
      </c>
      <c r="D1283" s="679"/>
      <c r="E1283" s="75">
        <f t="shared" ca="1" si="137"/>
        <v>43669</v>
      </c>
      <c r="F1283" s="75">
        <f t="shared" si="137"/>
        <v>44157</v>
      </c>
      <c r="G1283" s="75">
        <f>F1283+17</f>
        <v>44174</v>
      </c>
    </row>
    <row r="1284" spans="1:7" s="8" customFormat="1" ht="15.75" customHeight="1">
      <c r="A1284" s="19"/>
      <c r="B1284" s="74" t="s">
        <v>148</v>
      </c>
      <c r="C1284" s="74" t="s">
        <v>1014</v>
      </c>
      <c r="D1284" s="680"/>
      <c r="E1284" s="75">
        <f t="shared" ca="1" si="137"/>
        <v>43676</v>
      </c>
      <c r="F1284" s="75">
        <f t="shared" si="137"/>
        <v>44164</v>
      </c>
      <c r="G1284" s="75">
        <f>F1284+17</f>
        <v>44181</v>
      </c>
    </row>
    <row r="1285" spans="1:7" s="694" customFormat="1" ht="15.75" customHeight="1"/>
    <row r="1286" spans="1:7" s="694" customFormat="1" ht="15.75" customHeight="1"/>
    <row r="1287" spans="1:7" s="8" customFormat="1" ht="15.75" customHeight="1">
      <c r="A1287" s="19" t="s">
        <v>157</v>
      </c>
      <c r="B1287" s="184" t="s">
        <v>26</v>
      </c>
      <c r="C1287" s="185" t="s">
        <v>27</v>
      </c>
      <c r="D1287" s="186" t="s">
        <v>695</v>
      </c>
      <c r="E1287" s="75" t="s">
        <v>988</v>
      </c>
      <c r="F1287" s="75" t="s">
        <v>29</v>
      </c>
      <c r="G1287" s="75" t="s">
        <v>268</v>
      </c>
    </row>
    <row r="1288" spans="1:7" s="8" customFormat="1" ht="15.75" customHeight="1">
      <c r="A1288" s="19"/>
      <c r="B1288" s="184"/>
      <c r="C1288" s="185"/>
      <c r="D1288" s="186"/>
      <c r="E1288" s="75" t="s">
        <v>19</v>
      </c>
      <c r="F1288" s="75" t="s">
        <v>30</v>
      </c>
      <c r="G1288" s="75" t="s">
        <v>31</v>
      </c>
    </row>
    <row r="1289" spans="1:7" s="8" customFormat="1" ht="15.75" customHeight="1">
      <c r="A1289" s="19"/>
      <c r="B1289" s="184" t="s">
        <v>331</v>
      </c>
      <c r="C1289" s="185" t="s">
        <v>1015</v>
      </c>
      <c r="D1289" s="688" t="s">
        <v>1016</v>
      </c>
      <c r="E1289" s="75">
        <v>44134</v>
      </c>
      <c r="F1289" s="75">
        <f>E1289+5</f>
        <v>44139</v>
      </c>
      <c r="G1289" s="75">
        <f>F1289+19</f>
        <v>44158</v>
      </c>
    </row>
    <row r="1290" spans="1:7" s="8" customFormat="1" ht="15.75" customHeight="1">
      <c r="A1290" s="19"/>
      <c r="B1290" s="184" t="s">
        <v>380</v>
      </c>
      <c r="C1290" s="185" t="s">
        <v>1017</v>
      </c>
      <c r="D1290" s="720"/>
      <c r="E1290" s="75">
        <f t="shared" ref="E1290:F1293" si="138">E1289+7</f>
        <v>44141</v>
      </c>
      <c r="F1290" s="75">
        <f t="shared" si="138"/>
        <v>44146</v>
      </c>
      <c r="G1290" s="75">
        <f>F1290+17</f>
        <v>44163</v>
      </c>
    </row>
    <row r="1291" spans="1:7" s="8" customFormat="1" ht="15.75" customHeight="1">
      <c r="A1291" s="19"/>
      <c r="B1291" s="184" t="s">
        <v>381</v>
      </c>
      <c r="C1291" s="185" t="s">
        <v>1011</v>
      </c>
      <c r="D1291" s="720"/>
      <c r="E1291" s="75">
        <f t="shared" si="138"/>
        <v>44148</v>
      </c>
      <c r="F1291" s="75">
        <f t="shared" si="138"/>
        <v>44153</v>
      </c>
      <c r="G1291" s="75">
        <f>F1291+17</f>
        <v>44170</v>
      </c>
    </row>
    <row r="1292" spans="1:7" s="8" customFormat="1" ht="15.75" customHeight="1">
      <c r="A1292" s="19"/>
      <c r="B1292" s="110" t="s">
        <v>330</v>
      </c>
      <c r="C1292" s="110" t="s">
        <v>1018</v>
      </c>
      <c r="D1292" s="720"/>
      <c r="E1292" s="75">
        <f t="shared" si="138"/>
        <v>44155</v>
      </c>
      <c r="F1292" s="75">
        <f t="shared" si="138"/>
        <v>44160</v>
      </c>
      <c r="G1292" s="75">
        <f>F1292+17</f>
        <v>44177</v>
      </c>
    </row>
    <row r="1293" spans="1:7" s="8" customFormat="1" ht="15.75" customHeight="1">
      <c r="B1293" s="74"/>
      <c r="C1293" s="74"/>
      <c r="D1293" s="720"/>
      <c r="E1293" s="82">
        <f t="shared" si="138"/>
        <v>44162</v>
      </c>
      <c r="F1293" s="82">
        <f t="shared" si="138"/>
        <v>44167</v>
      </c>
      <c r="G1293" s="82">
        <f>F1293+17</f>
        <v>44184</v>
      </c>
    </row>
    <row r="1294" spans="1:7" s="8" customFormat="1" ht="15.75" customHeight="1">
      <c r="A1294" s="19"/>
      <c r="B1294" s="74"/>
      <c r="C1294" s="74"/>
      <c r="D1294" s="721"/>
      <c r="E1294" s="74"/>
      <c r="F1294" s="74"/>
      <c r="G1294" s="74"/>
    </row>
    <row r="1295" spans="1:7" s="8" customFormat="1" ht="15.75" customHeight="1">
      <c r="A1295" s="694"/>
      <c r="B1295" s="694"/>
      <c r="C1295" s="694"/>
      <c r="D1295" s="694"/>
      <c r="E1295" s="694"/>
      <c r="F1295" s="694"/>
      <c r="G1295" s="725"/>
    </row>
    <row r="1296" spans="1:7" s="8" customFormat="1" ht="15.75" customHeight="1">
      <c r="A1296" s="19"/>
      <c r="B1296" s="184" t="s">
        <v>26</v>
      </c>
      <c r="C1296" s="185" t="s">
        <v>27</v>
      </c>
      <c r="D1296" s="186" t="s">
        <v>1019</v>
      </c>
      <c r="E1296" s="75" t="s">
        <v>1020</v>
      </c>
      <c r="F1296" s="75" t="s">
        <v>29</v>
      </c>
      <c r="G1296" s="75" t="s">
        <v>1021</v>
      </c>
    </row>
    <row r="1297" spans="1:8" s="8" customFormat="1" ht="15.75" customHeight="1">
      <c r="A1297" s="19"/>
      <c r="B1297" s="184"/>
      <c r="C1297" s="185"/>
      <c r="D1297" s="186"/>
      <c r="E1297" s="75" t="s">
        <v>19</v>
      </c>
      <c r="F1297" s="75" t="s">
        <v>30</v>
      </c>
      <c r="G1297" s="75" t="s">
        <v>31</v>
      </c>
    </row>
    <row r="1298" spans="1:8" s="8" customFormat="1" ht="15.75" customHeight="1">
      <c r="A1298" s="19"/>
      <c r="B1298" s="184" t="s">
        <v>282</v>
      </c>
      <c r="C1298" s="185"/>
      <c r="D1298" s="671" t="s">
        <v>1022</v>
      </c>
      <c r="E1298" s="75">
        <v>44132</v>
      </c>
      <c r="F1298" s="75">
        <f>E1298+5</f>
        <v>44137</v>
      </c>
      <c r="G1298" s="75">
        <f>F1298+17</f>
        <v>44154</v>
      </c>
    </row>
    <row r="1299" spans="1:8" s="8" customFormat="1" ht="15.75" customHeight="1">
      <c r="A1299" s="19"/>
      <c r="B1299" s="184" t="s">
        <v>486</v>
      </c>
      <c r="C1299" s="185" t="s">
        <v>489</v>
      </c>
      <c r="D1299" s="679"/>
      <c r="E1299" s="75">
        <f t="shared" ref="E1299:G1302" si="139">E1298+7</f>
        <v>44139</v>
      </c>
      <c r="F1299" s="75">
        <f t="shared" si="139"/>
        <v>44144</v>
      </c>
      <c r="G1299" s="75">
        <f t="shared" si="139"/>
        <v>44161</v>
      </c>
    </row>
    <row r="1300" spans="1:8" s="8" customFormat="1" ht="15.75" customHeight="1">
      <c r="A1300" s="19"/>
      <c r="B1300" s="184" t="s">
        <v>487</v>
      </c>
      <c r="C1300" s="185" t="s">
        <v>490</v>
      </c>
      <c r="D1300" s="679"/>
      <c r="E1300" s="75">
        <f t="shared" si="139"/>
        <v>44146</v>
      </c>
      <c r="F1300" s="75">
        <f t="shared" si="139"/>
        <v>44151</v>
      </c>
      <c r="G1300" s="75">
        <f t="shared" si="139"/>
        <v>44168</v>
      </c>
    </row>
    <row r="1301" spans="1:8" s="8" customFormat="1" ht="15.75" customHeight="1">
      <c r="A1301" s="19"/>
      <c r="B1301" s="184" t="s">
        <v>488</v>
      </c>
      <c r="C1301" s="185" t="s">
        <v>491</v>
      </c>
      <c r="D1301" s="679"/>
      <c r="E1301" s="75">
        <f t="shared" si="139"/>
        <v>44153</v>
      </c>
      <c r="F1301" s="75">
        <f t="shared" si="139"/>
        <v>44158</v>
      </c>
      <c r="G1301" s="75">
        <f t="shared" si="139"/>
        <v>44175</v>
      </c>
    </row>
    <row r="1302" spans="1:8" s="8" customFormat="1" ht="15.75" customHeight="1">
      <c r="A1302" s="19"/>
      <c r="B1302" s="163" t="s">
        <v>343</v>
      </c>
      <c r="C1302" s="207" t="s">
        <v>492</v>
      </c>
      <c r="D1302" s="680"/>
      <c r="E1302" s="187">
        <f t="shared" si="139"/>
        <v>44160</v>
      </c>
      <c r="F1302" s="187">
        <f t="shared" si="139"/>
        <v>44165</v>
      </c>
      <c r="G1302" s="187">
        <f t="shared" si="139"/>
        <v>44182</v>
      </c>
    </row>
    <row r="1303" spans="1:8" s="8" customFormat="1" ht="15.75" customHeight="1">
      <c r="A1303" s="694"/>
      <c r="B1303" s="694"/>
      <c r="C1303" s="694"/>
      <c r="D1303" s="694"/>
      <c r="E1303" s="694"/>
      <c r="F1303" s="694"/>
      <c r="G1303" s="694"/>
      <c r="H1303" s="694"/>
    </row>
    <row r="1304" spans="1:8" s="8" customFormat="1" ht="15.75" customHeight="1">
      <c r="A1304" s="694"/>
      <c r="B1304" s="694"/>
      <c r="C1304" s="694"/>
      <c r="D1304" s="694"/>
      <c r="E1304" s="694"/>
      <c r="F1304" s="694"/>
      <c r="G1304" s="694"/>
      <c r="H1304" s="694"/>
    </row>
    <row r="1305" spans="1:8" s="8" customFormat="1" ht="15.75" customHeight="1">
      <c r="A1305" s="694"/>
      <c r="B1305" s="694"/>
      <c r="C1305" s="694"/>
      <c r="D1305" s="694"/>
      <c r="E1305" s="694"/>
      <c r="F1305" s="694"/>
      <c r="G1305" s="694"/>
      <c r="H1305" s="694"/>
    </row>
    <row r="1306" spans="1:8" s="8" customFormat="1" ht="15.75" customHeight="1">
      <c r="A1306" s="19" t="s">
        <v>1023</v>
      </c>
      <c r="B1306" s="184" t="s">
        <v>26</v>
      </c>
      <c r="C1306" s="185" t="s">
        <v>27</v>
      </c>
      <c r="D1306" s="186" t="s">
        <v>695</v>
      </c>
      <c r="E1306" s="75" t="s">
        <v>988</v>
      </c>
      <c r="F1306" s="75" t="s">
        <v>29</v>
      </c>
      <c r="G1306" s="75" t="s">
        <v>267</v>
      </c>
    </row>
    <row r="1307" spans="1:8" s="8" customFormat="1" ht="15.75" customHeight="1">
      <c r="A1307" s="19"/>
      <c r="B1307" s="184"/>
      <c r="C1307" s="185"/>
      <c r="D1307" s="186"/>
      <c r="E1307" s="75" t="s">
        <v>19</v>
      </c>
      <c r="F1307" s="75" t="s">
        <v>30</v>
      </c>
      <c r="G1307" s="75" t="s">
        <v>31</v>
      </c>
    </row>
    <row r="1308" spans="1:8" s="8" customFormat="1" ht="15.75" customHeight="1">
      <c r="A1308" s="19"/>
      <c r="B1308" s="184" t="s">
        <v>331</v>
      </c>
      <c r="C1308" s="185" t="s">
        <v>1015</v>
      </c>
      <c r="D1308" s="671" t="s">
        <v>1024</v>
      </c>
      <c r="E1308" s="75">
        <v>44134</v>
      </c>
      <c r="F1308" s="75">
        <f>E1308+5</f>
        <v>44139</v>
      </c>
      <c r="G1308" s="75">
        <f>F1308+19</f>
        <v>44158</v>
      </c>
    </row>
    <row r="1309" spans="1:8" s="8" customFormat="1" ht="15.75" customHeight="1">
      <c r="A1309" s="19"/>
      <c r="B1309" s="184" t="s">
        <v>380</v>
      </c>
      <c r="C1309" s="185" t="s">
        <v>1017</v>
      </c>
      <c r="D1309" s="679"/>
      <c r="E1309" s="75">
        <f>E1308+7</f>
        <v>44141</v>
      </c>
      <c r="F1309" s="75">
        <f>F1308+7</f>
        <v>44146</v>
      </c>
      <c r="G1309" s="75">
        <f>G1308+7</f>
        <v>44165</v>
      </c>
    </row>
    <row r="1310" spans="1:8" s="8" customFormat="1" ht="15.75" customHeight="1">
      <c r="A1310" s="19"/>
      <c r="B1310" s="184" t="s">
        <v>381</v>
      </c>
      <c r="C1310" s="185" t="s">
        <v>1011</v>
      </c>
      <c r="D1310" s="679"/>
      <c r="E1310" s="75">
        <f t="shared" ref="E1310:F1312" si="140">E1309+7</f>
        <v>44148</v>
      </c>
      <c r="F1310" s="75">
        <f t="shared" si="140"/>
        <v>44153</v>
      </c>
      <c r="G1310" s="75">
        <f>F1310+17</f>
        <v>44170</v>
      </c>
    </row>
    <row r="1311" spans="1:8" s="8" customFormat="1" ht="15.75" customHeight="1">
      <c r="A1311" s="19"/>
      <c r="B1311" s="110" t="s">
        <v>330</v>
      </c>
      <c r="C1311" s="110" t="s">
        <v>1018</v>
      </c>
      <c r="D1311" s="679"/>
      <c r="E1311" s="208">
        <f t="shared" si="140"/>
        <v>44155</v>
      </c>
      <c r="F1311" s="208">
        <f t="shared" si="140"/>
        <v>44160</v>
      </c>
      <c r="G1311" s="208">
        <f>F1311+17</f>
        <v>44177</v>
      </c>
    </row>
    <row r="1312" spans="1:8" s="8" customFormat="1" ht="15.75" customHeight="1">
      <c r="B1312" s="74"/>
      <c r="C1312" s="74"/>
      <c r="D1312" s="680"/>
      <c r="E1312" s="82">
        <f t="shared" si="140"/>
        <v>44162</v>
      </c>
      <c r="F1312" s="82">
        <f t="shared" si="140"/>
        <v>44167</v>
      </c>
      <c r="G1312" s="82">
        <f>F1312+17</f>
        <v>44184</v>
      </c>
    </row>
    <row r="1313" spans="1:8" s="8" customFormat="1" ht="15.75" customHeight="1">
      <c r="A1313" s="694"/>
      <c r="B1313" s="694"/>
      <c r="C1313" s="694"/>
      <c r="D1313" s="694"/>
      <c r="E1313" s="694"/>
      <c r="F1313" s="694"/>
      <c r="G1313" s="694"/>
      <c r="H1313" s="694"/>
    </row>
    <row r="1314" spans="1:8" s="8" customFormat="1" ht="15.75" customHeight="1">
      <c r="A1314" s="19"/>
      <c r="B1314" s="674" t="s">
        <v>26</v>
      </c>
      <c r="C1314" s="98" t="s">
        <v>27</v>
      </c>
      <c r="D1314" s="98" t="s">
        <v>28</v>
      </c>
      <c r="E1314" s="74" t="s">
        <v>696</v>
      </c>
      <c r="F1314" s="74" t="s">
        <v>29</v>
      </c>
      <c r="G1314" s="98" t="s">
        <v>267</v>
      </c>
    </row>
    <row r="1315" spans="1:8" s="8" customFormat="1" ht="15.75" customHeight="1">
      <c r="A1315" s="19"/>
      <c r="B1315" s="675"/>
      <c r="C1315" s="99"/>
      <c r="D1315" s="99"/>
      <c r="E1315" s="76" t="s">
        <v>743</v>
      </c>
      <c r="F1315" s="83" t="s">
        <v>30</v>
      </c>
      <c r="G1315" s="74" t="s">
        <v>31</v>
      </c>
    </row>
    <row r="1316" spans="1:8" s="8" customFormat="1" ht="15.75" customHeight="1">
      <c r="A1316" s="19"/>
      <c r="B1316" s="184" t="s">
        <v>282</v>
      </c>
      <c r="C1316" s="185"/>
      <c r="D1316" s="671" t="s">
        <v>1022</v>
      </c>
      <c r="E1316" s="75">
        <v>44132</v>
      </c>
      <c r="F1316" s="75">
        <f>E1316+5</f>
        <v>44137</v>
      </c>
      <c r="G1316" s="75">
        <f>F1316+17</f>
        <v>44154</v>
      </c>
    </row>
    <row r="1317" spans="1:8" s="8" customFormat="1" ht="15.75" customHeight="1">
      <c r="A1317" s="19"/>
      <c r="B1317" s="184" t="s">
        <v>486</v>
      </c>
      <c r="C1317" s="185" t="s">
        <v>489</v>
      </c>
      <c r="D1317" s="720"/>
      <c r="E1317" s="75">
        <f t="shared" ref="E1317:G1320" si="141">E1316+7</f>
        <v>44139</v>
      </c>
      <c r="F1317" s="75">
        <f t="shared" si="141"/>
        <v>44144</v>
      </c>
      <c r="G1317" s="75">
        <f t="shared" si="141"/>
        <v>44161</v>
      </c>
    </row>
    <row r="1318" spans="1:8" s="8" customFormat="1" ht="15.75" customHeight="1">
      <c r="A1318" s="39"/>
      <c r="B1318" s="184" t="s">
        <v>487</v>
      </c>
      <c r="C1318" s="185" t="s">
        <v>490</v>
      </c>
      <c r="D1318" s="720"/>
      <c r="E1318" s="75">
        <f t="shared" si="141"/>
        <v>44146</v>
      </c>
      <c r="F1318" s="75">
        <f t="shared" si="141"/>
        <v>44151</v>
      </c>
      <c r="G1318" s="75">
        <f t="shared" si="141"/>
        <v>44168</v>
      </c>
    </row>
    <row r="1319" spans="1:8" s="8" customFormat="1" ht="15.75" customHeight="1">
      <c r="A1319" s="70" t="s">
        <v>1025</v>
      </c>
      <c r="B1319" s="184" t="s">
        <v>488</v>
      </c>
      <c r="C1319" s="185" t="s">
        <v>491</v>
      </c>
      <c r="D1319" s="720"/>
      <c r="E1319" s="75">
        <f t="shared" si="141"/>
        <v>44153</v>
      </c>
      <c r="F1319" s="75">
        <f t="shared" si="141"/>
        <v>44158</v>
      </c>
      <c r="G1319" s="75">
        <f t="shared" si="141"/>
        <v>44175</v>
      </c>
    </row>
    <row r="1320" spans="1:8" s="8" customFormat="1" ht="15.75" customHeight="1">
      <c r="A1320" s="39"/>
      <c r="B1320" s="163" t="s">
        <v>343</v>
      </c>
      <c r="C1320" s="207" t="s">
        <v>492</v>
      </c>
      <c r="D1320" s="721"/>
      <c r="E1320" s="187">
        <f t="shared" si="141"/>
        <v>44160</v>
      </c>
      <c r="F1320" s="187">
        <f t="shared" si="141"/>
        <v>44165</v>
      </c>
      <c r="G1320" s="187">
        <f t="shared" si="141"/>
        <v>44182</v>
      </c>
    </row>
    <row r="1321" spans="1:8" s="8" customFormat="1" ht="15.75">
      <c r="A1321" s="39"/>
    </row>
    <row r="1322" spans="1:8" s="72" customFormat="1">
      <c r="A1322" s="77"/>
    </row>
    <row r="1323" spans="1:8" s="72" customFormat="1">
      <c r="A1323" s="77"/>
    </row>
    <row r="1324" spans="1:8" s="72" customFormat="1">
      <c r="A1324" s="77"/>
    </row>
    <row r="1325" spans="1:8" s="72" customFormat="1">
      <c r="A1325" s="77"/>
    </row>
  </sheetData>
  <mergeCells count="496">
    <mergeCell ref="A491:B491"/>
    <mergeCell ref="A279:B279"/>
    <mergeCell ref="D147:D153"/>
    <mergeCell ref="B1104:B1105"/>
    <mergeCell ref="B1072:B1073"/>
    <mergeCell ref="D1106:D1110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B1063:B1064"/>
    <mergeCell ref="D1143:D1144"/>
    <mergeCell ref="D1154:D1158"/>
    <mergeCell ref="C1152:C1153"/>
    <mergeCell ref="B1013:B1014"/>
    <mergeCell ref="B1093:B1094"/>
    <mergeCell ref="B1082:B1083"/>
    <mergeCell ref="B1023:B1024"/>
    <mergeCell ref="B994:B995"/>
    <mergeCell ref="D1152:D1153"/>
    <mergeCell ref="A1197:H1197"/>
    <mergeCell ref="D1200:D1205"/>
    <mergeCell ref="D1190:D1196"/>
    <mergeCell ref="D1238:D1244"/>
    <mergeCell ref="D1219:D1223"/>
    <mergeCell ref="D1228:D1233"/>
    <mergeCell ref="A1235:H1235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B1122:B1123"/>
    <mergeCell ref="B1114:B1115"/>
    <mergeCell ref="D1116:D1120"/>
    <mergeCell ref="D1124:D1128"/>
    <mergeCell ref="D1057:D1061"/>
    <mergeCell ref="D1047:D1051"/>
    <mergeCell ref="B862:B863"/>
    <mergeCell ref="D910:D914"/>
    <mergeCell ref="B940:B941"/>
    <mergeCell ref="B843:B844"/>
    <mergeCell ref="B871:B872"/>
    <mergeCell ref="D844:D849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814:D815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1095:D1099"/>
    <mergeCell ref="D950:D954"/>
    <mergeCell ref="D1074:D1078"/>
    <mergeCell ref="D986:D990"/>
    <mergeCell ref="B1002:B1003"/>
    <mergeCell ref="B957:B958"/>
    <mergeCell ref="B1045:B1046"/>
    <mergeCell ref="D959:D963"/>
    <mergeCell ref="B974:B975"/>
    <mergeCell ref="B930:B931"/>
    <mergeCell ref="B948:B949"/>
    <mergeCell ref="B880:B881"/>
    <mergeCell ref="B908:B909"/>
    <mergeCell ref="D932:D936"/>
    <mergeCell ref="B900:B901"/>
    <mergeCell ref="D1065:D1069"/>
    <mergeCell ref="D1316:D1320"/>
    <mergeCell ref="A1285:XFD1286"/>
    <mergeCell ref="D1208:D1214"/>
    <mergeCell ref="A1224:H1225"/>
    <mergeCell ref="A1215:H1216"/>
    <mergeCell ref="A1267:H1268"/>
    <mergeCell ref="A1257:XFD1257"/>
    <mergeCell ref="B1243:B1244"/>
    <mergeCell ref="C1243:C1244"/>
    <mergeCell ref="D1248:D1253"/>
    <mergeCell ref="A1255:H1256"/>
    <mergeCell ref="A1234:H1234"/>
    <mergeCell ref="D1289:D1294"/>
    <mergeCell ref="A1295:G1295"/>
    <mergeCell ref="D1298:D1302"/>
    <mergeCell ref="D1261:D1266"/>
    <mergeCell ref="A1313:H1313"/>
    <mergeCell ref="D1308:D1312"/>
    <mergeCell ref="B1314:B1315"/>
    <mergeCell ref="A1303:H1305"/>
    <mergeCell ref="D1271:D1275"/>
    <mergeCell ref="D1280:D1284"/>
    <mergeCell ref="A1246:XFD1246"/>
    <mergeCell ref="A372:B372"/>
    <mergeCell ref="B522:B523"/>
    <mergeCell ref="B530:B531"/>
    <mergeCell ref="B502:B503"/>
    <mergeCell ref="B492:B493"/>
    <mergeCell ref="A501:B501"/>
    <mergeCell ref="D476:D480"/>
    <mergeCell ref="C492:C493"/>
    <mergeCell ref="D504:D508"/>
    <mergeCell ref="C483:C484"/>
    <mergeCell ref="D420:D421"/>
    <mergeCell ref="B448:B449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D373:D374"/>
    <mergeCell ref="B373:B374"/>
    <mergeCell ref="A437:B437"/>
    <mergeCell ref="A521:B521"/>
    <mergeCell ref="B251:B252"/>
    <mergeCell ref="B241:B242"/>
    <mergeCell ref="D251:D252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C355:C356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D243:D247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A269:B269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D364:D365"/>
    <mergeCell ref="D355:D356"/>
    <mergeCell ref="C364:C365"/>
    <mergeCell ref="D366:D370"/>
    <mergeCell ref="C346:C347"/>
    <mergeCell ref="D357:D361"/>
    <mergeCell ref="D348:D352"/>
    <mergeCell ref="B474:B475"/>
    <mergeCell ref="B457:B458"/>
    <mergeCell ref="A419:B419"/>
    <mergeCell ref="A390:G390"/>
    <mergeCell ref="C373:C374"/>
    <mergeCell ref="C429:C430"/>
    <mergeCell ref="D401:D402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B401:B402"/>
    <mergeCell ref="D413:D417"/>
    <mergeCell ref="C411:C412"/>
    <mergeCell ref="D403:D407"/>
    <mergeCell ref="A428:B428"/>
    <mergeCell ref="D429:D430"/>
    <mergeCell ref="D375:D379"/>
    <mergeCell ref="D422:D426"/>
    <mergeCell ref="B382:B383"/>
    <mergeCell ref="A381:B381"/>
    <mergeCell ref="D448:D449"/>
    <mergeCell ref="D450:D454"/>
    <mergeCell ref="D438:D439"/>
    <mergeCell ref="D440:D444"/>
    <mergeCell ref="A446:G446"/>
    <mergeCell ref="B438:B439"/>
    <mergeCell ref="D483:D484"/>
    <mergeCell ref="D485:D489"/>
    <mergeCell ref="B483:B484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D492:D493"/>
    <mergeCell ref="D494:D498"/>
    <mergeCell ref="A511:B511"/>
    <mergeCell ref="B512:B513"/>
    <mergeCell ref="D514:D519"/>
    <mergeCell ref="A538:B538"/>
    <mergeCell ref="B566:B567"/>
    <mergeCell ref="A557:B557"/>
    <mergeCell ref="B549:B550"/>
    <mergeCell ref="B558:B559"/>
    <mergeCell ref="D541:D545"/>
    <mergeCell ref="D532:D536"/>
    <mergeCell ref="D524:D528"/>
    <mergeCell ref="B548:G548"/>
    <mergeCell ref="D551:D555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70:D674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D798:D802"/>
    <mergeCell ref="D789:D794"/>
    <mergeCell ref="D713:D717"/>
    <mergeCell ref="D732:D736"/>
    <mergeCell ref="D694:D695"/>
    <mergeCell ref="D749:D753"/>
    <mergeCell ref="D687:D691"/>
    <mergeCell ref="D696:D700"/>
    <mergeCell ref="D711:D712"/>
    <mergeCell ref="B694:B695"/>
    <mergeCell ref="D685:D686"/>
    <mergeCell ref="D779:D783"/>
    <mergeCell ref="D705:D709"/>
    <mergeCell ref="B685:B686"/>
    <mergeCell ref="D787:D788"/>
    <mergeCell ref="D796:D797"/>
    <mergeCell ref="C703:C704"/>
    <mergeCell ref="B703:B704"/>
    <mergeCell ref="D703:D704"/>
    <mergeCell ref="D760:D764"/>
    <mergeCell ref="D768:D769"/>
    <mergeCell ref="B787:B788"/>
    <mergeCell ref="B796:B797"/>
    <mergeCell ref="C796:C797"/>
    <mergeCell ref="C777:C778"/>
    <mergeCell ref="C758:C759"/>
    <mergeCell ref="D777:D778"/>
    <mergeCell ref="D740:D744"/>
    <mergeCell ref="B747:B748"/>
    <mergeCell ref="B720:B721"/>
    <mergeCell ref="C720:C721"/>
    <mergeCell ref="C711:C712"/>
    <mergeCell ref="D720:D721"/>
    <mergeCell ref="D1036:D1040"/>
    <mergeCell ref="D1025:D1029"/>
    <mergeCell ref="D1015:D1019"/>
    <mergeCell ref="D1004:D1008"/>
    <mergeCell ref="D996:D1000"/>
    <mergeCell ref="D892:D896"/>
    <mergeCell ref="D882:D886"/>
    <mergeCell ref="D873:D877"/>
    <mergeCell ref="B677:B678"/>
    <mergeCell ref="B768:B769"/>
    <mergeCell ref="B853:B854"/>
    <mergeCell ref="B814:B815"/>
    <mergeCell ref="B805:B806"/>
    <mergeCell ref="C814:C815"/>
    <mergeCell ref="B758:B759"/>
    <mergeCell ref="B711:B712"/>
    <mergeCell ref="C787:C788"/>
    <mergeCell ref="B777:B778"/>
    <mergeCell ref="C768:C769"/>
    <mergeCell ref="B730:B731"/>
    <mergeCell ref="B738:B739"/>
    <mergeCell ref="D758:D759"/>
    <mergeCell ref="D722:D726"/>
    <mergeCell ref="D770:D774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197"/>
  <sheetViews>
    <sheetView workbookViewId="0">
      <selection activeCell="I21" sqref="I21"/>
    </sheetView>
  </sheetViews>
  <sheetFormatPr defaultColWidth="9" defaultRowHeight="16.5"/>
  <cols>
    <col min="1" max="1" width="15.25" style="209" customWidth="1"/>
    <col min="2" max="2" width="33.5" style="210" customWidth="1"/>
    <col min="3" max="3" width="11" style="210" customWidth="1"/>
    <col min="4" max="4" width="16.125" style="209" customWidth="1"/>
    <col min="5" max="5" width="14.625" style="209" customWidth="1"/>
    <col min="6" max="6" width="18.5" style="209" customWidth="1"/>
    <col min="7" max="7" width="16.375" style="209" customWidth="1"/>
    <col min="8" max="8" width="16.125" style="209" customWidth="1"/>
    <col min="9" max="16384" width="9" style="209"/>
  </cols>
  <sheetData>
    <row r="1" spans="1:11" ht="62.25" customHeight="1">
      <c r="A1" s="754" t="s">
        <v>1842</v>
      </c>
      <c r="B1" s="754"/>
      <c r="C1" s="754"/>
      <c r="D1" s="754"/>
      <c r="E1" s="754"/>
      <c r="F1" s="755"/>
      <c r="G1" s="754"/>
      <c r="H1" s="269"/>
      <c r="I1" s="253"/>
      <c r="J1" s="753"/>
      <c r="K1" s="753"/>
    </row>
    <row r="2" spans="1:11" ht="36" customHeight="1">
      <c r="A2" s="756" t="s">
        <v>23</v>
      </c>
      <c r="B2" s="756"/>
      <c r="C2" s="309"/>
      <c r="D2" s="308"/>
      <c r="E2" s="308"/>
      <c r="F2" s="308"/>
      <c r="G2" s="307" t="s">
        <v>1841</v>
      </c>
      <c r="H2" s="269"/>
      <c r="I2" s="253"/>
      <c r="J2" s="306"/>
      <c r="K2" s="305"/>
    </row>
    <row r="3" spans="1:11" ht="23.25" customHeight="1">
      <c r="A3" s="756" t="s">
        <v>1840</v>
      </c>
      <c r="B3" s="756"/>
      <c r="C3" s="756"/>
      <c r="D3" s="756"/>
      <c r="E3" s="756"/>
      <c r="F3" s="756"/>
      <c r="G3" s="756"/>
      <c r="H3" s="269"/>
      <c r="I3" s="253"/>
      <c r="J3" s="306"/>
      <c r="K3" s="305"/>
    </row>
    <row r="4" spans="1:11">
      <c r="A4" s="264" t="s">
        <v>158</v>
      </c>
      <c r="B4" s="265"/>
      <c r="C4" s="265"/>
      <c r="D4" s="264"/>
      <c r="E4" s="264"/>
      <c r="F4" s="264"/>
      <c r="G4" s="264"/>
      <c r="H4" s="248"/>
    </row>
    <row r="5" spans="1:11">
      <c r="A5" s="226" t="s">
        <v>1839</v>
      </c>
      <c r="B5" s="247"/>
      <c r="C5" s="247"/>
      <c r="D5" s="226"/>
      <c r="E5" s="226"/>
      <c r="F5" s="226"/>
      <c r="G5" s="269"/>
      <c r="H5" s="304"/>
    </row>
    <row r="6" spans="1:11">
      <c r="A6" s="226"/>
      <c r="B6" s="746" t="s">
        <v>26</v>
      </c>
      <c r="C6" s="746" t="s">
        <v>27</v>
      </c>
      <c r="D6" s="748" t="s">
        <v>28</v>
      </c>
      <c r="E6" s="213" t="s">
        <v>159</v>
      </c>
      <c r="F6" s="213" t="s">
        <v>159</v>
      </c>
      <c r="G6" s="213" t="s">
        <v>1836</v>
      </c>
    </row>
    <row r="7" spans="1:11">
      <c r="B7" s="747"/>
      <c r="C7" s="747"/>
      <c r="D7" s="749"/>
      <c r="E7" s="213" t="s">
        <v>1035</v>
      </c>
      <c r="F7" s="213" t="s">
        <v>30</v>
      </c>
      <c r="G7" s="213" t="s">
        <v>31</v>
      </c>
    </row>
    <row r="8" spans="1:11" ht="16.5" customHeight="1">
      <c r="B8" s="250" t="s">
        <v>1318</v>
      </c>
      <c r="C8" s="250" t="s">
        <v>1317</v>
      </c>
      <c r="D8" s="737" t="s">
        <v>1316</v>
      </c>
      <c r="E8" s="211">
        <f>F8-6</f>
        <v>44134</v>
      </c>
      <c r="F8" s="211">
        <v>44140</v>
      </c>
      <c r="G8" s="211">
        <f>F8+32</f>
        <v>44172</v>
      </c>
    </row>
    <row r="9" spans="1:11">
      <c r="B9" s="268" t="s">
        <v>1194</v>
      </c>
      <c r="C9" s="250"/>
      <c r="D9" s="738"/>
      <c r="E9" s="211">
        <f t="shared" ref="E9:F12" si="0">E8+7</f>
        <v>44141</v>
      </c>
      <c r="F9" s="211">
        <f t="shared" si="0"/>
        <v>44147</v>
      </c>
      <c r="G9" s="211">
        <f>F9+32</f>
        <v>44179</v>
      </c>
    </row>
    <row r="10" spans="1:11">
      <c r="B10" s="250" t="s">
        <v>1315</v>
      </c>
      <c r="C10" s="250" t="s">
        <v>1314</v>
      </c>
      <c r="D10" s="738"/>
      <c r="E10" s="211">
        <f t="shared" si="0"/>
        <v>44148</v>
      </c>
      <c r="F10" s="211">
        <f t="shared" si="0"/>
        <v>44154</v>
      </c>
      <c r="G10" s="211">
        <f>F10+32</f>
        <v>44186</v>
      </c>
      <c r="H10" s="296"/>
    </row>
    <row r="11" spans="1:11">
      <c r="B11" s="267" t="s">
        <v>1313</v>
      </c>
      <c r="C11" s="250" t="s">
        <v>1312</v>
      </c>
      <c r="D11" s="739"/>
      <c r="E11" s="211">
        <f t="shared" si="0"/>
        <v>44155</v>
      </c>
      <c r="F11" s="211">
        <f t="shared" si="0"/>
        <v>44161</v>
      </c>
      <c r="G11" s="211">
        <f>F11+32</f>
        <v>44193</v>
      </c>
    </row>
    <row r="12" spans="1:11">
      <c r="B12" s="250" t="s">
        <v>1311</v>
      </c>
      <c r="C12" s="250" t="s">
        <v>1310</v>
      </c>
      <c r="D12" s="750"/>
      <c r="E12" s="211">
        <f t="shared" si="0"/>
        <v>44162</v>
      </c>
      <c r="F12" s="211">
        <f t="shared" si="0"/>
        <v>44168</v>
      </c>
      <c r="G12" s="211">
        <f>F12+32</f>
        <v>44200</v>
      </c>
    </row>
    <row r="13" spans="1:11">
      <c r="B13" s="209"/>
      <c r="C13" s="209"/>
    </row>
    <row r="14" spans="1:11">
      <c r="B14" s="746" t="s">
        <v>26</v>
      </c>
      <c r="C14" s="746" t="s">
        <v>27</v>
      </c>
      <c r="D14" s="748" t="s">
        <v>28</v>
      </c>
      <c r="E14" s="213" t="s">
        <v>159</v>
      </c>
      <c r="F14" s="213" t="s">
        <v>159</v>
      </c>
      <c r="G14" s="213" t="s">
        <v>1836</v>
      </c>
    </row>
    <row r="15" spans="1:11">
      <c r="B15" s="747"/>
      <c r="C15" s="747"/>
      <c r="D15" s="749"/>
      <c r="E15" s="213" t="s">
        <v>1035</v>
      </c>
      <c r="F15" s="213" t="s">
        <v>30</v>
      </c>
      <c r="G15" s="213" t="s">
        <v>31</v>
      </c>
    </row>
    <row r="16" spans="1:11" ht="16.5" customHeight="1">
      <c r="B16" s="250" t="s">
        <v>1813</v>
      </c>
      <c r="C16" s="250" t="s">
        <v>1812</v>
      </c>
      <c r="D16" s="737" t="s">
        <v>1811</v>
      </c>
      <c r="E16" s="211">
        <f>F16-5</f>
        <v>44131</v>
      </c>
      <c r="F16" s="211">
        <v>44136</v>
      </c>
      <c r="G16" s="211">
        <f>F16+32</f>
        <v>44168</v>
      </c>
    </row>
    <row r="17" spans="1:7">
      <c r="B17" s="268" t="s">
        <v>1810</v>
      </c>
      <c r="C17" s="250" t="s">
        <v>1809</v>
      </c>
      <c r="D17" s="738"/>
      <c r="E17" s="211">
        <f t="shared" ref="E17:F20" si="1">E16+7</f>
        <v>44138</v>
      </c>
      <c r="F17" s="211">
        <f t="shared" si="1"/>
        <v>44143</v>
      </c>
      <c r="G17" s="211">
        <f>F17+32</f>
        <v>44175</v>
      </c>
    </row>
    <row r="18" spans="1:7">
      <c r="B18" s="250" t="s">
        <v>1808</v>
      </c>
      <c r="C18" s="250" t="s">
        <v>1807</v>
      </c>
      <c r="D18" s="738"/>
      <c r="E18" s="211">
        <f t="shared" si="1"/>
        <v>44145</v>
      </c>
      <c r="F18" s="211">
        <f t="shared" si="1"/>
        <v>44150</v>
      </c>
      <c r="G18" s="211">
        <f>F18+32</f>
        <v>44182</v>
      </c>
    </row>
    <row r="19" spans="1:7">
      <c r="B19" s="267" t="s">
        <v>1806</v>
      </c>
      <c r="C19" s="250" t="s">
        <v>1805</v>
      </c>
      <c r="D19" s="739"/>
      <c r="E19" s="211">
        <f t="shared" si="1"/>
        <v>44152</v>
      </c>
      <c r="F19" s="211">
        <f t="shared" si="1"/>
        <v>44157</v>
      </c>
      <c r="G19" s="211">
        <f>F19+32</f>
        <v>44189</v>
      </c>
    </row>
    <row r="20" spans="1:7">
      <c r="B20" s="250" t="s">
        <v>1838</v>
      </c>
      <c r="C20" s="250" t="s">
        <v>1837</v>
      </c>
      <c r="D20" s="750"/>
      <c r="E20" s="211">
        <f t="shared" si="1"/>
        <v>44159</v>
      </c>
      <c r="F20" s="211">
        <f t="shared" si="1"/>
        <v>44164</v>
      </c>
      <c r="G20" s="211">
        <f>F20+32</f>
        <v>44196</v>
      </c>
    </row>
    <row r="21" spans="1:7">
      <c r="B21" s="209"/>
      <c r="C21" s="209"/>
    </row>
    <row r="22" spans="1:7">
      <c r="B22" s="746" t="s">
        <v>26</v>
      </c>
      <c r="C22" s="746" t="s">
        <v>27</v>
      </c>
      <c r="D22" s="748" t="s">
        <v>28</v>
      </c>
      <c r="E22" s="213" t="s">
        <v>159</v>
      </c>
      <c r="F22" s="213" t="s">
        <v>159</v>
      </c>
      <c r="G22" s="213" t="s">
        <v>1836</v>
      </c>
    </row>
    <row r="23" spans="1:7">
      <c r="B23" s="747"/>
      <c r="C23" s="747"/>
      <c r="D23" s="749"/>
      <c r="E23" s="213" t="s">
        <v>1035</v>
      </c>
      <c r="F23" s="213" t="s">
        <v>30</v>
      </c>
      <c r="G23" s="213" t="s">
        <v>31</v>
      </c>
    </row>
    <row r="24" spans="1:7" ht="16.5" customHeight="1">
      <c r="B24" s="250" t="s">
        <v>1691</v>
      </c>
      <c r="C24" s="250" t="s">
        <v>1690</v>
      </c>
      <c r="D24" s="737" t="s">
        <v>1700</v>
      </c>
      <c r="E24" s="211">
        <f>F24-4</f>
        <v>44132</v>
      </c>
      <c r="F24" s="211">
        <v>44136</v>
      </c>
      <c r="G24" s="211">
        <f>F24+33</f>
        <v>44169</v>
      </c>
    </row>
    <row r="25" spans="1:7">
      <c r="B25" s="268" t="s">
        <v>1699</v>
      </c>
      <c r="C25" s="250" t="s">
        <v>337</v>
      </c>
      <c r="D25" s="738"/>
      <c r="E25" s="211">
        <f t="shared" ref="E25:F28" si="2">E24+7</f>
        <v>44139</v>
      </c>
      <c r="F25" s="211">
        <f t="shared" si="2"/>
        <v>44143</v>
      </c>
      <c r="G25" s="211">
        <f>F25+33</f>
        <v>44176</v>
      </c>
    </row>
    <row r="26" spans="1:7">
      <c r="B26" s="250" t="s">
        <v>1698</v>
      </c>
      <c r="C26" s="250" t="s">
        <v>1204</v>
      </c>
      <c r="D26" s="738"/>
      <c r="E26" s="211">
        <f t="shared" si="2"/>
        <v>44146</v>
      </c>
      <c r="F26" s="211">
        <f t="shared" si="2"/>
        <v>44150</v>
      </c>
      <c r="G26" s="211">
        <f>F26+33</f>
        <v>44183</v>
      </c>
    </row>
    <row r="27" spans="1:7">
      <c r="B27" s="267" t="s">
        <v>1697</v>
      </c>
      <c r="C27" s="250" t="s">
        <v>1696</v>
      </c>
      <c r="D27" s="739"/>
      <c r="E27" s="211">
        <f t="shared" si="2"/>
        <v>44153</v>
      </c>
      <c r="F27" s="211">
        <f t="shared" si="2"/>
        <v>44157</v>
      </c>
      <c r="G27" s="211">
        <f>F27+33</f>
        <v>44190</v>
      </c>
    </row>
    <row r="28" spans="1:7">
      <c r="B28" s="250" t="s">
        <v>1695</v>
      </c>
      <c r="C28" s="250" t="s">
        <v>1694</v>
      </c>
      <c r="D28" s="750"/>
      <c r="E28" s="211">
        <f t="shared" si="2"/>
        <v>44160</v>
      </c>
      <c r="F28" s="211">
        <f t="shared" si="2"/>
        <v>44164</v>
      </c>
      <c r="G28" s="211">
        <f>F28+33</f>
        <v>44197</v>
      </c>
    </row>
    <row r="29" spans="1:7">
      <c r="B29" s="217"/>
      <c r="C29" s="217"/>
      <c r="D29" s="217"/>
      <c r="E29" s="217"/>
      <c r="F29" s="217"/>
      <c r="G29" s="217"/>
    </row>
    <row r="30" spans="1:7">
      <c r="A30" s="276" t="s">
        <v>169</v>
      </c>
      <c r="B30" s="209"/>
      <c r="C30" s="209"/>
      <c r="E30" s="226"/>
      <c r="F30" s="226"/>
      <c r="G30" s="269"/>
    </row>
    <row r="31" spans="1:7">
      <c r="B31" s="746" t="s">
        <v>26</v>
      </c>
      <c r="C31" s="746" t="s">
        <v>27</v>
      </c>
      <c r="D31" s="748" t="s">
        <v>28</v>
      </c>
      <c r="E31" s="213" t="s">
        <v>159</v>
      </c>
      <c r="F31" s="213" t="s">
        <v>159</v>
      </c>
      <c r="G31" s="213" t="s">
        <v>1835</v>
      </c>
    </row>
    <row r="32" spans="1:7">
      <c r="B32" s="747"/>
      <c r="C32" s="747"/>
      <c r="D32" s="749"/>
      <c r="E32" s="213" t="s">
        <v>1035</v>
      </c>
      <c r="F32" s="213" t="s">
        <v>30</v>
      </c>
      <c r="G32" s="213" t="s">
        <v>31</v>
      </c>
    </row>
    <row r="33" spans="1:7" ht="16.5" customHeight="1">
      <c r="B33" s="250" t="s">
        <v>1834</v>
      </c>
      <c r="C33" s="250" t="s">
        <v>1833</v>
      </c>
      <c r="D33" s="737" t="s">
        <v>1832</v>
      </c>
      <c r="E33" s="211">
        <f>F33-5</f>
        <v>44133</v>
      </c>
      <c r="F33" s="211">
        <v>44138</v>
      </c>
      <c r="G33" s="211">
        <f>F33+29</f>
        <v>44167</v>
      </c>
    </row>
    <row r="34" spans="1:7">
      <c r="B34" s="268" t="s">
        <v>1831</v>
      </c>
      <c r="C34" s="250" t="s">
        <v>1830</v>
      </c>
      <c r="D34" s="738"/>
      <c r="E34" s="211">
        <f t="shared" ref="E34:F37" si="3">E33+7</f>
        <v>44140</v>
      </c>
      <c r="F34" s="211">
        <f t="shared" si="3"/>
        <v>44145</v>
      </c>
      <c r="G34" s="211">
        <f>F34+29</f>
        <v>44174</v>
      </c>
    </row>
    <row r="35" spans="1:7">
      <c r="B35" s="250" t="s">
        <v>1194</v>
      </c>
      <c r="C35" s="250"/>
      <c r="D35" s="738"/>
      <c r="E35" s="211">
        <f t="shared" si="3"/>
        <v>44147</v>
      </c>
      <c r="F35" s="211">
        <f t="shared" si="3"/>
        <v>44152</v>
      </c>
      <c r="G35" s="211">
        <f>F35+29</f>
        <v>44181</v>
      </c>
    </row>
    <row r="36" spans="1:7">
      <c r="B36" s="267" t="s">
        <v>1829</v>
      </c>
      <c r="C36" s="250" t="s">
        <v>1828</v>
      </c>
      <c r="D36" s="739"/>
      <c r="E36" s="211">
        <f t="shared" si="3"/>
        <v>44154</v>
      </c>
      <c r="F36" s="211">
        <f t="shared" si="3"/>
        <v>44159</v>
      </c>
      <c r="G36" s="211">
        <f>F36+29</f>
        <v>44188</v>
      </c>
    </row>
    <row r="37" spans="1:7">
      <c r="B37" s="250" t="s">
        <v>1827</v>
      </c>
      <c r="C37" s="250" t="s">
        <v>1826</v>
      </c>
      <c r="D37" s="750"/>
      <c r="E37" s="211">
        <f t="shared" si="3"/>
        <v>44161</v>
      </c>
      <c r="F37" s="211">
        <f t="shared" si="3"/>
        <v>44166</v>
      </c>
      <c r="G37" s="211">
        <f>F37+29</f>
        <v>44195</v>
      </c>
    </row>
    <row r="38" spans="1:7">
      <c r="B38" s="303"/>
      <c r="C38" s="302"/>
      <c r="D38" s="226"/>
      <c r="E38" s="226"/>
      <c r="F38" s="226"/>
      <c r="G38" s="217"/>
    </row>
    <row r="39" spans="1:7">
      <c r="A39" s="226" t="s">
        <v>38</v>
      </c>
      <c r="B39" s="209"/>
      <c r="C39" s="209"/>
      <c r="E39" s="226"/>
      <c r="F39" s="226"/>
      <c r="G39" s="269"/>
    </row>
    <row r="40" spans="1:7">
      <c r="B40" s="746" t="s">
        <v>26</v>
      </c>
      <c r="C40" s="746" t="s">
        <v>27</v>
      </c>
      <c r="D40" s="748" t="s">
        <v>28</v>
      </c>
      <c r="E40" s="213" t="s">
        <v>159</v>
      </c>
      <c r="F40" s="213" t="s">
        <v>159</v>
      </c>
      <c r="G40" s="213" t="s">
        <v>1825</v>
      </c>
    </row>
    <row r="41" spans="1:7">
      <c r="B41" s="747"/>
      <c r="C41" s="747"/>
      <c r="D41" s="749"/>
      <c r="E41" s="213" t="s">
        <v>1035</v>
      </c>
      <c r="F41" s="213" t="s">
        <v>30</v>
      </c>
      <c r="G41" s="213" t="s">
        <v>31</v>
      </c>
    </row>
    <row r="42" spans="1:7" ht="16.5" customHeight="1">
      <c r="B42" s="250" t="s">
        <v>1824</v>
      </c>
      <c r="C42" s="250" t="s">
        <v>1823</v>
      </c>
      <c r="D42" s="737" t="s">
        <v>1822</v>
      </c>
      <c r="E42" s="211">
        <f>F42-5</f>
        <v>44137</v>
      </c>
      <c r="F42" s="211">
        <v>44142</v>
      </c>
      <c r="G42" s="211">
        <f>F42+29</f>
        <v>44171</v>
      </c>
    </row>
    <row r="43" spans="1:7">
      <c r="B43" s="268" t="s">
        <v>1821</v>
      </c>
      <c r="C43" s="250" t="s">
        <v>1793</v>
      </c>
      <c r="D43" s="738"/>
      <c r="E43" s="211">
        <f>F43-5</f>
        <v>44144</v>
      </c>
      <c r="F43" s="211">
        <f>F42+7</f>
        <v>44149</v>
      </c>
      <c r="G43" s="211">
        <f>F43+29</f>
        <v>44178</v>
      </c>
    </row>
    <row r="44" spans="1:7">
      <c r="B44" s="250" t="s">
        <v>1820</v>
      </c>
      <c r="C44" s="250" t="s">
        <v>1791</v>
      </c>
      <c r="D44" s="738"/>
      <c r="E44" s="211">
        <f>F44-5</f>
        <v>44151</v>
      </c>
      <c r="F44" s="211">
        <f>F43+7</f>
        <v>44156</v>
      </c>
      <c r="G44" s="211">
        <f>F44+29</f>
        <v>44185</v>
      </c>
    </row>
    <row r="45" spans="1:7">
      <c r="B45" s="267" t="s">
        <v>1819</v>
      </c>
      <c r="C45" s="250" t="s">
        <v>1818</v>
      </c>
      <c r="D45" s="739"/>
      <c r="E45" s="211">
        <f>F45-5</f>
        <v>44158</v>
      </c>
      <c r="F45" s="211">
        <f>F44+7</f>
        <v>44163</v>
      </c>
      <c r="G45" s="211">
        <f>F45+29</f>
        <v>44192</v>
      </c>
    </row>
    <row r="46" spans="1:7">
      <c r="B46" s="250" t="s">
        <v>1817</v>
      </c>
      <c r="C46" s="250" t="s">
        <v>1816</v>
      </c>
      <c r="D46" s="750"/>
      <c r="E46" s="211">
        <f>F46-5</f>
        <v>44165</v>
      </c>
      <c r="F46" s="211">
        <f>F45+7</f>
        <v>44170</v>
      </c>
      <c r="G46" s="211">
        <f>F46+29</f>
        <v>44199</v>
      </c>
    </row>
    <row r="47" spans="1:7">
      <c r="B47" s="209"/>
      <c r="C47" s="209"/>
      <c r="E47" s="217"/>
      <c r="F47" s="217"/>
      <c r="G47" s="217"/>
    </row>
    <row r="48" spans="1:7">
      <c r="A48" s="226" t="s">
        <v>40</v>
      </c>
      <c r="B48" s="209"/>
      <c r="C48" s="209"/>
    </row>
    <row r="49" spans="1:7">
      <c r="A49" s="226"/>
      <c r="B49" s="746" t="s">
        <v>26</v>
      </c>
      <c r="C49" s="746" t="s">
        <v>27</v>
      </c>
      <c r="D49" s="748" t="s">
        <v>28</v>
      </c>
      <c r="E49" s="213" t="s">
        <v>159</v>
      </c>
      <c r="F49" s="213" t="s">
        <v>159</v>
      </c>
      <c r="G49" s="213" t="s">
        <v>1815</v>
      </c>
    </row>
    <row r="50" spans="1:7">
      <c r="A50" s="226"/>
      <c r="B50" s="747"/>
      <c r="C50" s="747"/>
      <c r="D50" s="749"/>
      <c r="E50" s="213" t="s">
        <v>1035</v>
      </c>
      <c r="F50" s="213" t="s">
        <v>30</v>
      </c>
      <c r="G50" s="213" t="s">
        <v>31</v>
      </c>
    </row>
    <row r="51" spans="1:7" ht="16.5" customHeight="1">
      <c r="A51" s="226"/>
      <c r="B51" s="250" t="s">
        <v>1318</v>
      </c>
      <c r="C51" s="250" t="s">
        <v>1317</v>
      </c>
      <c r="D51" s="737" t="s">
        <v>1316</v>
      </c>
      <c r="E51" s="211">
        <f>F51-6</f>
        <v>44134</v>
      </c>
      <c r="F51" s="211">
        <v>44140</v>
      </c>
      <c r="G51" s="211">
        <f>F51+37</f>
        <v>44177</v>
      </c>
    </row>
    <row r="52" spans="1:7">
      <c r="A52" s="226"/>
      <c r="B52" s="268" t="s">
        <v>1194</v>
      </c>
      <c r="C52" s="250"/>
      <c r="D52" s="738"/>
      <c r="E52" s="211">
        <f t="shared" ref="E52:F55" si="4">E51+7</f>
        <v>44141</v>
      </c>
      <c r="F52" s="211">
        <f t="shared" si="4"/>
        <v>44147</v>
      </c>
      <c r="G52" s="211">
        <f>F52+37</f>
        <v>44184</v>
      </c>
    </row>
    <row r="53" spans="1:7">
      <c r="A53" s="226"/>
      <c r="B53" s="250" t="s">
        <v>1315</v>
      </c>
      <c r="C53" s="250" t="s">
        <v>1314</v>
      </c>
      <c r="D53" s="738"/>
      <c r="E53" s="211">
        <f t="shared" si="4"/>
        <v>44148</v>
      </c>
      <c r="F53" s="211">
        <f t="shared" si="4"/>
        <v>44154</v>
      </c>
      <c r="G53" s="211">
        <f>F53+37</f>
        <v>44191</v>
      </c>
    </row>
    <row r="54" spans="1:7">
      <c r="A54" s="226"/>
      <c r="B54" s="267" t="s">
        <v>1313</v>
      </c>
      <c r="C54" s="250" t="s">
        <v>1312</v>
      </c>
      <c r="D54" s="739"/>
      <c r="E54" s="211">
        <f t="shared" si="4"/>
        <v>44155</v>
      </c>
      <c r="F54" s="211">
        <f t="shared" si="4"/>
        <v>44161</v>
      </c>
      <c r="G54" s="211">
        <f>F54+37</f>
        <v>44198</v>
      </c>
    </row>
    <row r="55" spans="1:7">
      <c r="A55" s="226"/>
      <c r="B55" s="250" t="s">
        <v>1311</v>
      </c>
      <c r="C55" s="250" t="s">
        <v>1310</v>
      </c>
      <c r="D55" s="750"/>
      <c r="E55" s="211">
        <f t="shared" si="4"/>
        <v>44162</v>
      </c>
      <c r="F55" s="211">
        <f t="shared" si="4"/>
        <v>44168</v>
      </c>
      <c r="G55" s="211">
        <f>F55+37</f>
        <v>44205</v>
      </c>
    </row>
    <row r="56" spans="1:7">
      <c r="A56" s="226"/>
      <c r="B56" s="226"/>
      <c r="C56" s="226"/>
      <c r="D56" s="226"/>
      <c r="E56" s="226"/>
      <c r="F56" s="226"/>
      <c r="G56" s="226"/>
    </row>
    <row r="57" spans="1:7">
      <c r="B57" s="746" t="s">
        <v>26</v>
      </c>
      <c r="C57" s="746" t="s">
        <v>27</v>
      </c>
      <c r="D57" s="748" t="s">
        <v>28</v>
      </c>
      <c r="E57" s="213" t="s">
        <v>159</v>
      </c>
      <c r="F57" s="213" t="s">
        <v>159</v>
      </c>
      <c r="G57" s="213" t="s">
        <v>1815</v>
      </c>
    </row>
    <row r="58" spans="1:7">
      <c r="B58" s="747"/>
      <c r="C58" s="747"/>
      <c r="D58" s="749"/>
      <c r="E58" s="213" t="s">
        <v>1035</v>
      </c>
      <c r="F58" s="213" t="s">
        <v>30</v>
      </c>
      <c r="G58" s="213" t="s">
        <v>31</v>
      </c>
    </row>
    <row r="59" spans="1:7" ht="16.5" customHeight="1">
      <c r="B59" s="250" t="s">
        <v>1691</v>
      </c>
      <c r="C59" s="250" t="s">
        <v>1690</v>
      </c>
      <c r="D59" s="737" t="s">
        <v>1700</v>
      </c>
      <c r="E59" s="211">
        <f>F59-4</f>
        <v>44132</v>
      </c>
      <c r="F59" s="211">
        <v>44136</v>
      </c>
      <c r="G59" s="211">
        <f>F59+28</f>
        <v>44164</v>
      </c>
    </row>
    <row r="60" spans="1:7">
      <c r="B60" s="268" t="s">
        <v>1699</v>
      </c>
      <c r="C60" s="250" t="s">
        <v>337</v>
      </c>
      <c r="D60" s="738"/>
      <c r="E60" s="211">
        <f t="shared" ref="E60:F63" si="5">E59+7</f>
        <v>44139</v>
      </c>
      <c r="F60" s="211">
        <f t="shared" si="5"/>
        <v>44143</v>
      </c>
      <c r="G60" s="211">
        <f>F60+28</f>
        <v>44171</v>
      </c>
    </row>
    <row r="61" spans="1:7">
      <c r="B61" s="250" t="s">
        <v>1698</v>
      </c>
      <c r="C61" s="250" t="s">
        <v>1204</v>
      </c>
      <c r="D61" s="738"/>
      <c r="E61" s="211">
        <f t="shared" si="5"/>
        <v>44146</v>
      </c>
      <c r="F61" s="211">
        <f t="shared" si="5"/>
        <v>44150</v>
      </c>
      <c r="G61" s="211">
        <f>F61+28</f>
        <v>44178</v>
      </c>
    </row>
    <row r="62" spans="1:7">
      <c r="B62" s="267" t="s">
        <v>1697</v>
      </c>
      <c r="C62" s="250" t="s">
        <v>1696</v>
      </c>
      <c r="D62" s="739"/>
      <c r="E62" s="211">
        <f t="shared" si="5"/>
        <v>44153</v>
      </c>
      <c r="F62" s="211">
        <f t="shared" si="5"/>
        <v>44157</v>
      </c>
      <c r="G62" s="211">
        <f>F62+28</f>
        <v>44185</v>
      </c>
    </row>
    <row r="63" spans="1:7">
      <c r="B63" s="250" t="s">
        <v>1695</v>
      </c>
      <c r="C63" s="250" t="s">
        <v>1694</v>
      </c>
      <c r="D63" s="750"/>
      <c r="E63" s="211">
        <f t="shared" si="5"/>
        <v>44160</v>
      </c>
      <c r="F63" s="211">
        <f t="shared" si="5"/>
        <v>44164</v>
      </c>
      <c r="G63" s="211">
        <f>F63+28</f>
        <v>44192</v>
      </c>
    </row>
    <row r="64" spans="1:7">
      <c r="B64" s="274"/>
      <c r="C64" s="274"/>
      <c r="D64" s="218"/>
      <c r="E64" s="217"/>
      <c r="F64" s="217"/>
      <c r="G64" s="217"/>
    </row>
    <row r="65" spans="1:7">
      <c r="A65" s="226" t="s">
        <v>1814</v>
      </c>
      <c r="B65" s="274"/>
      <c r="C65" s="274"/>
      <c r="D65" s="218"/>
      <c r="E65" s="217"/>
      <c r="F65" s="217"/>
      <c r="G65" s="217"/>
    </row>
    <row r="66" spans="1:7">
      <c r="B66" s="746" t="s">
        <v>26</v>
      </c>
      <c r="C66" s="746" t="s">
        <v>27</v>
      </c>
      <c r="D66" s="748" t="s">
        <v>28</v>
      </c>
      <c r="E66" s="213" t="s">
        <v>159</v>
      </c>
      <c r="F66" s="213" t="s">
        <v>159</v>
      </c>
      <c r="G66" s="213" t="s">
        <v>1814</v>
      </c>
    </row>
    <row r="67" spans="1:7">
      <c r="B67" s="747"/>
      <c r="C67" s="747"/>
      <c r="D67" s="749"/>
      <c r="E67" s="213" t="s">
        <v>1035</v>
      </c>
      <c r="F67" s="213" t="s">
        <v>30</v>
      </c>
      <c r="G67" s="213" t="s">
        <v>31</v>
      </c>
    </row>
    <row r="68" spans="1:7" ht="16.5" customHeight="1">
      <c r="B68" s="250" t="s">
        <v>1813</v>
      </c>
      <c r="C68" s="250" t="s">
        <v>1812</v>
      </c>
      <c r="D68" s="737" t="s">
        <v>1811</v>
      </c>
      <c r="E68" s="211">
        <f>F68-5</f>
        <v>44131</v>
      </c>
      <c r="F68" s="211">
        <v>44136</v>
      </c>
      <c r="G68" s="211">
        <f>F68+27</f>
        <v>44163</v>
      </c>
    </row>
    <row r="69" spans="1:7">
      <c r="B69" s="268" t="s">
        <v>1810</v>
      </c>
      <c r="C69" s="250" t="s">
        <v>1809</v>
      </c>
      <c r="D69" s="738"/>
      <c r="E69" s="211">
        <f t="shared" ref="E69:F72" si="6">E68+7</f>
        <v>44138</v>
      </c>
      <c r="F69" s="211">
        <f t="shared" si="6"/>
        <v>44143</v>
      </c>
      <c r="G69" s="211">
        <f>F69+27</f>
        <v>44170</v>
      </c>
    </row>
    <row r="70" spans="1:7">
      <c r="B70" s="250" t="s">
        <v>1808</v>
      </c>
      <c r="C70" s="250" t="s">
        <v>1807</v>
      </c>
      <c r="D70" s="738"/>
      <c r="E70" s="211">
        <f t="shared" si="6"/>
        <v>44145</v>
      </c>
      <c r="F70" s="211">
        <f t="shared" si="6"/>
        <v>44150</v>
      </c>
      <c r="G70" s="211">
        <f>F70+27</f>
        <v>44177</v>
      </c>
    </row>
    <row r="71" spans="1:7">
      <c r="B71" s="267" t="s">
        <v>1806</v>
      </c>
      <c r="C71" s="250" t="s">
        <v>1805</v>
      </c>
      <c r="D71" s="739"/>
      <c r="E71" s="211">
        <f t="shared" si="6"/>
        <v>44152</v>
      </c>
      <c r="F71" s="211">
        <f t="shared" si="6"/>
        <v>44157</v>
      </c>
      <c r="G71" s="211">
        <f>F71+27</f>
        <v>44184</v>
      </c>
    </row>
    <row r="72" spans="1:7">
      <c r="B72" s="250" t="s">
        <v>1804</v>
      </c>
      <c r="C72" s="250" t="s">
        <v>1803</v>
      </c>
      <c r="D72" s="750"/>
      <c r="E72" s="211">
        <f t="shared" si="6"/>
        <v>44159</v>
      </c>
      <c r="F72" s="211">
        <f t="shared" si="6"/>
        <v>44164</v>
      </c>
      <c r="G72" s="211">
        <f>F72+27</f>
        <v>44191</v>
      </c>
    </row>
    <row r="73" spans="1:7">
      <c r="B73" s="274"/>
      <c r="C73" s="274"/>
      <c r="D73" s="218"/>
      <c r="E73" s="217"/>
      <c r="F73" s="217"/>
      <c r="G73" s="217"/>
    </row>
    <row r="74" spans="1:7">
      <c r="A74" s="226" t="s">
        <v>1802</v>
      </c>
      <c r="B74" s="226"/>
      <c r="C74" s="226"/>
      <c r="G74" s="269"/>
    </row>
    <row r="75" spans="1:7">
      <c r="B75" s="746" t="s">
        <v>26</v>
      </c>
      <c r="C75" s="746" t="s">
        <v>27</v>
      </c>
      <c r="D75" s="748" t="s">
        <v>28</v>
      </c>
      <c r="E75" s="213" t="s">
        <v>159</v>
      </c>
      <c r="F75" s="213" t="s">
        <v>159</v>
      </c>
      <c r="G75" s="213" t="s">
        <v>1801</v>
      </c>
    </row>
    <row r="76" spans="1:7">
      <c r="B76" s="747"/>
      <c r="C76" s="747"/>
      <c r="D76" s="749"/>
      <c r="E76" s="213" t="s">
        <v>1035</v>
      </c>
      <c r="F76" s="213" t="s">
        <v>30</v>
      </c>
      <c r="G76" s="213" t="s">
        <v>31</v>
      </c>
    </row>
    <row r="77" spans="1:7" ht="16.5" customHeight="1">
      <c r="B77" s="250" t="s">
        <v>1783</v>
      </c>
      <c r="C77" s="250" t="s">
        <v>1767</v>
      </c>
      <c r="D77" s="737" t="s">
        <v>1689</v>
      </c>
      <c r="E77" s="211">
        <f>F77-4</f>
        <v>44132</v>
      </c>
      <c r="F77" s="211">
        <v>44136</v>
      </c>
      <c r="G77" s="211">
        <f>F77+35</f>
        <v>44171</v>
      </c>
    </row>
    <row r="78" spans="1:7">
      <c r="B78" s="268" t="s">
        <v>1688</v>
      </c>
      <c r="C78" s="250" t="s">
        <v>337</v>
      </c>
      <c r="D78" s="738"/>
      <c r="E78" s="211">
        <f t="shared" ref="E78:F81" si="7">E77+7</f>
        <v>44139</v>
      </c>
      <c r="F78" s="211">
        <f t="shared" si="7"/>
        <v>44143</v>
      </c>
      <c r="G78" s="211">
        <f>F78+35</f>
        <v>44178</v>
      </c>
    </row>
    <row r="79" spans="1:7">
      <c r="B79" s="250" t="s">
        <v>1687</v>
      </c>
      <c r="C79" s="250" t="s">
        <v>1686</v>
      </c>
      <c r="D79" s="738"/>
      <c r="E79" s="211">
        <f t="shared" si="7"/>
        <v>44146</v>
      </c>
      <c r="F79" s="211">
        <f t="shared" si="7"/>
        <v>44150</v>
      </c>
      <c r="G79" s="211">
        <f>F79+35</f>
        <v>44185</v>
      </c>
    </row>
    <row r="80" spans="1:7">
      <c r="B80" s="267" t="s">
        <v>1685</v>
      </c>
      <c r="C80" s="250" t="s">
        <v>1684</v>
      </c>
      <c r="D80" s="739"/>
      <c r="E80" s="211">
        <f t="shared" si="7"/>
        <v>44153</v>
      </c>
      <c r="F80" s="211">
        <f t="shared" si="7"/>
        <v>44157</v>
      </c>
      <c r="G80" s="211">
        <f>F80+35</f>
        <v>44192</v>
      </c>
    </row>
    <row r="81" spans="1:8">
      <c r="B81" s="250" t="s">
        <v>1683</v>
      </c>
      <c r="C81" s="250" t="s">
        <v>1682</v>
      </c>
      <c r="D81" s="750"/>
      <c r="E81" s="211">
        <f t="shared" si="7"/>
        <v>44160</v>
      </c>
      <c r="F81" s="211">
        <f t="shared" si="7"/>
        <v>44164</v>
      </c>
      <c r="G81" s="211">
        <f>F81+35</f>
        <v>44199</v>
      </c>
    </row>
    <row r="82" spans="1:8">
      <c r="B82" s="274"/>
      <c r="C82" s="274"/>
      <c r="D82" s="218"/>
      <c r="E82" s="217"/>
      <c r="F82" s="217"/>
      <c r="G82" s="217"/>
    </row>
    <row r="83" spans="1:8" s="253" customFormat="1">
      <c r="A83" s="264" t="s">
        <v>1800</v>
      </c>
      <c r="B83" s="265"/>
      <c r="C83" s="265"/>
      <c r="D83" s="264"/>
      <c r="E83" s="264"/>
      <c r="F83" s="264"/>
      <c r="G83" s="264"/>
      <c r="H83" s="248"/>
    </row>
    <row r="84" spans="1:8">
      <c r="A84" s="226" t="s">
        <v>1799</v>
      </c>
      <c r="B84" s="247"/>
      <c r="C84" s="247"/>
      <c r="D84" s="247"/>
      <c r="E84" s="247"/>
      <c r="F84" s="226"/>
      <c r="G84" s="226"/>
      <c r="H84" s="253"/>
    </row>
    <row r="85" spans="1:8">
      <c r="A85" s="226"/>
      <c r="B85" s="746" t="s">
        <v>26</v>
      </c>
      <c r="C85" s="746" t="s">
        <v>27</v>
      </c>
      <c r="D85" s="748" t="s">
        <v>28</v>
      </c>
      <c r="E85" s="213" t="s">
        <v>159</v>
      </c>
      <c r="F85" s="213" t="s">
        <v>159</v>
      </c>
      <c r="G85" s="213" t="s">
        <v>1781</v>
      </c>
      <c r="H85" s="213" t="s">
        <v>1798</v>
      </c>
    </row>
    <row r="86" spans="1:8">
      <c r="A86" s="226"/>
      <c r="B86" s="747"/>
      <c r="C86" s="747"/>
      <c r="D86" s="749"/>
      <c r="E86" s="213" t="s">
        <v>1035</v>
      </c>
      <c r="F86" s="213" t="s">
        <v>30</v>
      </c>
      <c r="G86" s="213" t="s">
        <v>31</v>
      </c>
      <c r="H86" s="213" t="s">
        <v>1333</v>
      </c>
    </row>
    <row r="87" spans="1:8">
      <c r="A87" s="226"/>
      <c r="B87" s="250" t="s">
        <v>1797</v>
      </c>
      <c r="C87" s="250" t="s">
        <v>1796</v>
      </c>
      <c r="D87" s="737" t="s">
        <v>1795</v>
      </c>
      <c r="E87" s="211">
        <f>F87-5</f>
        <v>44137</v>
      </c>
      <c r="F87" s="211">
        <v>44142</v>
      </c>
      <c r="G87" s="211">
        <f>F87+33</f>
        <v>44175</v>
      </c>
      <c r="H87" s="211" t="s">
        <v>1779</v>
      </c>
    </row>
    <row r="88" spans="1:8">
      <c r="A88" s="226"/>
      <c r="B88" s="268" t="s">
        <v>1794</v>
      </c>
      <c r="C88" s="250" t="s">
        <v>1793</v>
      </c>
      <c r="D88" s="738"/>
      <c r="E88" s="211">
        <f>F88-5</f>
        <v>44144</v>
      </c>
      <c r="F88" s="211">
        <f t="shared" ref="F88:G91" si="8">F87+7</f>
        <v>44149</v>
      </c>
      <c r="G88" s="211">
        <f t="shared" si="8"/>
        <v>44182</v>
      </c>
      <c r="H88" s="211" t="s">
        <v>1779</v>
      </c>
    </row>
    <row r="89" spans="1:8">
      <c r="A89" s="226"/>
      <c r="B89" s="250" t="s">
        <v>1792</v>
      </c>
      <c r="C89" s="250" t="s">
        <v>1791</v>
      </c>
      <c r="D89" s="738"/>
      <c r="E89" s="211">
        <f>F89-5</f>
        <v>44151</v>
      </c>
      <c r="F89" s="211">
        <f t="shared" si="8"/>
        <v>44156</v>
      </c>
      <c r="G89" s="211">
        <f t="shared" si="8"/>
        <v>44189</v>
      </c>
      <c r="H89" s="211" t="s">
        <v>1779</v>
      </c>
    </row>
    <row r="90" spans="1:8">
      <c r="A90" s="226"/>
      <c r="B90" s="267" t="s">
        <v>1790</v>
      </c>
      <c r="C90" s="250" t="s">
        <v>1789</v>
      </c>
      <c r="D90" s="739"/>
      <c r="E90" s="211">
        <f>F90-5</f>
        <v>44158</v>
      </c>
      <c r="F90" s="211">
        <f t="shared" si="8"/>
        <v>44163</v>
      </c>
      <c r="G90" s="211">
        <f t="shared" si="8"/>
        <v>44196</v>
      </c>
      <c r="H90" s="211" t="s">
        <v>1779</v>
      </c>
    </row>
    <row r="91" spans="1:8">
      <c r="A91" s="226"/>
      <c r="B91" s="250" t="s">
        <v>1788</v>
      </c>
      <c r="C91" s="250" t="s">
        <v>1787</v>
      </c>
      <c r="D91" s="750"/>
      <c r="E91" s="211">
        <f>F91-5</f>
        <v>44165</v>
      </c>
      <c r="F91" s="211">
        <f t="shared" si="8"/>
        <v>44170</v>
      </c>
      <c r="G91" s="211">
        <f t="shared" si="8"/>
        <v>44203</v>
      </c>
      <c r="H91" s="211" t="s">
        <v>1779</v>
      </c>
    </row>
    <row r="92" spans="1:8">
      <c r="A92" s="226"/>
      <c r="B92" s="271"/>
      <c r="C92" s="271"/>
      <c r="D92" s="218"/>
      <c r="E92" s="217"/>
      <c r="F92" s="217"/>
      <c r="G92" s="217"/>
      <c r="H92" s="253"/>
    </row>
    <row r="93" spans="1:8">
      <c r="A93" s="226" t="s">
        <v>1786</v>
      </c>
      <c r="C93" s="301"/>
      <c r="E93" s="217"/>
      <c r="F93" s="217"/>
      <c r="G93" s="217"/>
    </row>
    <row r="94" spans="1:8">
      <c r="B94" s="746" t="s">
        <v>26</v>
      </c>
      <c r="C94" s="746" t="s">
        <v>27</v>
      </c>
      <c r="D94" s="748" t="s">
        <v>28</v>
      </c>
      <c r="E94" s="213" t="s">
        <v>159</v>
      </c>
      <c r="F94" s="213" t="s">
        <v>159</v>
      </c>
      <c r="G94" s="213" t="s">
        <v>160</v>
      </c>
      <c r="H94" s="213" t="s">
        <v>1786</v>
      </c>
    </row>
    <row r="95" spans="1:8">
      <c r="B95" s="747"/>
      <c r="C95" s="747"/>
      <c r="D95" s="749"/>
      <c r="E95" s="213" t="s">
        <v>1035</v>
      </c>
      <c r="F95" s="213" t="s">
        <v>30</v>
      </c>
      <c r="G95" s="213" t="s">
        <v>31</v>
      </c>
      <c r="H95" s="213" t="s">
        <v>31</v>
      </c>
    </row>
    <row r="96" spans="1:8" ht="16.5" customHeight="1">
      <c r="B96" s="250" t="s">
        <v>1783</v>
      </c>
      <c r="C96" s="250" t="s">
        <v>1767</v>
      </c>
      <c r="D96" s="737" t="s">
        <v>1689</v>
      </c>
      <c r="E96" s="211">
        <f>F96-4</f>
        <v>44132</v>
      </c>
      <c r="F96" s="211">
        <v>44136</v>
      </c>
      <c r="G96" s="211">
        <f>F96+33</f>
        <v>44169</v>
      </c>
      <c r="H96" s="213" t="s">
        <v>1782</v>
      </c>
    </row>
    <row r="97" spans="1:8">
      <c r="B97" s="268" t="s">
        <v>1688</v>
      </c>
      <c r="C97" s="250" t="s">
        <v>337</v>
      </c>
      <c r="D97" s="738"/>
      <c r="E97" s="211">
        <f t="shared" ref="E97:F100" si="9">E96+7</f>
        <v>44139</v>
      </c>
      <c r="F97" s="211">
        <f t="shared" si="9"/>
        <v>44143</v>
      </c>
      <c r="G97" s="211">
        <f>F97+33</f>
        <v>44176</v>
      </c>
      <c r="H97" s="213" t="s">
        <v>1782</v>
      </c>
    </row>
    <row r="98" spans="1:8">
      <c r="B98" s="250" t="s">
        <v>1687</v>
      </c>
      <c r="C98" s="250" t="s">
        <v>1686</v>
      </c>
      <c r="D98" s="738"/>
      <c r="E98" s="211">
        <f t="shared" si="9"/>
        <v>44146</v>
      </c>
      <c r="F98" s="211">
        <f t="shared" si="9"/>
        <v>44150</v>
      </c>
      <c r="G98" s="211">
        <f>F98+33</f>
        <v>44183</v>
      </c>
      <c r="H98" s="213" t="s">
        <v>1782</v>
      </c>
    </row>
    <row r="99" spans="1:8">
      <c r="B99" s="267" t="s">
        <v>1685</v>
      </c>
      <c r="C99" s="250" t="s">
        <v>1684</v>
      </c>
      <c r="D99" s="739"/>
      <c r="E99" s="211">
        <f t="shared" si="9"/>
        <v>44153</v>
      </c>
      <c r="F99" s="211">
        <f t="shared" si="9"/>
        <v>44157</v>
      </c>
      <c r="G99" s="211">
        <f>F99+33</f>
        <v>44190</v>
      </c>
      <c r="H99" s="213" t="s">
        <v>1782</v>
      </c>
    </row>
    <row r="100" spans="1:8">
      <c r="B100" s="250" t="s">
        <v>1683</v>
      </c>
      <c r="C100" s="250" t="s">
        <v>1682</v>
      </c>
      <c r="D100" s="750"/>
      <c r="E100" s="211">
        <f t="shared" si="9"/>
        <v>44160</v>
      </c>
      <c r="F100" s="211">
        <f t="shared" si="9"/>
        <v>44164</v>
      </c>
      <c r="G100" s="211">
        <f>F100+33</f>
        <v>44197</v>
      </c>
      <c r="H100" s="213" t="s">
        <v>1782</v>
      </c>
    </row>
    <row r="101" spans="1:8">
      <c r="B101" s="274"/>
      <c r="C101" s="274"/>
      <c r="D101" s="218"/>
      <c r="E101" s="217"/>
      <c r="F101" s="217"/>
      <c r="G101" s="217"/>
    </row>
    <row r="102" spans="1:8">
      <c r="A102" s="226" t="s">
        <v>51</v>
      </c>
      <c r="B102" s="226"/>
      <c r="C102" s="226"/>
      <c r="G102" s="269"/>
      <c r="H102" s="269"/>
    </row>
    <row r="103" spans="1:8">
      <c r="A103" s="226"/>
      <c r="B103" s="746" t="s">
        <v>26</v>
      </c>
      <c r="C103" s="746" t="s">
        <v>27</v>
      </c>
      <c r="D103" s="748" t="s">
        <v>28</v>
      </c>
      <c r="E103" s="213" t="s">
        <v>159</v>
      </c>
      <c r="F103" s="213" t="s">
        <v>159</v>
      </c>
      <c r="G103" s="213" t="s">
        <v>1781</v>
      </c>
      <c r="H103" s="213" t="s">
        <v>1785</v>
      </c>
    </row>
    <row r="104" spans="1:8">
      <c r="A104" s="226"/>
      <c r="B104" s="747"/>
      <c r="C104" s="747"/>
      <c r="D104" s="749"/>
      <c r="E104" s="213" t="s">
        <v>1035</v>
      </c>
      <c r="F104" s="213" t="s">
        <v>30</v>
      </c>
      <c r="G104" s="213" t="s">
        <v>31</v>
      </c>
      <c r="H104" s="213" t="s">
        <v>31</v>
      </c>
    </row>
    <row r="105" spans="1:8" ht="16.5" customHeight="1">
      <c r="A105" s="226"/>
      <c r="B105" s="250" t="s">
        <v>1783</v>
      </c>
      <c r="C105" s="250" t="s">
        <v>1767</v>
      </c>
      <c r="D105" s="737" t="s">
        <v>1689</v>
      </c>
      <c r="E105" s="211">
        <f>F105-4</f>
        <v>44132</v>
      </c>
      <c r="F105" s="211">
        <v>44136</v>
      </c>
      <c r="G105" s="211">
        <f>F105+28</f>
        <v>44164</v>
      </c>
      <c r="H105" s="211" t="s">
        <v>44</v>
      </c>
    </row>
    <row r="106" spans="1:8">
      <c r="A106" s="226"/>
      <c r="B106" s="268" t="s">
        <v>1688</v>
      </c>
      <c r="C106" s="250" t="s">
        <v>337</v>
      </c>
      <c r="D106" s="738"/>
      <c r="E106" s="211">
        <f t="shared" ref="E106:F109" si="10">E105+7</f>
        <v>44139</v>
      </c>
      <c r="F106" s="211">
        <f t="shared" si="10"/>
        <v>44143</v>
      </c>
      <c r="G106" s="211">
        <f>F106+28</f>
        <v>44171</v>
      </c>
      <c r="H106" s="211" t="s">
        <v>44</v>
      </c>
    </row>
    <row r="107" spans="1:8">
      <c r="A107" s="226"/>
      <c r="B107" s="250" t="s">
        <v>1687</v>
      </c>
      <c r="C107" s="250" t="s">
        <v>1686</v>
      </c>
      <c r="D107" s="738"/>
      <c r="E107" s="211">
        <f t="shared" si="10"/>
        <v>44146</v>
      </c>
      <c r="F107" s="211">
        <f t="shared" si="10"/>
        <v>44150</v>
      </c>
      <c r="G107" s="211">
        <f>F107+28</f>
        <v>44178</v>
      </c>
      <c r="H107" s="211" t="s">
        <v>44</v>
      </c>
    </row>
    <row r="108" spans="1:8">
      <c r="A108" s="226"/>
      <c r="B108" s="267" t="s">
        <v>1685</v>
      </c>
      <c r="C108" s="250" t="s">
        <v>1684</v>
      </c>
      <c r="D108" s="739"/>
      <c r="E108" s="211">
        <f t="shared" si="10"/>
        <v>44153</v>
      </c>
      <c r="F108" s="211">
        <f t="shared" si="10"/>
        <v>44157</v>
      </c>
      <c r="G108" s="211">
        <f>F108+28</f>
        <v>44185</v>
      </c>
      <c r="H108" s="211" t="s">
        <v>44</v>
      </c>
    </row>
    <row r="109" spans="1:8">
      <c r="A109" s="226"/>
      <c r="B109" s="250" t="s">
        <v>1683</v>
      </c>
      <c r="C109" s="250" t="s">
        <v>1682</v>
      </c>
      <c r="D109" s="750"/>
      <c r="E109" s="211">
        <f t="shared" si="10"/>
        <v>44160</v>
      </c>
      <c r="F109" s="211">
        <f t="shared" si="10"/>
        <v>44164</v>
      </c>
      <c r="G109" s="211">
        <f>F109+28</f>
        <v>44192</v>
      </c>
      <c r="H109" s="211" t="s">
        <v>44</v>
      </c>
    </row>
    <row r="110" spans="1:8">
      <c r="A110" s="226"/>
      <c r="B110" s="274"/>
      <c r="C110" s="274"/>
      <c r="D110" s="218"/>
      <c r="E110" s="217"/>
      <c r="F110" s="217"/>
      <c r="G110" s="217"/>
      <c r="H110" s="237"/>
    </row>
    <row r="111" spans="1:8">
      <c r="A111" s="745" t="s">
        <v>48</v>
      </c>
      <c r="B111" s="745"/>
      <c r="C111" s="247"/>
      <c r="D111" s="247"/>
      <c r="E111" s="247"/>
      <c r="F111" s="226"/>
      <c r="G111" s="226"/>
      <c r="H111" s="269"/>
    </row>
    <row r="112" spans="1:8">
      <c r="A112" s="226"/>
      <c r="B112" s="746" t="s">
        <v>26</v>
      </c>
      <c r="C112" s="746" t="s">
        <v>27</v>
      </c>
      <c r="D112" s="748" t="s">
        <v>28</v>
      </c>
      <c r="E112" s="213" t="s">
        <v>159</v>
      </c>
      <c r="F112" s="213" t="s">
        <v>159</v>
      </c>
      <c r="G112" s="213" t="s">
        <v>1784</v>
      </c>
      <c r="H112" s="213" t="s">
        <v>49</v>
      </c>
    </row>
    <row r="113" spans="1:8">
      <c r="A113" s="226"/>
      <c r="B113" s="747"/>
      <c r="C113" s="747"/>
      <c r="D113" s="749"/>
      <c r="E113" s="213" t="s">
        <v>1035</v>
      </c>
      <c r="F113" s="213" t="s">
        <v>30</v>
      </c>
      <c r="G113" s="213" t="s">
        <v>31</v>
      </c>
      <c r="H113" s="213" t="s">
        <v>31</v>
      </c>
    </row>
    <row r="114" spans="1:8" ht="16.5" customHeight="1">
      <c r="A114" s="226"/>
      <c r="B114" s="250" t="s">
        <v>1783</v>
      </c>
      <c r="C114" s="250" t="s">
        <v>1767</v>
      </c>
      <c r="D114" s="737" t="s">
        <v>1689</v>
      </c>
      <c r="E114" s="211">
        <f>F114-4</f>
        <v>44132</v>
      </c>
      <c r="F114" s="211">
        <v>44136</v>
      </c>
      <c r="G114" s="211">
        <f>F114+33</f>
        <v>44169</v>
      </c>
      <c r="H114" s="213" t="s">
        <v>1782</v>
      </c>
    </row>
    <row r="115" spans="1:8">
      <c r="A115" s="226"/>
      <c r="B115" s="268" t="s">
        <v>1688</v>
      </c>
      <c r="C115" s="250" t="s">
        <v>337</v>
      </c>
      <c r="D115" s="738"/>
      <c r="E115" s="211">
        <f t="shared" ref="E115:F118" si="11">E114+7</f>
        <v>44139</v>
      </c>
      <c r="F115" s="211">
        <f t="shared" si="11"/>
        <v>44143</v>
      </c>
      <c r="G115" s="211">
        <f>F115+33</f>
        <v>44176</v>
      </c>
      <c r="H115" s="213" t="s">
        <v>1782</v>
      </c>
    </row>
    <row r="116" spans="1:8">
      <c r="A116" s="226" t="s">
        <v>277</v>
      </c>
      <c r="B116" s="250" t="s">
        <v>1687</v>
      </c>
      <c r="C116" s="250" t="s">
        <v>1686</v>
      </c>
      <c r="D116" s="738"/>
      <c r="E116" s="211">
        <f t="shared" si="11"/>
        <v>44146</v>
      </c>
      <c r="F116" s="211">
        <f t="shared" si="11"/>
        <v>44150</v>
      </c>
      <c r="G116" s="211">
        <f>F116+33</f>
        <v>44183</v>
      </c>
      <c r="H116" s="213" t="s">
        <v>1782</v>
      </c>
    </row>
    <row r="117" spans="1:8">
      <c r="A117" s="226"/>
      <c r="B117" s="267" t="s">
        <v>1685</v>
      </c>
      <c r="C117" s="250" t="s">
        <v>1684</v>
      </c>
      <c r="D117" s="739"/>
      <c r="E117" s="211">
        <f t="shared" si="11"/>
        <v>44153</v>
      </c>
      <c r="F117" s="211">
        <f t="shared" si="11"/>
        <v>44157</v>
      </c>
      <c r="G117" s="211">
        <f>F117+33</f>
        <v>44190</v>
      </c>
      <c r="H117" s="213" t="s">
        <v>1782</v>
      </c>
    </row>
    <row r="118" spans="1:8">
      <c r="A118" s="226"/>
      <c r="B118" s="250" t="s">
        <v>1683</v>
      </c>
      <c r="C118" s="250" t="s">
        <v>1682</v>
      </c>
      <c r="D118" s="750"/>
      <c r="E118" s="211">
        <f t="shared" si="11"/>
        <v>44160</v>
      </c>
      <c r="F118" s="211">
        <f t="shared" si="11"/>
        <v>44164</v>
      </c>
      <c r="G118" s="211">
        <f>F118+33</f>
        <v>44197</v>
      </c>
      <c r="H118" s="213" t="s">
        <v>1782</v>
      </c>
    </row>
    <row r="119" spans="1:8">
      <c r="A119" s="226"/>
      <c r="B119" s="274"/>
      <c r="C119" s="274"/>
      <c r="D119" s="218"/>
      <c r="E119" s="217"/>
      <c r="F119" s="217"/>
      <c r="G119" s="217"/>
      <c r="H119" s="217"/>
    </row>
    <row r="120" spans="1:8">
      <c r="A120" s="226" t="s">
        <v>47</v>
      </c>
    </row>
    <row r="121" spans="1:8">
      <c r="A121" s="226"/>
      <c r="B121" s="746" t="s">
        <v>26</v>
      </c>
      <c r="C121" s="746" t="s">
        <v>27</v>
      </c>
      <c r="D121" s="748" t="s">
        <v>28</v>
      </c>
      <c r="E121" s="213" t="s">
        <v>159</v>
      </c>
      <c r="F121" s="213" t="s">
        <v>159</v>
      </c>
      <c r="G121" s="213" t="s">
        <v>1781</v>
      </c>
      <c r="H121" s="213" t="s">
        <v>1780</v>
      </c>
    </row>
    <row r="122" spans="1:8">
      <c r="A122" s="226"/>
      <c r="B122" s="747"/>
      <c r="C122" s="747"/>
      <c r="D122" s="749"/>
      <c r="E122" s="213" t="s">
        <v>1035</v>
      </c>
      <c r="F122" s="213" t="s">
        <v>30</v>
      </c>
      <c r="G122" s="213" t="s">
        <v>31</v>
      </c>
      <c r="H122" s="213" t="s">
        <v>31</v>
      </c>
    </row>
    <row r="123" spans="1:8" ht="16.5" customHeight="1">
      <c r="A123" s="226"/>
      <c r="B123" s="250" t="s">
        <v>1768</v>
      </c>
      <c r="C123" s="250" t="s">
        <v>1767</v>
      </c>
      <c r="D123" s="737" t="s">
        <v>1766</v>
      </c>
      <c r="E123" s="211">
        <f>F123-4</f>
        <v>44132</v>
      </c>
      <c r="F123" s="211">
        <v>44136</v>
      </c>
      <c r="G123" s="211">
        <f>F123+28</f>
        <v>44164</v>
      </c>
      <c r="H123" s="213" t="s">
        <v>1779</v>
      </c>
    </row>
    <row r="124" spans="1:8">
      <c r="A124" s="226"/>
      <c r="B124" s="268" t="s">
        <v>1765</v>
      </c>
      <c r="C124" s="250" t="s">
        <v>1684</v>
      </c>
      <c r="D124" s="738"/>
      <c r="E124" s="211">
        <f>F124-4</f>
        <v>44139</v>
      </c>
      <c r="F124" s="211">
        <f>F123+7</f>
        <v>44143</v>
      </c>
      <c r="G124" s="211">
        <f>F124+29</f>
        <v>44172</v>
      </c>
      <c r="H124" s="213" t="s">
        <v>1779</v>
      </c>
    </row>
    <row r="125" spans="1:8">
      <c r="A125" s="226"/>
      <c r="B125" s="250" t="s">
        <v>1654</v>
      </c>
      <c r="C125" s="250"/>
      <c r="D125" s="738"/>
      <c r="E125" s="211">
        <f>F125-4</f>
        <v>44146</v>
      </c>
      <c r="F125" s="211">
        <f>F124+7</f>
        <v>44150</v>
      </c>
      <c r="G125" s="211">
        <f>F125+29</f>
        <v>44179</v>
      </c>
      <c r="H125" s="213" t="s">
        <v>1779</v>
      </c>
    </row>
    <row r="126" spans="1:8">
      <c r="A126" s="226"/>
      <c r="B126" s="267" t="s">
        <v>1764</v>
      </c>
      <c r="C126" s="250" t="s">
        <v>1763</v>
      </c>
      <c r="D126" s="739"/>
      <c r="E126" s="211">
        <f>F126-4</f>
        <v>44153</v>
      </c>
      <c r="F126" s="211">
        <f>F125+7</f>
        <v>44157</v>
      </c>
      <c r="G126" s="211">
        <f>F126+29</f>
        <v>44186</v>
      </c>
      <c r="H126" s="213" t="s">
        <v>1779</v>
      </c>
    </row>
    <row r="127" spans="1:8">
      <c r="A127" s="226"/>
      <c r="B127" s="250" t="s">
        <v>1762</v>
      </c>
      <c r="C127" s="250" t="s">
        <v>1761</v>
      </c>
      <c r="D127" s="750"/>
      <c r="E127" s="211">
        <f>F127-4</f>
        <v>44160</v>
      </c>
      <c r="F127" s="211">
        <f>F126+7</f>
        <v>44164</v>
      </c>
      <c r="G127" s="211">
        <f>F127+29</f>
        <v>44193</v>
      </c>
      <c r="H127" s="213" t="s">
        <v>1779</v>
      </c>
    </row>
    <row r="128" spans="1:8">
      <c r="A128" s="226"/>
      <c r="B128" s="274"/>
      <c r="C128" s="274"/>
      <c r="D128" s="218"/>
      <c r="E128" s="217"/>
      <c r="F128" s="217"/>
      <c r="G128" s="217"/>
      <c r="H128" s="217"/>
    </row>
    <row r="129" spans="1:8">
      <c r="A129" s="226" t="s">
        <v>43</v>
      </c>
    </row>
    <row r="130" spans="1:8">
      <c r="B130" s="746" t="s">
        <v>26</v>
      </c>
      <c r="C130" s="746" t="s">
        <v>27</v>
      </c>
      <c r="D130" s="748" t="s">
        <v>28</v>
      </c>
      <c r="E130" s="213" t="s">
        <v>159</v>
      </c>
      <c r="F130" s="213" t="s">
        <v>159</v>
      </c>
      <c r="G130" s="213" t="s">
        <v>1778</v>
      </c>
      <c r="H130" s="213" t="s">
        <v>1777</v>
      </c>
    </row>
    <row r="131" spans="1:8">
      <c r="B131" s="747"/>
      <c r="C131" s="747"/>
      <c r="D131" s="749"/>
      <c r="E131" s="213" t="s">
        <v>1035</v>
      </c>
      <c r="F131" s="213" t="s">
        <v>30</v>
      </c>
      <c r="G131" s="213" t="s">
        <v>31</v>
      </c>
      <c r="H131" s="213" t="s">
        <v>31</v>
      </c>
    </row>
    <row r="132" spans="1:8" ht="16.5" customHeight="1">
      <c r="B132" s="250" t="s">
        <v>1776</v>
      </c>
      <c r="C132" s="250" t="s">
        <v>1767</v>
      </c>
      <c r="D132" s="737" t="s">
        <v>1775</v>
      </c>
      <c r="E132" s="211">
        <f>F132-5</f>
        <v>44133</v>
      </c>
      <c r="F132" s="211">
        <v>44138</v>
      </c>
      <c r="G132" s="211">
        <f>F132+32</f>
        <v>44170</v>
      </c>
      <c r="H132" s="213" t="s">
        <v>1770</v>
      </c>
    </row>
    <row r="133" spans="1:8">
      <c r="B133" s="268" t="s">
        <v>1774</v>
      </c>
      <c r="C133" s="250" t="s">
        <v>214</v>
      </c>
      <c r="D133" s="738"/>
      <c r="E133" s="211">
        <f t="shared" ref="E133:G136" si="12">E132+7</f>
        <v>44140</v>
      </c>
      <c r="F133" s="211">
        <f t="shared" si="12"/>
        <v>44145</v>
      </c>
      <c r="G133" s="211">
        <f t="shared" si="12"/>
        <v>44177</v>
      </c>
      <c r="H133" s="213" t="s">
        <v>1770</v>
      </c>
    </row>
    <row r="134" spans="1:8">
      <c r="B134" s="250" t="s">
        <v>1773</v>
      </c>
      <c r="C134" s="250" t="s">
        <v>1772</v>
      </c>
      <c r="D134" s="738"/>
      <c r="E134" s="211">
        <f t="shared" si="12"/>
        <v>44147</v>
      </c>
      <c r="F134" s="211">
        <f t="shared" si="12"/>
        <v>44152</v>
      </c>
      <c r="G134" s="211">
        <f t="shared" si="12"/>
        <v>44184</v>
      </c>
      <c r="H134" s="213" t="s">
        <v>1770</v>
      </c>
    </row>
    <row r="135" spans="1:8">
      <c r="B135" s="267" t="s">
        <v>1654</v>
      </c>
      <c r="C135" s="250"/>
      <c r="D135" s="739"/>
      <c r="E135" s="211">
        <f t="shared" si="12"/>
        <v>44154</v>
      </c>
      <c r="F135" s="211">
        <f t="shared" si="12"/>
        <v>44159</v>
      </c>
      <c r="G135" s="211">
        <f t="shared" si="12"/>
        <v>44191</v>
      </c>
      <c r="H135" s="213" t="s">
        <v>1770</v>
      </c>
    </row>
    <row r="136" spans="1:8">
      <c r="B136" s="250" t="s">
        <v>1771</v>
      </c>
      <c r="C136" s="250" t="s">
        <v>1756</v>
      </c>
      <c r="D136" s="750"/>
      <c r="E136" s="211">
        <f t="shared" si="12"/>
        <v>44161</v>
      </c>
      <c r="F136" s="211">
        <f t="shared" si="12"/>
        <v>44166</v>
      </c>
      <c r="G136" s="211">
        <f t="shared" si="12"/>
        <v>44198</v>
      </c>
      <c r="H136" s="213" t="s">
        <v>1770</v>
      </c>
    </row>
    <row r="137" spans="1:8">
      <c r="B137" s="274"/>
      <c r="C137" s="274"/>
      <c r="D137" s="218"/>
      <c r="E137" s="217"/>
      <c r="F137" s="217"/>
      <c r="G137" s="217"/>
      <c r="H137" s="237"/>
    </row>
    <row r="138" spans="1:8">
      <c r="A138" s="226" t="s">
        <v>1192</v>
      </c>
    </row>
    <row r="139" spans="1:8">
      <c r="B139" s="746" t="s">
        <v>26</v>
      </c>
      <c r="C139" s="746" t="s">
        <v>27</v>
      </c>
      <c r="D139" s="748" t="s">
        <v>28</v>
      </c>
      <c r="E139" s="213" t="s">
        <v>159</v>
      </c>
      <c r="F139" s="213" t="s">
        <v>159</v>
      </c>
      <c r="G139" s="213" t="s">
        <v>168</v>
      </c>
      <c r="H139" s="213" t="s">
        <v>1769</v>
      </c>
    </row>
    <row r="140" spans="1:8">
      <c r="B140" s="747"/>
      <c r="C140" s="747"/>
      <c r="D140" s="749"/>
      <c r="E140" s="213" t="s">
        <v>1035</v>
      </c>
      <c r="F140" s="213" t="s">
        <v>30</v>
      </c>
      <c r="G140" s="213" t="s">
        <v>31</v>
      </c>
      <c r="H140" s="213" t="s">
        <v>31</v>
      </c>
    </row>
    <row r="141" spans="1:8" ht="16.5" customHeight="1">
      <c r="B141" s="250" t="s">
        <v>1768</v>
      </c>
      <c r="C141" s="250" t="s">
        <v>1767</v>
      </c>
      <c r="D141" s="737" t="s">
        <v>1766</v>
      </c>
      <c r="E141" s="211">
        <f>F141-4</f>
        <v>44132</v>
      </c>
      <c r="F141" s="211">
        <v>44136</v>
      </c>
      <c r="G141" s="211">
        <f>F141+28</f>
        <v>44164</v>
      </c>
      <c r="H141" s="213" t="s">
        <v>44</v>
      </c>
    </row>
    <row r="142" spans="1:8">
      <c r="B142" s="268" t="s">
        <v>1765</v>
      </c>
      <c r="C142" s="250" t="s">
        <v>1684</v>
      </c>
      <c r="D142" s="738"/>
      <c r="E142" s="211">
        <f>F142-4</f>
        <v>44139</v>
      </c>
      <c r="F142" s="211">
        <f>F141+7</f>
        <v>44143</v>
      </c>
      <c r="G142" s="211">
        <f>F142+29</f>
        <v>44172</v>
      </c>
      <c r="H142" s="213" t="s">
        <v>44</v>
      </c>
    </row>
    <row r="143" spans="1:8">
      <c r="B143" s="250" t="s">
        <v>1654</v>
      </c>
      <c r="C143" s="250"/>
      <c r="D143" s="738"/>
      <c r="E143" s="211">
        <f>F143-4</f>
        <v>44146</v>
      </c>
      <c r="F143" s="211">
        <f>F142+7</f>
        <v>44150</v>
      </c>
      <c r="G143" s="211">
        <f>F143+29</f>
        <v>44179</v>
      </c>
      <c r="H143" s="213" t="s">
        <v>44</v>
      </c>
    </row>
    <row r="144" spans="1:8">
      <c r="B144" s="267" t="s">
        <v>1764</v>
      </c>
      <c r="C144" s="250" t="s">
        <v>1763</v>
      </c>
      <c r="D144" s="739"/>
      <c r="E144" s="211">
        <f>F144-4</f>
        <v>44153</v>
      </c>
      <c r="F144" s="211">
        <f>F143+7</f>
        <v>44157</v>
      </c>
      <c r="G144" s="211">
        <f>F144+29</f>
        <v>44186</v>
      </c>
      <c r="H144" s="213" t="s">
        <v>44</v>
      </c>
    </row>
    <row r="145" spans="1:8">
      <c r="B145" s="250" t="s">
        <v>1762</v>
      </c>
      <c r="C145" s="250" t="s">
        <v>1761</v>
      </c>
      <c r="D145" s="750"/>
      <c r="E145" s="211">
        <f>F145-4</f>
        <v>44160</v>
      </c>
      <c r="F145" s="211">
        <f>F144+7</f>
        <v>44164</v>
      </c>
      <c r="G145" s="211">
        <f>F145+29</f>
        <v>44193</v>
      </c>
      <c r="H145" s="213" t="s">
        <v>44</v>
      </c>
    </row>
    <row r="146" spans="1:8">
      <c r="B146" s="274"/>
      <c r="C146" s="274"/>
      <c r="D146" s="218"/>
      <c r="E146" s="217"/>
      <c r="F146" s="217"/>
      <c r="G146" s="217"/>
    </row>
    <row r="147" spans="1:8">
      <c r="A147" s="264" t="s">
        <v>182</v>
      </c>
      <c r="B147" s="265"/>
      <c r="C147" s="265"/>
      <c r="D147" s="264"/>
      <c r="E147" s="264"/>
      <c r="F147" s="264"/>
      <c r="G147" s="264"/>
      <c r="H147" s="248"/>
    </row>
    <row r="148" spans="1:8">
      <c r="A148" s="226" t="s">
        <v>1760</v>
      </c>
      <c r="B148" s="209"/>
      <c r="C148" s="209"/>
    </row>
    <row r="149" spans="1:8">
      <c r="B149" s="746" t="s">
        <v>26</v>
      </c>
      <c r="C149" s="746" t="s">
        <v>27</v>
      </c>
      <c r="D149" s="748" t="s">
        <v>28</v>
      </c>
      <c r="E149" s="213" t="s">
        <v>159</v>
      </c>
      <c r="F149" s="213" t="s">
        <v>159</v>
      </c>
      <c r="G149" s="213" t="s">
        <v>1759</v>
      </c>
    </row>
    <row r="150" spans="1:8">
      <c r="B150" s="747"/>
      <c r="C150" s="747"/>
      <c r="D150" s="749"/>
      <c r="E150" s="213" t="s">
        <v>1035</v>
      </c>
      <c r="F150" s="213" t="s">
        <v>30</v>
      </c>
      <c r="G150" s="213" t="s">
        <v>31</v>
      </c>
    </row>
    <row r="151" spans="1:8" ht="16.5" customHeight="1">
      <c r="B151" s="250" t="s">
        <v>1654</v>
      </c>
      <c r="C151" s="250"/>
      <c r="D151" s="737" t="s">
        <v>1758</v>
      </c>
      <c r="E151" s="211">
        <f>F151-4</f>
        <v>44138</v>
      </c>
      <c r="F151" s="211">
        <v>44142</v>
      </c>
      <c r="G151" s="211">
        <f>F151+32</f>
        <v>44174</v>
      </c>
    </row>
    <row r="152" spans="1:8">
      <c r="B152" s="268" t="s">
        <v>1757</v>
      </c>
      <c r="C152" s="250" t="s">
        <v>1756</v>
      </c>
      <c r="D152" s="738"/>
      <c r="E152" s="211">
        <f t="shared" ref="E152:F155" si="13">E151+7</f>
        <v>44145</v>
      </c>
      <c r="F152" s="211">
        <f t="shared" si="13"/>
        <v>44149</v>
      </c>
      <c r="G152" s="211">
        <f>F152+32</f>
        <v>44181</v>
      </c>
    </row>
    <row r="153" spans="1:8">
      <c r="B153" s="250" t="s">
        <v>1755</v>
      </c>
      <c r="C153" s="250" t="s">
        <v>1754</v>
      </c>
      <c r="D153" s="738"/>
      <c r="E153" s="211">
        <f t="shared" si="13"/>
        <v>44152</v>
      </c>
      <c r="F153" s="211">
        <f t="shared" si="13"/>
        <v>44156</v>
      </c>
      <c r="G153" s="211">
        <f>F153+32</f>
        <v>44188</v>
      </c>
    </row>
    <row r="154" spans="1:8">
      <c r="B154" s="267" t="s">
        <v>1753</v>
      </c>
      <c r="C154" s="250" t="s">
        <v>1659</v>
      </c>
      <c r="D154" s="739"/>
      <c r="E154" s="211">
        <f t="shared" si="13"/>
        <v>44159</v>
      </c>
      <c r="F154" s="211">
        <f t="shared" si="13"/>
        <v>44163</v>
      </c>
      <c r="G154" s="211">
        <f>F154+32</f>
        <v>44195</v>
      </c>
    </row>
    <row r="155" spans="1:8">
      <c r="B155" s="250"/>
      <c r="C155" s="250"/>
      <c r="D155" s="750"/>
      <c r="E155" s="211">
        <f t="shared" si="13"/>
        <v>44166</v>
      </c>
      <c r="F155" s="211">
        <f t="shared" si="13"/>
        <v>44170</v>
      </c>
      <c r="G155" s="211">
        <f>F155+32</f>
        <v>44202</v>
      </c>
    </row>
    <row r="156" spans="1:8">
      <c r="B156" s="209"/>
      <c r="C156" s="272"/>
      <c r="D156" s="218"/>
      <c r="E156" s="217"/>
      <c r="G156" s="300"/>
    </row>
    <row r="157" spans="1:8" s="226" customFormat="1">
      <c r="A157" s="226" t="s">
        <v>183</v>
      </c>
      <c r="B157" s="209"/>
      <c r="C157" s="299"/>
      <c r="D157" s="281"/>
      <c r="E157" s="209"/>
      <c r="F157" s="209"/>
      <c r="G157" s="209"/>
    </row>
    <row r="158" spans="1:8">
      <c r="B158" s="746" t="s">
        <v>26</v>
      </c>
      <c r="C158" s="746" t="s">
        <v>27</v>
      </c>
      <c r="D158" s="748" t="s">
        <v>28</v>
      </c>
      <c r="E158" s="213" t="s">
        <v>159</v>
      </c>
      <c r="F158" s="213" t="s">
        <v>159</v>
      </c>
      <c r="G158" s="213" t="s">
        <v>1752</v>
      </c>
    </row>
    <row r="159" spans="1:8">
      <c r="B159" s="747"/>
      <c r="C159" s="747"/>
      <c r="D159" s="749"/>
      <c r="E159" s="213" t="s">
        <v>1035</v>
      </c>
      <c r="F159" s="213" t="s">
        <v>30</v>
      </c>
      <c r="G159" s="213" t="s">
        <v>31</v>
      </c>
    </row>
    <row r="160" spans="1:8" ht="16.5" customHeight="1">
      <c r="B160" s="250" t="s">
        <v>1751</v>
      </c>
      <c r="C160" s="250" t="s">
        <v>1750</v>
      </c>
      <c r="D160" s="737" t="s">
        <v>1749</v>
      </c>
      <c r="E160" s="211">
        <f>F160-6</f>
        <v>44131</v>
      </c>
      <c r="F160" s="211">
        <v>44137</v>
      </c>
      <c r="G160" s="211">
        <f>F160+30</f>
        <v>44167</v>
      </c>
    </row>
    <row r="161" spans="1:8">
      <c r="B161" s="268" t="s">
        <v>1748</v>
      </c>
      <c r="C161" s="250" t="s">
        <v>1747</v>
      </c>
      <c r="D161" s="738"/>
      <c r="E161" s="211">
        <f t="shared" ref="E161:F164" si="14">E160+7</f>
        <v>44138</v>
      </c>
      <c r="F161" s="211">
        <f t="shared" si="14"/>
        <v>44144</v>
      </c>
      <c r="G161" s="211">
        <f>F161+30</f>
        <v>44174</v>
      </c>
    </row>
    <row r="162" spans="1:8">
      <c r="B162" s="250" t="s">
        <v>1746</v>
      </c>
      <c r="C162" s="250" t="s">
        <v>1745</v>
      </c>
      <c r="D162" s="738"/>
      <c r="E162" s="211">
        <f t="shared" si="14"/>
        <v>44145</v>
      </c>
      <c r="F162" s="211">
        <f t="shared" si="14"/>
        <v>44151</v>
      </c>
      <c r="G162" s="211">
        <f>F162+30</f>
        <v>44181</v>
      </c>
    </row>
    <row r="163" spans="1:8">
      <c r="B163" s="267" t="s">
        <v>1744</v>
      </c>
      <c r="C163" s="250" t="s">
        <v>1684</v>
      </c>
      <c r="D163" s="739"/>
      <c r="E163" s="211">
        <f t="shared" si="14"/>
        <v>44152</v>
      </c>
      <c r="F163" s="211">
        <f t="shared" si="14"/>
        <v>44158</v>
      </c>
      <c r="G163" s="211">
        <f>F163+30</f>
        <v>44188</v>
      </c>
    </row>
    <row r="164" spans="1:8">
      <c r="B164" s="250" t="s">
        <v>1743</v>
      </c>
      <c r="C164" s="250"/>
      <c r="D164" s="750"/>
      <c r="E164" s="211">
        <f t="shared" si="14"/>
        <v>44159</v>
      </c>
      <c r="F164" s="211">
        <f t="shared" si="14"/>
        <v>44165</v>
      </c>
      <c r="G164" s="211">
        <f>F164+30</f>
        <v>44195</v>
      </c>
    </row>
    <row r="165" spans="1:8">
      <c r="B165" s="209"/>
      <c r="C165" s="209"/>
      <c r="F165" s="217"/>
      <c r="G165" s="217"/>
    </row>
    <row r="166" spans="1:8">
      <c r="A166" s="745" t="s">
        <v>1742</v>
      </c>
      <c r="B166" s="745"/>
    </row>
    <row r="167" spans="1:8">
      <c r="B167" s="746" t="s">
        <v>26</v>
      </c>
      <c r="C167" s="746" t="s">
        <v>27</v>
      </c>
      <c r="D167" s="748" t="s">
        <v>28</v>
      </c>
      <c r="E167" s="213" t="s">
        <v>159</v>
      </c>
      <c r="F167" s="213" t="s">
        <v>159</v>
      </c>
      <c r="G167" s="213" t="s">
        <v>1741</v>
      </c>
    </row>
    <row r="168" spans="1:8">
      <c r="B168" s="747"/>
      <c r="C168" s="747"/>
      <c r="D168" s="749"/>
      <c r="E168" s="213" t="s">
        <v>1035</v>
      </c>
      <c r="F168" s="213" t="s">
        <v>30</v>
      </c>
      <c r="G168" s="213" t="s">
        <v>31</v>
      </c>
    </row>
    <row r="169" spans="1:8">
      <c r="B169" s="268" t="s">
        <v>1737</v>
      </c>
      <c r="C169" s="250" t="s">
        <v>1736</v>
      </c>
      <c r="D169" s="737" t="s">
        <v>1735</v>
      </c>
      <c r="E169" s="211">
        <f>F169-4</f>
        <v>44138</v>
      </c>
      <c r="F169" s="211">
        <v>44142</v>
      </c>
      <c r="G169" s="211">
        <f>F169+28</f>
        <v>44170</v>
      </c>
    </row>
    <row r="170" spans="1:8">
      <c r="B170" s="268" t="s">
        <v>1734</v>
      </c>
      <c r="C170" s="250" t="s">
        <v>1733</v>
      </c>
      <c r="D170" s="738"/>
      <c r="E170" s="211">
        <f>F170-4</f>
        <v>44145</v>
      </c>
      <c r="F170" s="211">
        <f>F169+7</f>
        <v>44149</v>
      </c>
      <c r="G170" s="211">
        <f>F170+28</f>
        <v>44177</v>
      </c>
    </row>
    <row r="171" spans="1:8">
      <c r="B171" s="250" t="s">
        <v>1732</v>
      </c>
      <c r="C171" s="250" t="s">
        <v>1731</v>
      </c>
      <c r="D171" s="738"/>
      <c r="E171" s="211">
        <f>E170+7</f>
        <v>44152</v>
      </c>
      <c r="F171" s="211">
        <f>F170+7</f>
        <v>44156</v>
      </c>
      <c r="G171" s="211">
        <f>F171+28</f>
        <v>44184</v>
      </c>
    </row>
    <row r="172" spans="1:8">
      <c r="B172" s="268" t="s">
        <v>1730</v>
      </c>
      <c r="C172" s="250" t="s">
        <v>1729</v>
      </c>
      <c r="D172" s="739"/>
      <c r="E172" s="211">
        <f>E171+7</f>
        <v>44159</v>
      </c>
      <c r="F172" s="211">
        <f>F171+7</f>
        <v>44163</v>
      </c>
      <c r="G172" s="211">
        <f>F172+28</f>
        <v>44191</v>
      </c>
    </row>
    <row r="173" spans="1:8">
      <c r="B173" s="250" t="s">
        <v>1727</v>
      </c>
      <c r="C173" s="250" t="s">
        <v>1726</v>
      </c>
      <c r="D173" s="750"/>
      <c r="E173" s="211">
        <f>E172+7</f>
        <v>44166</v>
      </c>
      <c r="F173" s="211">
        <f>F172+7</f>
        <v>44170</v>
      </c>
      <c r="G173" s="211">
        <f>F173+28</f>
        <v>44198</v>
      </c>
    </row>
    <row r="174" spans="1:8">
      <c r="B174" s="271"/>
      <c r="C174" s="271"/>
      <c r="D174" s="218"/>
      <c r="E174" s="217"/>
      <c r="F174" s="217"/>
      <c r="G174" s="217"/>
    </row>
    <row r="175" spans="1:8">
      <c r="A175" s="226" t="s">
        <v>1740</v>
      </c>
      <c r="B175" s="209"/>
      <c r="C175" s="209"/>
      <c r="E175" s="298"/>
      <c r="F175" s="281"/>
      <c r="G175" s="281"/>
    </row>
    <row r="176" spans="1:8">
      <c r="B176" s="746" t="s">
        <v>26</v>
      </c>
      <c r="C176" s="746" t="s">
        <v>27</v>
      </c>
      <c r="D176" s="748" t="s">
        <v>28</v>
      </c>
      <c r="E176" s="213" t="s">
        <v>159</v>
      </c>
      <c r="F176" s="213" t="s">
        <v>159</v>
      </c>
      <c r="G176" s="213" t="s">
        <v>1739</v>
      </c>
      <c r="H176" s="213" t="s">
        <v>1738</v>
      </c>
    </row>
    <row r="177" spans="1:8">
      <c r="B177" s="747"/>
      <c r="C177" s="747"/>
      <c r="D177" s="749"/>
      <c r="E177" s="213" t="s">
        <v>1035</v>
      </c>
      <c r="F177" s="213" t="s">
        <v>30</v>
      </c>
      <c r="G177" s="213" t="s">
        <v>31</v>
      </c>
      <c r="H177" s="213" t="s">
        <v>31</v>
      </c>
    </row>
    <row r="178" spans="1:8">
      <c r="B178" s="268" t="s">
        <v>1737</v>
      </c>
      <c r="C178" s="250" t="s">
        <v>1736</v>
      </c>
      <c r="D178" s="737" t="s">
        <v>1735</v>
      </c>
      <c r="E178" s="211">
        <f>F178-4</f>
        <v>44138</v>
      </c>
      <c r="F178" s="211">
        <v>44142</v>
      </c>
      <c r="G178" s="211">
        <f>F178+23</f>
        <v>44165</v>
      </c>
      <c r="H178" s="211" t="s">
        <v>1728</v>
      </c>
    </row>
    <row r="179" spans="1:8">
      <c r="B179" s="268" t="s">
        <v>1734</v>
      </c>
      <c r="C179" s="250" t="s">
        <v>1733</v>
      </c>
      <c r="D179" s="738"/>
      <c r="E179" s="211">
        <f>F179-4</f>
        <v>44145</v>
      </c>
      <c r="F179" s="211">
        <f>F178+7</f>
        <v>44149</v>
      </c>
      <c r="G179" s="211">
        <f>F179+23</f>
        <v>44172</v>
      </c>
      <c r="H179" s="211" t="s">
        <v>1728</v>
      </c>
    </row>
    <row r="180" spans="1:8">
      <c r="B180" s="250" t="s">
        <v>1732</v>
      </c>
      <c r="C180" s="250" t="s">
        <v>1731</v>
      </c>
      <c r="D180" s="738"/>
      <c r="E180" s="211">
        <f>E179+7</f>
        <v>44152</v>
      </c>
      <c r="F180" s="211">
        <f>F179+7</f>
        <v>44156</v>
      </c>
      <c r="G180" s="211">
        <f>F180+23</f>
        <v>44179</v>
      </c>
      <c r="H180" s="211" t="s">
        <v>1728</v>
      </c>
    </row>
    <row r="181" spans="1:8">
      <c r="B181" s="268" t="s">
        <v>1730</v>
      </c>
      <c r="C181" s="250" t="s">
        <v>1729</v>
      </c>
      <c r="D181" s="739"/>
      <c r="E181" s="211">
        <f>E180+7</f>
        <v>44159</v>
      </c>
      <c r="F181" s="211">
        <f>F180+7</f>
        <v>44163</v>
      </c>
      <c r="G181" s="211">
        <f>F181+23</f>
        <v>44186</v>
      </c>
      <c r="H181" s="211" t="s">
        <v>1728</v>
      </c>
    </row>
    <row r="182" spans="1:8">
      <c r="B182" s="250" t="s">
        <v>1727</v>
      </c>
      <c r="C182" s="250" t="s">
        <v>1726</v>
      </c>
      <c r="D182" s="750"/>
      <c r="E182" s="211">
        <f>E181+7</f>
        <v>44166</v>
      </c>
      <c r="F182" s="211">
        <f>F181+7</f>
        <v>44170</v>
      </c>
      <c r="G182" s="211">
        <f>F182+23</f>
        <v>44193</v>
      </c>
      <c r="H182" s="211" t="s">
        <v>1725</v>
      </c>
    </row>
    <row r="183" spans="1:8">
      <c r="B183" s="274"/>
      <c r="C183" s="274"/>
      <c r="D183" s="218"/>
      <c r="E183" s="217"/>
      <c r="F183" s="217"/>
      <c r="G183" s="217"/>
      <c r="H183" s="217"/>
    </row>
    <row r="184" spans="1:8">
      <c r="A184" s="226" t="s">
        <v>1724</v>
      </c>
    </row>
    <row r="185" spans="1:8">
      <c r="B185" s="746" t="s">
        <v>26</v>
      </c>
      <c r="C185" s="746" t="s">
        <v>27</v>
      </c>
      <c r="D185" s="748" t="s">
        <v>28</v>
      </c>
      <c r="E185" s="213" t="s">
        <v>159</v>
      </c>
      <c r="F185" s="213" t="s">
        <v>159</v>
      </c>
      <c r="G185" s="213" t="s">
        <v>1693</v>
      </c>
      <c r="H185" s="213" t="s">
        <v>1724</v>
      </c>
    </row>
    <row r="186" spans="1:8">
      <c r="B186" s="747"/>
      <c r="C186" s="747"/>
      <c r="D186" s="749"/>
      <c r="E186" s="213" t="s">
        <v>1035</v>
      </c>
      <c r="F186" s="213" t="s">
        <v>30</v>
      </c>
      <c r="G186" s="213" t="s">
        <v>31</v>
      </c>
      <c r="H186" s="213" t="s">
        <v>31</v>
      </c>
    </row>
    <row r="187" spans="1:8" ht="16.5" customHeight="1">
      <c r="B187" s="250" t="s">
        <v>1723</v>
      </c>
      <c r="C187" s="250" t="s">
        <v>1722</v>
      </c>
      <c r="D187" s="737" t="s">
        <v>1721</v>
      </c>
      <c r="E187" s="211">
        <f>F187-7</f>
        <v>44133</v>
      </c>
      <c r="F187" s="211">
        <v>44140</v>
      </c>
      <c r="G187" s="211">
        <f>F187+26</f>
        <v>44166</v>
      </c>
      <c r="H187" s="211" t="s">
        <v>1713</v>
      </c>
    </row>
    <row r="188" spans="1:8">
      <c r="B188" s="268" t="s">
        <v>1720</v>
      </c>
      <c r="C188" s="250" t="s">
        <v>253</v>
      </c>
      <c r="D188" s="738"/>
      <c r="E188" s="211">
        <f t="shared" ref="E188:F191" si="15">E187+7</f>
        <v>44140</v>
      </c>
      <c r="F188" s="211">
        <f t="shared" si="15"/>
        <v>44147</v>
      </c>
      <c r="G188" s="211">
        <f>F188+26</f>
        <v>44173</v>
      </c>
      <c r="H188" s="211" t="s">
        <v>1713</v>
      </c>
    </row>
    <row r="189" spans="1:8">
      <c r="B189" s="250" t="s">
        <v>1719</v>
      </c>
      <c r="C189" s="250" t="s">
        <v>1718</v>
      </c>
      <c r="D189" s="738"/>
      <c r="E189" s="211">
        <f t="shared" si="15"/>
        <v>44147</v>
      </c>
      <c r="F189" s="211">
        <f t="shared" si="15"/>
        <v>44154</v>
      </c>
      <c r="G189" s="211">
        <f>F189+26</f>
        <v>44180</v>
      </c>
      <c r="H189" s="211" t="s">
        <v>1713</v>
      </c>
    </row>
    <row r="190" spans="1:8">
      <c r="B190" s="267" t="s">
        <v>1717</v>
      </c>
      <c r="C190" s="250" t="s">
        <v>1716</v>
      </c>
      <c r="D190" s="739"/>
      <c r="E190" s="211">
        <f t="shared" si="15"/>
        <v>44154</v>
      </c>
      <c r="F190" s="211">
        <f t="shared" si="15"/>
        <v>44161</v>
      </c>
      <c r="G190" s="211">
        <f>F190+26</f>
        <v>44187</v>
      </c>
      <c r="H190" s="211" t="s">
        <v>1713</v>
      </c>
    </row>
    <row r="191" spans="1:8">
      <c r="B191" s="250" t="s">
        <v>1715</v>
      </c>
      <c r="C191" s="250" t="s">
        <v>1714</v>
      </c>
      <c r="D191" s="750"/>
      <c r="E191" s="211">
        <f t="shared" si="15"/>
        <v>44161</v>
      </c>
      <c r="F191" s="211">
        <f t="shared" si="15"/>
        <v>44168</v>
      </c>
      <c r="G191" s="211">
        <f>F191+26</f>
        <v>44194</v>
      </c>
      <c r="H191" s="211" t="s">
        <v>1713</v>
      </c>
    </row>
    <row r="192" spans="1:8">
      <c r="B192" s="226"/>
      <c r="C192" s="226"/>
      <c r="D192" s="226"/>
      <c r="E192" s="217"/>
      <c r="F192" s="217"/>
      <c r="G192" s="217"/>
      <c r="H192" s="217"/>
    </row>
    <row r="193" spans="1:7">
      <c r="A193" s="226" t="s">
        <v>57</v>
      </c>
      <c r="B193" s="209"/>
      <c r="C193" s="209"/>
      <c r="E193" s="226"/>
      <c r="F193" s="226"/>
      <c r="G193" s="269"/>
    </row>
    <row r="194" spans="1:7">
      <c r="B194" s="746" t="s">
        <v>26</v>
      </c>
      <c r="C194" s="746" t="s">
        <v>27</v>
      </c>
      <c r="D194" s="748" t="s">
        <v>28</v>
      </c>
      <c r="E194" s="213" t="s">
        <v>159</v>
      </c>
      <c r="F194" s="213" t="s">
        <v>159</v>
      </c>
      <c r="G194" s="213" t="s">
        <v>187</v>
      </c>
    </row>
    <row r="195" spans="1:7">
      <c r="B195" s="747"/>
      <c r="C195" s="747"/>
      <c r="D195" s="749"/>
      <c r="E195" s="213" t="s">
        <v>1035</v>
      </c>
      <c r="F195" s="213" t="s">
        <v>30</v>
      </c>
      <c r="G195" s="213" t="s">
        <v>31</v>
      </c>
    </row>
    <row r="196" spans="1:7" ht="16.5" customHeight="1">
      <c r="B196" s="250" t="s">
        <v>1691</v>
      </c>
      <c r="C196" s="250" t="s">
        <v>1690</v>
      </c>
      <c r="D196" s="737" t="s">
        <v>1700</v>
      </c>
      <c r="E196" s="211">
        <f>F196-4</f>
        <v>44132</v>
      </c>
      <c r="F196" s="211">
        <v>44136</v>
      </c>
      <c r="G196" s="211">
        <f>F196+28</f>
        <v>44164</v>
      </c>
    </row>
    <row r="197" spans="1:7">
      <c r="B197" s="268" t="s">
        <v>1699</v>
      </c>
      <c r="C197" s="250" t="s">
        <v>337</v>
      </c>
      <c r="D197" s="738"/>
      <c r="E197" s="211">
        <f t="shared" ref="E197:G200" si="16">E196+7</f>
        <v>44139</v>
      </c>
      <c r="F197" s="211">
        <f t="shared" si="16"/>
        <v>44143</v>
      </c>
      <c r="G197" s="211">
        <f t="shared" si="16"/>
        <v>44171</v>
      </c>
    </row>
    <row r="198" spans="1:7">
      <c r="B198" s="250" t="s">
        <v>1698</v>
      </c>
      <c r="C198" s="250" t="s">
        <v>1204</v>
      </c>
      <c r="D198" s="738"/>
      <c r="E198" s="211">
        <f t="shared" si="16"/>
        <v>44146</v>
      </c>
      <c r="F198" s="211">
        <f t="shared" si="16"/>
        <v>44150</v>
      </c>
      <c r="G198" s="211">
        <f t="shared" si="16"/>
        <v>44178</v>
      </c>
    </row>
    <row r="199" spans="1:7">
      <c r="B199" s="267" t="s">
        <v>1697</v>
      </c>
      <c r="C199" s="250" t="s">
        <v>1696</v>
      </c>
      <c r="D199" s="739"/>
      <c r="E199" s="211">
        <f t="shared" si="16"/>
        <v>44153</v>
      </c>
      <c r="F199" s="211">
        <f t="shared" si="16"/>
        <v>44157</v>
      </c>
      <c r="G199" s="211">
        <f t="shared" si="16"/>
        <v>44185</v>
      </c>
    </row>
    <row r="200" spans="1:7">
      <c r="B200" s="250" t="s">
        <v>1695</v>
      </c>
      <c r="C200" s="250" t="s">
        <v>1694</v>
      </c>
      <c r="D200" s="750"/>
      <c r="E200" s="211">
        <f t="shared" si="16"/>
        <v>44160</v>
      </c>
      <c r="F200" s="211">
        <f t="shared" si="16"/>
        <v>44164</v>
      </c>
      <c r="G200" s="211">
        <f t="shared" si="16"/>
        <v>44192</v>
      </c>
    </row>
    <row r="201" spans="1:7">
      <c r="B201" s="274"/>
      <c r="C201" s="274"/>
      <c r="D201" s="218"/>
      <c r="E201" s="217"/>
      <c r="F201" s="217"/>
      <c r="G201" s="217"/>
    </row>
    <row r="202" spans="1:7">
      <c r="A202" s="226" t="s">
        <v>1712</v>
      </c>
      <c r="B202" s="271"/>
      <c r="C202" s="247"/>
      <c r="D202" s="226"/>
      <c r="E202" s="226"/>
      <c r="F202" s="226"/>
      <c r="G202" s="269"/>
    </row>
    <row r="203" spans="1:7">
      <c r="A203" s="226"/>
      <c r="B203" s="746" t="s">
        <v>26</v>
      </c>
      <c r="C203" s="746" t="s">
        <v>27</v>
      </c>
      <c r="D203" s="748" t="s">
        <v>28</v>
      </c>
      <c r="E203" s="213" t="s">
        <v>159</v>
      </c>
      <c r="F203" s="213" t="s">
        <v>159</v>
      </c>
      <c r="G203" s="213" t="s">
        <v>1711</v>
      </c>
    </row>
    <row r="204" spans="1:7">
      <c r="A204" s="226"/>
      <c r="B204" s="747"/>
      <c r="C204" s="747"/>
      <c r="D204" s="749"/>
      <c r="E204" s="213" t="s">
        <v>1035</v>
      </c>
      <c r="F204" s="213" t="s">
        <v>30</v>
      </c>
      <c r="G204" s="213" t="s">
        <v>31</v>
      </c>
    </row>
    <row r="205" spans="1:7" ht="16.5" customHeight="1">
      <c r="A205" s="226"/>
      <c r="B205" s="250" t="s">
        <v>1710</v>
      </c>
      <c r="C205" s="250" t="s">
        <v>1709</v>
      </c>
      <c r="D205" s="737" t="s">
        <v>1708</v>
      </c>
      <c r="E205" s="211">
        <f>F205-6</f>
        <v>44133</v>
      </c>
      <c r="F205" s="211">
        <v>44139</v>
      </c>
      <c r="G205" s="211">
        <f>F205+30</f>
        <v>44169</v>
      </c>
    </row>
    <row r="206" spans="1:7">
      <c r="A206" s="226"/>
      <c r="B206" s="268" t="s">
        <v>1707</v>
      </c>
      <c r="C206" s="250" t="s">
        <v>1706</v>
      </c>
      <c r="D206" s="738"/>
      <c r="E206" s="211">
        <f t="shared" ref="E206:F209" si="17">E205+7</f>
        <v>44140</v>
      </c>
      <c r="F206" s="211">
        <f t="shared" si="17"/>
        <v>44146</v>
      </c>
      <c r="G206" s="211">
        <f>F206+30</f>
        <v>44176</v>
      </c>
    </row>
    <row r="207" spans="1:7">
      <c r="A207" s="226"/>
      <c r="B207" s="250" t="s">
        <v>1705</v>
      </c>
      <c r="C207" s="250" t="s">
        <v>1704</v>
      </c>
      <c r="D207" s="738"/>
      <c r="E207" s="211">
        <f t="shared" si="17"/>
        <v>44147</v>
      </c>
      <c r="F207" s="211">
        <f t="shared" si="17"/>
        <v>44153</v>
      </c>
      <c r="G207" s="211">
        <f>F207+30</f>
        <v>44183</v>
      </c>
    </row>
    <row r="208" spans="1:7">
      <c r="A208" s="226"/>
      <c r="B208" s="267" t="s">
        <v>1703</v>
      </c>
      <c r="C208" s="250" t="s">
        <v>1702</v>
      </c>
      <c r="D208" s="739"/>
      <c r="E208" s="211">
        <f t="shared" si="17"/>
        <v>44154</v>
      </c>
      <c r="F208" s="211">
        <f t="shared" si="17"/>
        <v>44160</v>
      </c>
      <c r="G208" s="211">
        <f>F208+30</f>
        <v>44190</v>
      </c>
    </row>
    <row r="209" spans="1:8">
      <c r="B209" s="250" t="s">
        <v>1422</v>
      </c>
      <c r="C209" s="250"/>
      <c r="D209" s="750"/>
      <c r="E209" s="211">
        <f t="shared" si="17"/>
        <v>44161</v>
      </c>
      <c r="F209" s="211">
        <f t="shared" si="17"/>
        <v>44167</v>
      </c>
      <c r="G209" s="211">
        <f>F209+30</f>
        <v>44197</v>
      </c>
    </row>
    <row r="210" spans="1:8">
      <c r="B210" s="209"/>
      <c r="C210" s="209"/>
      <c r="F210" s="217"/>
      <c r="G210" s="217"/>
    </row>
    <row r="211" spans="1:8">
      <c r="A211" s="226" t="s">
        <v>64</v>
      </c>
      <c r="B211" s="209"/>
      <c r="C211" s="209"/>
      <c r="F211" s="226"/>
      <c r="G211" s="269"/>
    </row>
    <row r="212" spans="1:8">
      <c r="B212" s="746" t="s">
        <v>26</v>
      </c>
      <c r="C212" s="746" t="s">
        <v>27</v>
      </c>
      <c r="D212" s="748" t="s">
        <v>28</v>
      </c>
      <c r="E212" s="213" t="s">
        <v>159</v>
      </c>
      <c r="F212" s="213" t="s">
        <v>159</v>
      </c>
      <c r="G212" s="213" t="s">
        <v>1701</v>
      </c>
      <c r="H212" s="213" t="s">
        <v>1701</v>
      </c>
    </row>
    <row r="213" spans="1:8">
      <c r="B213" s="747"/>
      <c r="C213" s="747"/>
      <c r="D213" s="749"/>
      <c r="E213" s="213" t="s">
        <v>1035</v>
      </c>
      <c r="F213" s="213" t="s">
        <v>30</v>
      </c>
      <c r="G213" s="213" t="s">
        <v>31</v>
      </c>
      <c r="H213" s="213" t="s">
        <v>31</v>
      </c>
    </row>
    <row r="214" spans="1:8" ht="16.5" customHeight="1">
      <c r="B214" s="250" t="s">
        <v>1691</v>
      </c>
      <c r="C214" s="250" t="s">
        <v>1690</v>
      </c>
      <c r="D214" s="737" t="s">
        <v>1700</v>
      </c>
      <c r="E214" s="211">
        <f>F214-4</f>
        <v>44132</v>
      </c>
      <c r="F214" s="211">
        <v>44136</v>
      </c>
      <c r="G214" s="211">
        <f>F214+28</f>
        <v>44164</v>
      </c>
      <c r="H214" s="211" t="s">
        <v>1681</v>
      </c>
    </row>
    <row r="215" spans="1:8">
      <c r="B215" s="268" t="s">
        <v>1699</v>
      </c>
      <c r="C215" s="250" t="s">
        <v>337</v>
      </c>
      <c r="D215" s="738"/>
      <c r="E215" s="211">
        <f t="shared" ref="E215:G218" si="18">E214+7</f>
        <v>44139</v>
      </c>
      <c r="F215" s="211">
        <f t="shared" si="18"/>
        <v>44143</v>
      </c>
      <c r="G215" s="211">
        <f t="shared" si="18"/>
        <v>44171</v>
      </c>
      <c r="H215" s="211" t="s">
        <v>1681</v>
      </c>
    </row>
    <row r="216" spans="1:8">
      <c r="B216" s="250" t="s">
        <v>1698</v>
      </c>
      <c r="C216" s="250" t="s">
        <v>1204</v>
      </c>
      <c r="D216" s="738"/>
      <c r="E216" s="211">
        <f t="shared" si="18"/>
        <v>44146</v>
      </c>
      <c r="F216" s="211">
        <f t="shared" si="18"/>
        <v>44150</v>
      </c>
      <c r="G216" s="211">
        <f t="shared" si="18"/>
        <v>44178</v>
      </c>
      <c r="H216" s="211" t="s">
        <v>1681</v>
      </c>
    </row>
    <row r="217" spans="1:8">
      <c r="B217" s="267" t="s">
        <v>1697</v>
      </c>
      <c r="C217" s="250" t="s">
        <v>1696</v>
      </c>
      <c r="D217" s="739"/>
      <c r="E217" s="211">
        <f t="shared" si="18"/>
        <v>44153</v>
      </c>
      <c r="F217" s="211">
        <f t="shared" si="18"/>
        <v>44157</v>
      </c>
      <c r="G217" s="211">
        <f t="shared" si="18"/>
        <v>44185</v>
      </c>
      <c r="H217" s="211" t="s">
        <v>1681</v>
      </c>
    </row>
    <row r="218" spans="1:8">
      <c r="B218" s="250" t="s">
        <v>1695</v>
      </c>
      <c r="C218" s="250" t="s">
        <v>1694</v>
      </c>
      <c r="D218" s="750"/>
      <c r="E218" s="211">
        <f t="shared" si="18"/>
        <v>44160</v>
      </c>
      <c r="F218" s="211">
        <f t="shared" si="18"/>
        <v>44164</v>
      </c>
      <c r="G218" s="211">
        <f t="shared" si="18"/>
        <v>44192</v>
      </c>
      <c r="H218" s="211" t="s">
        <v>1681</v>
      </c>
    </row>
    <row r="219" spans="1:8">
      <c r="B219" s="209"/>
      <c r="C219" s="209"/>
      <c r="E219" s="217"/>
      <c r="F219" s="217"/>
      <c r="G219" s="217"/>
    </row>
    <row r="220" spans="1:8">
      <c r="A220" s="226" t="s">
        <v>191</v>
      </c>
      <c r="B220" s="209"/>
      <c r="C220" s="209"/>
    </row>
    <row r="221" spans="1:8">
      <c r="B221" s="746" t="s">
        <v>26</v>
      </c>
      <c r="C221" s="746" t="s">
        <v>27</v>
      </c>
      <c r="D221" s="748" t="s">
        <v>28</v>
      </c>
      <c r="E221" s="213" t="s">
        <v>159</v>
      </c>
      <c r="F221" s="213" t="s">
        <v>159</v>
      </c>
      <c r="G221" s="213" t="s">
        <v>1693</v>
      </c>
      <c r="H221" s="213" t="s">
        <v>1692</v>
      </c>
    </row>
    <row r="222" spans="1:8">
      <c r="B222" s="747"/>
      <c r="C222" s="747"/>
      <c r="D222" s="749"/>
      <c r="E222" s="213" t="s">
        <v>1035</v>
      </c>
      <c r="F222" s="213" t="s">
        <v>30</v>
      </c>
      <c r="G222" s="213" t="s">
        <v>31</v>
      </c>
      <c r="H222" s="213" t="s">
        <v>31</v>
      </c>
    </row>
    <row r="223" spans="1:8" ht="16.5" customHeight="1">
      <c r="B223" s="250" t="s">
        <v>1691</v>
      </c>
      <c r="C223" s="250" t="s">
        <v>1690</v>
      </c>
      <c r="D223" s="737" t="s">
        <v>1689</v>
      </c>
      <c r="E223" s="211">
        <f>F223-4</f>
        <v>44132</v>
      </c>
      <c r="F223" s="211">
        <v>44136</v>
      </c>
      <c r="G223" s="211">
        <f>F223+28</f>
        <v>44164</v>
      </c>
      <c r="H223" s="211" t="s">
        <v>1681</v>
      </c>
    </row>
    <row r="224" spans="1:8">
      <c r="B224" s="268" t="s">
        <v>1688</v>
      </c>
      <c r="C224" s="250" t="s">
        <v>337</v>
      </c>
      <c r="D224" s="738"/>
      <c r="E224" s="211">
        <f t="shared" ref="E224:G227" si="19">E223+7</f>
        <v>44139</v>
      </c>
      <c r="F224" s="211">
        <f t="shared" si="19"/>
        <v>44143</v>
      </c>
      <c r="G224" s="211">
        <f t="shared" si="19"/>
        <v>44171</v>
      </c>
      <c r="H224" s="211" t="s">
        <v>1681</v>
      </c>
    </row>
    <row r="225" spans="1:8">
      <c r="B225" s="250" t="s">
        <v>1687</v>
      </c>
      <c r="C225" s="250" t="s">
        <v>1686</v>
      </c>
      <c r="D225" s="738"/>
      <c r="E225" s="211">
        <f t="shared" si="19"/>
        <v>44146</v>
      </c>
      <c r="F225" s="211">
        <f t="shared" si="19"/>
        <v>44150</v>
      </c>
      <c r="G225" s="211">
        <f t="shared" si="19"/>
        <v>44178</v>
      </c>
      <c r="H225" s="211" t="s">
        <v>1681</v>
      </c>
    </row>
    <row r="226" spans="1:8">
      <c r="B226" s="267" t="s">
        <v>1685</v>
      </c>
      <c r="C226" s="250" t="s">
        <v>1684</v>
      </c>
      <c r="D226" s="739"/>
      <c r="E226" s="211">
        <f t="shared" si="19"/>
        <v>44153</v>
      </c>
      <c r="F226" s="211">
        <f t="shared" si="19"/>
        <v>44157</v>
      </c>
      <c r="G226" s="211">
        <f t="shared" si="19"/>
        <v>44185</v>
      </c>
      <c r="H226" s="211" t="s">
        <v>1681</v>
      </c>
    </row>
    <row r="227" spans="1:8">
      <c r="B227" s="250" t="s">
        <v>1683</v>
      </c>
      <c r="C227" s="250" t="s">
        <v>1682</v>
      </c>
      <c r="D227" s="750"/>
      <c r="E227" s="211">
        <f t="shared" si="19"/>
        <v>44160</v>
      </c>
      <c r="F227" s="211">
        <f t="shared" si="19"/>
        <v>44164</v>
      </c>
      <c r="G227" s="211">
        <f t="shared" si="19"/>
        <v>44192</v>
      </c>
      <c r="H227" s="211" t="s">
        <v>1681</v>
      </c>
    </row>
    <row r="228" spans="1:8">
      <c r="B228" s="274"/>
      <c r="C228" s="274"/>
      <c r="D228" s="218"/>
      <c r="E228" s="217"/>
      <c r="F228" s="217"/>
      <c r="G228" s="217"/>
      <c r="H228" s="217"/>
    </row>
    <row r="229" spans="1:8">
      <c r="A229" s="226" t="s">
        <v>188</v>
      </c>
      <c r="B229" s="209"/>
      <c r="C229" s="209"/>
      <c r="E229" s="226"/>
      <c r="F229" s="226"/>
      <c r="G229" s="269"/>
    </row>
    <row r="230" spans="1:8">
      <c r="B230" s="746" t="s">
        <v>26</v>
      </c>
      <c r="C230" s="746" t="s">
        <v>27</v>
      </c>
      <c r="D230" s="748" t="s">
        <v>28</v>
      </c>
      <c r="E230" s="213" t="s">
        <v>159</v>
      </c>
      <c r="F230" s="213" t="s">
        <v>159</v>
      </c>
      <c r="G230" s="213" t="s">
        <v>1680</v>
      </c>
    </row>
    <row r="231" spans="1:8">
      <c r="B231" s="747"/>
      <c r="C231" s="747"/>
      <c r="D231" s="749"/>
      <c r="E231" s="213" t="s">
        <v>1035</v>
      </c>
      <c r="F231" s="213" t="s">
        <v>30</v>
      </c>
      <c r="G231" s="213" t="s">
        <v>31</v>
      </c>
    </row>
    <row r="232" spans="1:8" ht="16.5" customHeight="1">
      <c r="B232" s="250" t="s">
        <v>1676</v>
      </c>
      <c r="C232" s="250" t="s">
        <v>1675</v>
      </c>
      <c r="D232" s="737" t="s">
        <v>1674</v>
      </c>
      <c r="E232" s="211">
        <f>F232-5</f>
        <v>44134</v>
      </c>
      <c r="F232" s="211">
        <v>44139</v>
      </c>
      <c r="G232" s="211">
        <f>F232+25</f>
        <v>44164</v>
      </c>
    </row>
    <row r="233" spans="1:8">
      <c r="B233" s="268" t="s">
        <v>1673</v>
      </c>
      <c r="C233" s="250" t="s">
        <v>70</v>
      </c>
      <c r="D233" s="738"/>
      <c r="E233" s="211">
        <f t="shared" ref="E233:F236" si="20">E232+7</f>
        <v>44141</v>
      </c>
      <c r="F233" s="211">
        <f t="shared" si="20"/>
        <v>44146</v>
      </c>
      <c r="G233" s="211">
        <f>F233+25</f>
        <v>44171</v>
      </c>
    </row>
    <row r="234" spans="1:8">
      <c r="B234" s="250" t="s">
        <v>1672</v>
      </c>
      <c r="C234" s="250" t="s">
        <v>1671</v>
      </c>
      <c r="D234" s="738"/>
      <c r="E234" s="211">
        <f t="shared" si="20"/>
        <v>44148</v>
      </c>
      <c r="F234" s="211">
        <f t="shared" si="20"/>
        <v>44153</v>
      </c>
      <c r="G234" s="211">
        <f>F234+25</f>
        <v>44178</v>
      </c>
    </row>
    <row r="235" spans="1:8">
      <c r="B235" s="267" t="s">
        <v>1670</v>
      </c>
      <c r="C235" s="250" t="s">
        <v>1669</v>
      </c>
      <c r="D235" s="739"/>
      <c r="E235" s="211">
        <f t="shared" si="20"/>
        <v>44155</v>
      </c>
      <c r="F235" s="211">
        <f t="shared" si="20"/>
        <v>44160</v>
      </c>
      <c r="G235" s="211">
        <f>F235+25</f>
        <v>44185</v>
      </c>
    </row>
    <row r="236" spans="1:8">
      <c r="B236" s="250" t="s">
        <v>1668</v>
      </c>
      <c r="C236" s="250" t="s">
        <v>1667</v>
      </c>
      <c r="D236" s="750"/>
      <c r="E236" s="211">
        <f t="shared" si="20"/>
        <v>44162</v>
      </c>
      <c r="F236" s="211">
        <f t="shared" si="20"/>
        <v>44167</v>
      </c>
      <c r="G236" s="211">
        <f>F236+25</f>
        <v>44192</v>
      </c>
    </row>
    <row r="237" spans="1:8">
      <c r="B237" s="297"/>
      <c r="C237" s="297"/>
      <c r="E237" s="217"/>
      <c r="F237" s="217"/>
      <c r="G237" s="217"/>
    </row>
    <row r="238" spans="1:8">
      <c r="A238" s="226" t="s">
        <v>45</v>
      </c>
      <c r="B238" s="209"/>
      <c r="C238" s="209"/>
      <c r="F238" s="226"/>
      <c r="G238" s="269"/>
    </row>
    <row r="239" spans="1:8">
      <c r="B239" s="746" t="s">
        <v>26</v>
      </c>
      <c r="C239" s="746" t="s">
        <v>27</v>
      </c>
      <c r="D239" s="748" t="s">
        <v>28</v>
      </c>
      <c r="E239" s="213" t="s">
        <v>159</v>
      </c>
      <c r="F239" s="213" t="s">
        <v>159</v>
      </c>
      <c r="G239" s="213" t="s">
        <v>1679</v>
      </c>
    </row>
    <row r="240" spans="1:8">
      <c r="B240" s="747"/>
      <c r="C240" s="747"/>
      <c r="D240" s="749"/>
      <c r="E240" s="213" t="s">
        <v>1035</v>
      </c>
      <c r="F240" s="213" t="s">
        <v>30</v>
      </c>
      <c r="G240" s="213" t="s">
        <v>31</v>
      </c>
    </row>
    <row r="241" spans="1:7" ht="16.5" customHeight="1">
      <c r="B241" s="250" t="s">
        <v>1676</v>
      </c>
      <c r="C241" s="250" t="s">
        <v>1675</v>
      </c>
      <c r="D241" s="737" t="s">
        <v>1674</v>
      </c>
      <c r="E241" s="211">
        <f>F241-5</f>
        <v>44134</v>
      </c>
      <c r="F241" s="211">
        <v>44139</v>
      </c>
      <c r="G241" s="211">
        <f>F241+33</f>
        <v>44172</v>
      </c>
    </row>
    <row r="242" spans="1:7">
      <c r="B242" s="268" t="s">
        <v>1673</v>
      </c>
      <c r="C242" s="250" t="s">
        <v>70</v>
      </c>
      <c r="D242" s="738"/>
      <c r="E242" s="211">
        <f t="shared" ref="E242:F245" si="21">E241+7</f>
        <v>44141</v>
      </c>
      <c r="F242" s="211">
        <f t="shared" si="21"/>
        <v>44146</v>
      </c>
      <c r="G242" s="211">
        <f>F242+33</f>
        <v>44179</v>
      </c>
    </row>
    <row r="243" spans="1:7">
      <c r="B243" s="250" t="s">
        <v>1672</v>
      </c>
      <c r="C243" s="250" t="s">
        <v>1671</v>
      </c>
      <c r="D243" s="738"/>
      <c r="E243" s="211">
        <f t="shared" si="21"/>
        <v>44148</v>
      </c>
      <c r="F243" s="211">
        <f t="shared" si="21"/>
        <v>44153</v>
      </c>
      <c r="G243" s="211">
        <f>F243+33</f>
        <v>44186</v>
      </c>
    </row>
    <row r="244" spans="1:7">
      <c r="B244" s="267" t="s">
        <v>1670</v>
      </c>
      <c r="C244" s="250" t="s">
        <v>1669</v>
      </c>
      <c r="D244" s="739"/>
      <c r="E244" s="211">
        <f t="shared" si="21"/>
        <v>44155</v>
      </c>
      <c r="F244" s="211">
        <f t="shared" si="21"/>
        <v>44160</v>
      </c>
      <c r="G244" s="211">
        <f>F244+33</f>
        <v>44193</v>
      </c>
    </row>
    <row r="245" spans="1:7">
      <c r="B245" s="250" t="s">
        <v>1668</v>
      </c>
      <c r="C245" s="250" t="s">
        <v>1667</v>
      </c>
      <c r="D245" s="750"/>
      <c r="E245" s="211">
        <f t="shared" si="21"/>
        <v>44162</v>
      </c>
      <c r="F245" s="211">
        <f t="shared" si="21"/>
        <v>44167</v>
      </c>
      <c r="G245" s="211">
        <f>F245+33</f>
        <v>44200</v>
      </c>
    </row>
    <row r="246" spans="1:7">
      <c r="B246" s="274"/>
      <c r="C246" s="274"/>
      <c r="D246" s="218"/>
      <c r="E246" s="217"/>
      <c r="F246" s="217"/>
      <c r="G246" s="296"/>
    </row>
    <row r="247" spans="1:7">
      <c r="A247" s="226" t="s">
        <v>1678</v>
      </c>
      <c r="B247" s="271"/>
      <c r="C247" s="271"/>
      <c r="D247" s="218"/>
      <c r="E247" s="217"/>
      <c r="F247" s="217"/>
      <c r="G247" s="296"/>
    </row>
    <row r="248" spans="1:7">
      <c r="B248" s="746" t="s">
        <v>26</v>
      </c>
      <c r="C248" s="746" t="s">
        <v>27</v>
      </c>
      <c r="D248" s="748" t="s">
        <v>28</v>
      </c>
      <c r="E248" s="213" t="s">
        <v>159</v>
      </c>
      <c r="F248" s="213" t="s">
        <v>159</v>
      </c>
      <c r="G248" s="213" t="s">
        <v>1677</v>
      </c>
    </row>
    <row r="249" spans="1:7">
      <c r="B249" s="747"/>
      <c r="C249" s="747"/>
      <c r="D249" s="749"/>
      <c r="E249" s="213" t="s">
        <v>1035</v>
      </c>
      <c r="F249" s="213" t="s">
        <v>30</v>
      </c>
      <c r="G249" s="213" t="s">
        <v>31</v>
      </c>
    </row>
    <row r="250" spans="1:7" ht="16.5" customHeight="1">
      <c r="B250" s="250" t="s">
        <v>1676</v>
      </c>
      <c r="C250" s="250" t="s">
        <v>1675</v>
      </c>
      <c r="D250" s="737" t="s">
        <v>1674</v>
      </c>
      <c r="E250" s="211">
        <f>F250-5</f>
        <v>44134</v>
      </c>
      <c r="F250" s="211">
        <v>44139</v>
      </c>
      <c r="G250" s="211">
        <f>F250+35</f>
        <v>44174</v>
      </c>
    </row>
    <row r="251" spans="1:7">
      <c r="B251" s="268" t="s">
        <v>1673</v>
      </c>
      <c r="C251" s="250" t="s">
        <v>70</v>
      </c>
      <c r="D251" s="738"/>
      <c r="E251" s="211">
        <f t="shared" ref="E251:F254" si="22">E250+7</f>
        <v>44141</v>
      </c>
      <c r="F251" s="211">
        <f t="shared" si="22"/>
        <v>44146</v>
      </c>
      <c r="G251" s="211">
        <f>F251+35</f>
        <v>44181</v>
      </c>
    </row>
    <row r="252" spans="1:7">
      <c r="B252" s="250" t="s">
        <v>1672</v>
      </c>
      <c r="C252" s="250" t="s">
        <v>1671</v>
      </c>
      <c r="D252" s="738"/>
      <c r="E252" s="211">
        <f t="shared" si="22"/>
        <v>44148</v>
      </c>
      <c r="F252" s="211">
        <f t="shared" si="22"/>
        <v>44153</v>
      </c>
      <c r="G252" s="211">
        <f>F252+35</f>
        <v>44188</v>
      </c>
    </row>
    <row r="253" spans="1:7">
      <c r="B253" s="267" t="s">
        <v>1670</v>
      </c>
      <c r="C253" s="250" t="s">
        <v>1669</v>
      </c>
      <c r="D253" s="739"/>
      <c r="E253" s="211">
        <f t="shared" si="22"/>
        <v>44155</v>
      </c>
      <c r="F253" s="211">
        <f t="shared" si="22"/>
        <v>44160</v>
      </c>
      <c r="G253" s="211">
        <f>F253+35</f>
        <v>44195</v>
      </c>
    </row>
    <row r="254" spans="1:7">
      <c r="B254" s="250" t="s">
        <v>1668</v>
      </c>
      <c r="C254" s="250" t="s">
        <v>1667</v>
      </c>
      <c r="D254" s="750"/>
      <c r="E254" s="211">
        <f t="shared" si="22"/>
        <v>44162</v>
      </c>
      <c r="F254" s="211">
        <f t="shared" si="22"/>
        <v>44167</v>
      </c>
      <c r="G254" s="211">
        <f>F254+35</f>
        <v>44202</v>
      </c>
    </row>
    <row r="255" spans="1:7">
      <c r="B255" s="274"/>
      <c r="C255" s="274"/>
      <c r="D255" s="218"/>
      <c r="E255" s="217"/>
      <c r="F255" s="217"/>
      <c r="G255" s="217"/>
    </row>
    <row r="256" spans="1:7">
      <c r="A256" s="226" t="s">
        <v>173</v>
      </c>
      <c r="B256" s="209"/>
      <c r="C256" s="209"/>
    </row>
    <row r="257" spans="1:8">
      <c r="B257" s="746" t="s">
        <v>26</v>
      </c>
      <c r="C257" s="746" t="s">
        <v>27</v>
      </c>
      <c r="D257" s="748" t="s">
        <v>28</v>
      </c>
      <c r="E257" s="213" t="s">
        <v>159</v>
      </c>
      <c r="F257" s="213" t="s">
        <v>159</v>
      </c>
      <c r="G257" s="213" t="s">
        <v>1666</v>
      </c>
      <c r="H257" s="213" t="s">
        <v>1665</v>
      </c>
    </row>
    <row r="258" spans="1:8">
      <c r="B258" s="747"/>
      <c r="C258" s="747"/>
      <c r="D258" s="749"/>
      <c r="E258" s="213" t="s">
        <v>1035</v>
      </c>
      <c r="F258" s="213" t="s">
        <v>30</v>
      </c>
      <c r="G258" s="213" t="s">
        <v>31</v>
      </c>
      <c r="H258" s="213" t="s">
        <v>31</v>
      </c>
    </row>
    <row r="259" spans="1:8" ht="16.5" customHeight="1">
      <c r="B259" s="250" t="s">
        <v>1664</v>
      </c>
      <c r="C259" s="250" t="s">
        <v>1663</v>
      </c>
      <c r="D259" s="737" t="s">
        <v>1662</v>
      </c>
      <c r="E259" s="211">
        <f>F259-6</f>
        <v>44134</v>
      </c>
      <c r="F259" s="211">
        <v>44140</v>
      </c>
      <c r="G259" s="211">
        <f>F259+28</f>
        <v>44168</v>
      </c>
      <c r="H259" s="211" t="s">
        <v>1657</v>
      </c>
    </row>
    <row r="260" spans="1:8">
      <c r="B260" s="268" t="s">
        <v>1654</v>
      </c>
      <c r="C260" s="250" t="s">
        <v>1661</v>
      </c>
      <c r="D260" s="738"/>
      <c r="E260" s="211">
        <f t="shared" ref="E260:F263" si="23">E259+7</f>
        <v>44141</v>
      </c>
      <c r="F260" s="211">
        <f t="shared" si="23"/>
        <v>44147</v>
      </c>
      <c r="G260" s="211">
        <f>F260+28</f>
        <v>44175</v>
      </c>
      <c r="H260" s="211" t="s">
        <v>1657</v>
      </c>
    </row>
    <row r="261" spans="1:8">
      <c r="B261" s="250" t="s">
        <v>1660</v>
      </c>
      <c r="C261" s="250" t="s">
        <v>1659</v>
      </c>
      <c r="D261" s="738"/>
      <c r="E261" s="211">
        <f t="shared" si="23"/>
        <v>44148</v>
      </c>
      <c r="F261" s="211">
        <f t="shared" si="23"/>
        <v>44154</v>
      </c>
      <c r="G261" s="211">
        <f>F261+28</f>
        <v>44182</v>
      </c>
      <c r="H261" s="211" t="s">
        <v>1657</v>
      </c>
    </row>
    <row r="262" spans="1:8">
      <c r="B262" s="267" t="s">
        <v>1658</v>
      </c>
      <c r="C262" s="250" t="s">
        <v>1650</v>
      </c>
      <c r="D262" s="739"/>
      <c r="E262" s="211">
        <f t="shared" si="23"/>
        <v>44155</v>
      </c>
      <c r="F262" s="211">
        <f t="shared" si="23"/>
        <v>44161</v>
      </c>
      <c r="G262" s="211">
        <f>F262+28</f>
        <v>44189</v>
      </c>
      <c r="H262" s="211" t="s">
        <v>1657</v>
      </c>
    </row>
    <row r="263" spans="1:8">
      <c r="B263" s="250"/>
      <c r="C263" s="250"/>
      <c r="D263" s="750"/>
      <c r="E263" s="211">
        <f t="shared" si="23"/>
        <v>44162</v>
      </c>
      <c r="F263" s="211">
        <f t="shared" si="23"/>
        <v>44168</v>
      </c>
      <c r="G263" s="211">
        <f>F263+28</f>
        <v>44196</v>
      </c>
      <c r="H263" s="211" t="s">
        <v>1657</v>
      </c>
    </row>
    <row r="264" spans="1:8">
      <c r="B264" s="283"/>
      <c r="C264" s="271"/>
      <c r="D264" s="218"/>
      <c r="E264" s="217"/>
      <c r="F264" s="217"/>
    </row>
    <row r="265" spans="1:8">
      <c r="A265" s="226" t="s">
        <v>65</v>
      </c>
    </row>
    <row r="266" spans="1:8">
      <c r="B266" s="746" t="s">
        <v>26</v>
      </c>
      <c r="C266" s="746" t="s">
        <v>27</v>
      </c>
      <c r="D266" s="748" t="s">
        <v>28</v>
      </c>
      <c r="E266" s="213" t="s">
        <v>159</v>
      </c>
      <c r="F266" s="213" t="s">
        <v>159</v>
      </c>
      <c r="G266" s="273" t="s">
        <v>65</v>
      </c>
    </row>
    <row r="267" spans="1:8">
      <c r="B267" s="747"/>
      <c r="C267" s="747"/>
      <c r="D267" s="749"/>
      <c r="E267" s="213" t="s">
        <v>1035</v>
      </c>
      <c r="F267" s="213" t="s">
        <v>30</v>
      </c>
      <c r="G267" s="273" t="s">
        <v>31</v>
      </c>
    </row>
    <row r="268" spans="1:8">
      <c r="B268" s="267" t="s">
        <v>1656</v>
      </c>
      <c r="C268" s="267" t="s">
        <v>98</v>
      </c>
      <c r="D268" s="737" t="s">
        <v>1655</v>
      </c>
      <c r="E268" s="211">
        <v>44134</v>
      </c>
      <c r="F268" s="211">
        <v>44140</v>
      </c>
      <c r="G268" s="211">
        <f>F268+23</f>
        <v>44163</v>
      </c>
    </row>
    <row r="269" spans="1:8">
      <c r="B269" s="267" t="s">
        <v>1654</v>
      </c>
      <c r="C269" s="267" t="s">
        <v>1653</v>
      </c>
      <c r="D269" s="738"/>
      <c r="E269" s="211">
        <f t="shared" ref="E269:F271" si="24">E268+7</f>
        <v>44141</v>
      </c>
      <c r="F269" s="211">
        <f t="shared" si="24"/>
        <v>44147</v>
      </c>
      <c r="G269" s="211">
        <f>F269+23</f>
        <v>44170</v>
      </c>
    </row>
    <row r="270" spans="1:8">
      <c r="B270" s="267" t="s">
        <v>1652</v>
      </c>
      <c r="C270" s="267" t="s">
        <v>122</v>
      </c>
      <c r="D270" s="738"/>
      <c r="E270" s="211">
        <f t="shared" si="24"/>
        <v>44148</v>
      </c>
      <c r="F270" s="211">
        <f t="shared" si="24"/>
        <v>44154</v>
      </c>
      <c r="G270" s="211">
        <f>F270+23</f>
        <v>44177</v>
      </c>
    </row>
    <row r="271" spans="1:8">
      <c r="B271" s="267" t="s">
        <v>1651</v>
      </c>
      <c r="C271" s="267" t="s">
        <v>1650</v>
      </c>
      <c r="D271" s="739"/>
      <c r="E271" s="211">
        <f t="shared" si="24"/>
        <v>44155</v>
      </c>
      <c r="F271" s="211">
        <f t="shared" si="24"/>
        <v>44161</v>
      </c>
      <c r="G271" s="211">
        <f>F271+23</f>
        <v>44184</v>
      </c>
    </row>
    <row r="272" spans="1:8">
      <c r="B272" s="271"/>
      <c r="C272" s="271"/>
      <c r="D272" s="218"/>
      <c r="E272" s="217"/>
      <c r="F272" s="217"/>
      <c r="G272" s="217"/>
    </row>
    <row r="273" spans="1:8" s="253" customFormat="1">
      <c r="A273" s="744" t="s">
        <v>1649</v>
      </c>
      <c r="B273" s="744"/>
      <c r="C273" s="744"/>
      <c r="D273" s="744"/>
      <c r="E273" s="744"/>
      <c r="F273" s="744"/>
      <c r="G273" s="744"/>
      <c r="H273" s="248"/>
    </row>
    <row r="274" spans="1:8">
      <c r="A274" s="226" t="s">
        <v>1648</v>
      </c>
      <c r="F274" s="295"/>
    </row>
    <row r="275" spans="1:8">
      <c r="B275" s="746" t="s">
        <v>1633</v>
      </c>
      <c r="C275" s="746" t="s">
        <v>27</v>
      </c>
      <c r="D275" s="748" t="s">
        <v>1449</v>
      </c>
      <c r="E275" s="213" t="s">
        <v>159</v>
      </c>
      <c r="F275" s="213" t="s">
        <v>159</v>
      </c>
      <c r="G275" s="273" t="s">
        <v>1639</v>
      </c>
    </row>
    <row r="276" spans="1:8">
      <c r="B276" s="747"/>
      <c r="C276" s="747"/>
      <c r="D276" s="749"/>
      <c r="E276" s="213" t="s">
        <v>1035</v>
      </c>
      <c r="F276" s="213" t="s">
        <v>30</v>
      </c>
      <c r="G276" s="273" t="s">
        <v>31</v>
      </c>
    </row>
    <row r="277" spans="1:8">
      <c r="B277" s="268" t="s">
        <v>1641</v>
      </c>
      <c r="C277" s="250" t="s">
        <v>1647</v>
      </c>
      <c r="D277" s="750" t="s">
        <v>1646</v>
      </c>
      <c r="E277" s="211">
        <f>F277-5</f>
        <v>44134</v>
      </c>
      <c r="F277" s="211">
        <v>44139</v>
      </c>
      <c r="G277" s="211">
        <f>F277+3</f>
        <v>44142</v>
      </c>
    </row>
    <row r="278" spans="1:8">
      <c r="B278" s="268" t="s">
        <v>1643</v>
      </c>
      <c r="C278" s="250" t="s">
        <v>1645</v>
      </c>
      <c r="D278" s="750"/>
      <c r="E278" s="211">
        <f t="shared" ref="E278:F281" si="25">E277+7</f>
        <v>44141</v>
      </c>
      <c r="F278" s="211">
        <f t="shared" si="25"/>
        <v>44146</v>
      </c>
      <c r="G278" s="211">
        <f>F278+3</f>
        <v>44149</v>
      </c>
    </row>
    <row r="279" spans="1:8">
      <c r="B279" s="268" t="s">
        <v>1641</v>
      </c>
      <c r="C279" s="250" t="s">
        <v>1644</v>
      </c>
      <c r="D279" s="750"/>
      <c r="E279" s="211">
        <f t="shared" si="25"/>
        <v>44148</v>
      </c>
      <c r="F279" s="211">
        <f t="shared" si="25"/>
        <v>44153</v>
      </c>
      <c r="G279" s="211">
        <f>F279+3</f>
        <v>44156</v>
      </c>
    </row>
    <row r="280" spans="1:8">
      <c r="B280" s="268" t="s">
        <v>1643</v>
      </c>
      <c r="C280" s="250" t="s">
        <v>1642</v>
      </c>
      <c r="D280" s="750"/>
      <c r="E280" s="211">
        <f t="shared" si="25"/>
        <v>44155</v>
      </c>
      <c r="F280" s="211">
        <f t="shared" si="25"/>
        <v>44160</v>
      </c>
      <c r="G280" s="211">
        <f>F280+3</f>
        <v>44163</v>
      </c>
    </row>
    <row r="281" spans="1:8">
      <c r="B281" s="268" t="s">
        <v>1641</v>
      </c>
      <c r="C281" s="250" t="s">
        <v>1640</v>
      </c>
      <c r="D281" s="750"/>
      <c r="E281" s="211">
        <f t="shared" si="25"/>
        <v>44162</v>
      </c>
      <c r="F281" s="211">
        <f t="shared" si="25"/>
        <v>44167</v>
      </c>
      <c r="G281" s="211">
        <f>F281+3</f>
        <v>44170</v>
      </c>
    </row>
    <row r="282" spans="1:8">
      <c r="F282" s="295"/>
    </row>
    <row r="283" spans="1:8">
      <c r="B283" s="746" t="s">
        <v>1633</v>
      </c>
      <c r="C283" s="746" t="s">
        <v>27</v>
      </c>
      <c r="D283" s="748" t="s">
        <v>1449</v>
      </c>
      <c r="E283" s="213" t="s">
        <v>159</v>
      </c>
      <c r="F283" s="213" t="s">
        <v>159</v>
      </c>
      <c r="G283" s="273" t="s">
        <v>1639</v>
      </c>
    </row>
    <row r="284" spans="1:8">
      <c r="B284" s="747"/>
      <c r="C284" s="747"/>
      <c r="D284" s="749"/>
      <c r="E284" s="213" t="s">
        <v>1035</v>
      </c>
      <c r="F284" s="213" t="s">
        <v>30</v>
      </c>
      <c r="G284" s="273" t="s">
        <v>31</v>
      </c>
    </row>
    <row r="285" spans="1:8">
      <c r="B285" s="268" t="s">
        <v>1528</v>
      </c>
      <c r="C285" s="250" t="s">
        <v>1521</v>
      </c>
      <c r="D285" s="750" t="s">
        <v>1527</v>
      </c>
      <c r="E285" s="211">
        <f>F285-3</f>
        <v>44138</v>
      </c>
      <c r="F285" s="211">
        <v>44141</v>
      </c>
      <c r="G285" s="211">
        <f>F285+3</f>
        <v>44144</v>
      </c>
    </row>
    <row r="286" spans="1:8">
      <c r="B286" s="268" t="s">
        <v>1526</v>
      </c>
      <c r="C286" s="250" t="s">
        <v>1525</v>
      </c>
      <c r="D286" s="750"/>
      <c r="E286" s="211">
        <f t="shared" ref="E286:F289" si="26">E285+7</f>
        <v>44145</v>
      </c>
      <c r="F286" s="211">
        <f t="shared" si="26"/>
        <v>44148</v>
      </c>
      <c r="G286" s="211">
        <f>F286+3</f>
        <v>44151</v>
      </c>
    </row>
    <row r="287" spans="1:8">
      <c r="B287" s="268" t="s">
        <v>1524</v>
      </c>
      <c r="C287" s="250" t="s">
        <v>1512</v>
      </c>
      <c r="D287" s="750"/>
      <c r="E287" s="211">
        <f t="shared" si="26"/>
        <v>44152</v>
      </c>
      <c r="F287" s="211">
        <f t="shared" si="26"/>
        <v>44155</v>
      </c>
      <c r="G287" s="211">
        <f>F287+3</f>
        <v>44158</v>
      </c>
    </row>
    <row r="288" spans="1:8">
      <c r="B288" s="268" t="s">
        <v>1523</v>
      </c>
      <c r="C288" s="250" t="s">
        <v>1521</v>
      </c>
      <c r="D288" s="750"/>
      <c r="E288" s="211">
        <f t="shared" si="26"/>
        <v>44159</v>
      </c>
      <c r="F288" s="211">
        <f t="shared" si="26"/>
        <v>44162</v>
      </c>
      <c r="G288" s="211">
        <f>F288+3</f>
        <v>44165</v>
      </c>
    </row>
    <row r="289" spans="1:7">
      <c r="B289" s="268" t="s">
        <v>1522</v>
      </c>
      <c r="C289" s="250" t="s">
        <v>1521</v>
      </c>
      <c r="D289" s="750"/>
      <c r="E289" s="211">
        <f t="shared" si="26"/>
        <v>44166</v>
      </c>
      <c r="F289" s="211">
        <f t="shared" si="26"/>
        <v>44169</v>
      </c>
      <c r="G289" s="211">
        <f>F289+3</f>
        <v>44172</v>
      </c>
    </row>
    <row r="290" spans="1:7">
      <c r="B290" s="209"/>
      <c r="C290" s="209"/>
    </row>
    <row r="291" spans="1:7">
      <c r="B291" s="746" t="s">
        <v>1633</v>
      </c>
      <c r="C291" s="746" t="s">
        <v>27</v>
      </c>
      <c r="D291" s="748" t="s">
        <v>1449</v>
      </c>
      <c r="E291" s="213" t="s">
        <v>159</v>
      </c>
      <c r="F291" s="213" t="s">
        <v>159</v>
      </c>
      <c r="G291" s="273" t="s">
        <v>1639</v>
      </c>
    </row>
    <row r="292" spans="1:7">
      <c r="B292" s="747"/>
      <c r="C292" s="747"/>
      <c r="D292" s="749"/>
      <c r="E292" s="213" t="s">
        <v>1035</v>
      </c>
      <c r="F292" s="213" t="s">
        <v>30</v>
      </c>
      <c r="G292" s="273" t="s">
        <v>31</v>
      </c>
    </row>
    <row r="293" spans="1:7">
      <c r="B293" s="268" t="s">
        <v>1519</v>
      </c>
      <c r="C293" s="250">
        <v>2026</v>
      </c>
      <c r="D293" s="750" t="s">
        <v>1518</v>
      </c>
      <c r="E293" s="211">
        <f>F293-3</f>
        <v>44133</v>
      </c>
      <c r="F293" s="211">
        <v>44136</v>
      </c>
      <c r="G293" s="211">
        <f>F293+3</f>
        <v>44139</v>
      </c>
    </row>
    <row r="294" spans="1:7">
      <c r="B294" s="268" t="s">
        <v>1517</v>
      </c>
      <c r="C294" s="250" t="s">
        <v>1512</v>
      </c>
      <c r="D294" s="750"/>
      <c r="E294" s="211">
        <f t="shared" ref="E294:F297" si="27">E293+7</f>
        <v>44140</v>
      </c>
      <c r="F294" s="211">
        <f t="shared" si="27"/>
        <v>44143</v>
      </c>
      <c r="G294" s="211">
        <f>F294+3</f>
        <v>44146</v>
      </c>
    </row>
    <row r="295" spans="1:7">
      <c r="B295" s="268" t="s">
        <v>1516</v>
      </c>
      <c r="C295" s="250" t="s">
        <v>1515</v>
      </c>
      <c r="D295" s="750"/>
      <c r="E295" s="211">
        <f t="shared" si="27"/>
        <v>44147</v>
      </c>
      <c r="F295" s="211">
        <f t="shared" si="27"/>
        <v>44150</v>
      </c>
      <c r="G295" s="211">
        <f>F295+3</f>
        <v>44153</v>
      </c>
    </row>
    <row r="296" spans="1:7">
      <c r="B296" s="268" t="s">
        <v>1514</v>
      </c>
      <c r="C296" s="250" t="s">
        <v>1512</v>
      </c>
      <c r="D296" s="750"/>
      <c r="E296" s="211">
        <f t="shared" si="27"/>
        <v>44154</v>
      </c>
      <c r="F296" s="211">
        <f t="shared" si="27"/>
        <v>44157</v>
      </c>
      <c r="G296" s="211">
        <f>F296+3</f>
        <v>44160</v>
      </c>
    </row>
    <row r="297" spans="1:7">
      <c r="B297" s="268" t="s">
        <v>1513</v>
      </c>
      <c r="C297" s="250" t="s">
        <v>1512</v>
      </c>
      <c r="D297" s="750"/>
      <c r="E297" s="211">
        <f t="shared" si="27"/>
        <v>44161</v>
      </c>
      <c r="F297" s="211">
        <f t="shared" si="27"/>
        <v>44164</v>
      </c>
      <c r="G297" s="211">
        <f>F297+3</f>
        <v>44167</v>
      </c>
    </row>
    <row r="298" spans="1:7">
      <c r="B298" s="209"/>
      <c r="C298" s="209"/>
    </row>
    <row r="299" spans="1:7">
      <c r="A299" s="745" t="s">
        <v>1638</v>
      </c>
      <c r="B299" s="745"/>
      <c r="C299" s="745"/>
      <c r="E299" s="217"/>
      <c r="F299" s="217"/>
      <c r="G299" s="217"/>
    </row>
    <row r="300" spans="1:7">
      <c r="B300" s="746" t="s">
        <v>1633</v>
      </c>
      <c r="C300" s="746" t="s">
        <v>27</v>
      </c>
      <c r="D300" s="748" t="s">
        <v>1449</v>
      </c>
      <c r="E300" s="213" t="s">
        <v>159</v>
      </c>
      <c r="F300" s="213" t="s">
        <v>159</v>
      </c>
      <c r="G300" s="273" t="s">
        <v>1632</v>
      </c>
    </row>
    <row r="301" spans="1:7">
      <c r="B301" s="747"/>
      <c r="C301" s="747"/>
      <c r="D301" s="749"/>
      <c r="E301" s="213" t="s">
        <v>1035</v>
      </c>
      <c r="F301" s="213" t="s">
        <v>30</v>
      </c>
      <c r="G301" s="273" t="s">
        <v>31</v>
      </c>
    </row>
    <row r="302" spans="1:7">
      <c r="B302" s="268" t="s">
        <v>1635</v>
      </c>
      <c r="C302" s="250" t="s">
        <v>1637</v>
      </c>
      <c r="D302" s="750" t="s">
        <v>1636</v>
      </c>
      <c r="E302" s="211">
        <f>F302-3</f>
        <v>44137</v>
      </c>
      <c r="F302" s="211">
        <v>44140</v>
      </c>
      <c r="G302" s="211">
        <f>F302+2</f>
        <v>44142</v>
      </c>
    </row>
    <row r="303" spans="1:7">
      <c r="B303" s="268" t="s">
        <v>1635</v>
      </c>
      <c r="C303" s="250" t="s">
        <v>1629</v>
      </c>
      <c r="D303" s="750"/>
      <c r="E303" s="211">
        <f t="shared" ref="E303:F306" si="28">E302+7</f>
        <v>44144</v>
      </c>
      <c r="F303" s="211">
        <f t="shared" si="28"/>
        <v>44147</v>
      </c>
      <c r="G303" s="211">
        <f>F303+2</f>
        <v>44149</v>
      </c>
    </row>
    <row r="304" spans="1:7">
      <c r="B304" s="268" t="s">
        <v>1635</v>
      </c>
      <c r="C304" s="250" t="s">
        <v>1628</v>
      </c>
      <c r="D304" s="750"/>
      <c r="E304" s="211">
        <f t="shared" si="28"/>
        <v>44151</v>
      </c>
      <c r="F304" s="211">
        <f t="shared" si="28"/>
        <v>44154</v>
      </c>
      <c r="G304" s="211">
        <f>F304+2</f>
        <v>44156</v>
      </c>
    </row>
    <row r="305" spans="1:8">
      <c r="B305" s="268" t="s">
        <v>1635</v>
      </c>
      <c r="C305" s="250" t="s">
        <v>1626</v>
      </c>
      <c r="D305" s="750"/>
      <c r="E305" s="211">
        <f t="shared" si="28"/>
        <v>44158</v>
      </c>
      <c r="F305" s="211">
        <f t="shared" si="28"/>
        <v>44161</v>
      </c>
      <c r="G305" s="211">
        <f>F305+2</f>
        <v>44163</v>
      </c>
    </row>
    <row r="306" spans="1:8">
      <c r="B306" s="268" t="s">
        <v>1635</v>
      </c>
      <c r="C306" s="250" t="s">
        <v>1634</v>
      </c>
      <c r="D306" s="750"/>
      <c r="E306" s="211">
        <f t="shared" si="28"/>
        <v>44165</v>
      </c>
      <c r="F306" s="211">
        <f t="shared" si="28"/>
        <v>44168</v>
      </c>
      <c r="G306" s="211">
        <f>F306+2</f>
        <v>44170</v>
      </c>
    </row>
    <row r="307" spans="1:8">
      <c r="B307" s="294"/>
      <c r="C307" s="294"/>
      <c r="E307" s="217"/>
      <c r="F307" s="217"/>
      <c r="G307" s="217"/>
    </row>
    <row r="308" spans="1:8">
      <c r="B308" s="746" t="s">
        <v>1633</v>
      </c>
      <c r="C308" s="746" t="s">
        <v>27</v>
      </c>
      <c r="D308" s="748" t="s">
        <v>1449</v>
      </c>
      <c r="E308" s="213" t="s">
        <v>159</v>
      </c>
      <c r="F308" s="213" t="s">
        <v>159</v>
      </c>
      <c r="G308" s="273" t="s">
        <v>1632</v>
      </c>
    </row>
    <row r="309" spans="1:8">
      <c r="B309" s="747"/>
      <c r="C309" s="747"/>
      <c r="D309" s="749"/>
      <c r="E309" s="213" t="s">
        <v>1035</v>
      </c>
      <c r="F309" s="213" t="s">
        <v>30</v>
      </c>
      <c r="G309" s="273" t="s">
        <v>31</v>
      </c>
    </row>
    <row r="310" spans="1:8">
      <c r="B310" s="268" t="s">
        <v>1627</v>
      </c>
      <c r="C310" s="250" t="s">
        <v>1515</v>
      </c>
      <c r="D310" s="750" t="s">
        <v>1631</v>
      </c>
      <c r="E310" s="211">
        <f>F310-3</f>
        <v>44133</v>
      </c>
      <c r="F310" s="211">
        <v>44136</v>
      </c>
      <c r="G310" s="211">
        <f>F310+3</f>
        <v>44139</v>
      </c>
    </row>
    <row r="311" spans="1:8">
      <c r="B311" s="268" t="s">
        <v>1627</v>
      </c>
      <c r="C311" s="250" t="s">
        <v>1630</v>
      </c>
      <c r="D311" s="750"/>
      <c r="E311" s="211">
        <f t="shared" ref="E311:F314" si="29">E310+7</f>
        <v>44140</v>
      </c>
      <c r="F311" s="211">
        <f t="shared" si="29"/>
        <v>44143</v>
      </c>
      <c r="G311" s="211">
        <f>F311+3</f>
        <v>44146</v>
      </c>
    </row>
    <row r="312" spans="1:8">
      <c r="B312" s="268" t="s">
        <v>1627</v>
      </c>
      <c r="C312" s="250" t="s">
        <v>1629</v>
      </c>
      <c r="D312" s="750"/>
      <c r="E312" s="211">
        <f t="shared" si="29"/>
        <v>44147</v>
      </c>
      <c r="F312" s="211">
        <f t="shared" si="29"/>
        <v>44150</v>
      </c>
      <c r="G312" s="211">
        <f>F312+3</f>
        <v>44153</v>
      </c>
    </row>
    <row r="313" spans="1:8">
      <c r="B313" s="268" t="s">
        <v>1627</v>
      </c>
      <c r="C313" s="250" t="s">
        <v>1628</v>
      </c>
      <c r="D313" s="750"/>
      <c r="E313" s="211">
        <f t="shared" si="29"/>
        <v>44154</v>
      </c>
      <c r="F313" s="211">
        <f t="shared" si="29"/>
        <v>44157</v>
      </c>
      <c r="G313" s="211">
        <f>F313+3</f>
        <v>44160</v>
      </c>
    </row>
    <row r="314" spans="1:8">
      <c r="B314" s="268" t="s">
        <v>1627</v>
      </c>
      <c r="C314" s="250" t="s">
        <v>1626</v>
      </c>
      <c r="D314" s="750"/>
      <c r="E314" s="211">
        <f t="shared" si="29"/>
        <v>44161</v>
      </c>
      <c r="F314" s="211">
        <f t="shared" si="29"/>
        <v>44164</v>
      </c>
      <c r="G314" s="211">
        <f>F314+3</f>
        <v>44167</v>
      </c>
    </row>
    <row r="315" spans="1:8">
      <c r="B315" s="209"/>
      <c r="C315" s="209"/>
    </row>
    <row r="316" spans="1:8">
      <c r="A316" s="744" t="s">
        <v>82</v>
      </c>
      <c r="B316" s="744"/>
      <c r="C316" s="744"/>
      <c r="D316" s="744"/>
      <c r="E316" s="744"/>
      <c r="F316" s="744"/>
      <c r="G316" s="744"/>
      <c r="H316" s="248"/>
    </row>
    <row r="317" spans="1:8">
      <c r="A317" s="226" t="s">
        <v>96</v>
      </c>
    </row>
    <row r="318" spans="1:8">
      <c r="B318" s="746" t="s">
        <v>1560</v>
      </c>
      <c r="C318" s="746" t="s">
        <v>1254</v>
      </c>
      <c r="D318" s="748" t="s">
        <v>1403</v>
      </c>
      <c r="E318" s="213" t="s">
        <v>1252</v>
      </c>
      <c r="F318" s="213" t="s">
        <v>1252</v>
      </c>
      <c r="G318" s="273" t="s">
        <v>1394</v>
      </c>
    </row>
    <row r="319" spans="1:8">
      <c r="B319" s="747"/>
      <c r="C319" s="747"/>
      <c r="D319" s="749"/>
      <c r="E319" s="213" t="s">
        <v>1250</v>
      </c>
      <c r="F319" s="213" t="s">
        <v>1249</v>
      </c>
      <c r="G319" s="273" t="s">
        <v>1288</v>
      </c>
    </row>
    <row r="320" spans="1:8">
      <c r="B320" s="268" t="s">
        <v>1617</v>
      </c>
      <c r="C320" s="250" t="s">
        <v>1624</v>
      </c>
      <c r="D320" s="750" t="s">
        <v>1623</v>
      </c>
      <c r="E320" s="211">
        <f>F320-3</f>
        <v>44137</v>
      </c>
      <c r="F320" s="211">
        <v>44140</v>
      </c>
      <c r="G320" s="211">
        <f>F320+10</f>
        <v>44150</v>
      </c>
    </row>
    <row r="321" spans="1:7">
      <c r="B321" s="268" t="s">
        <v>1622</v>
      </c>
      <c r="C321" s="250" t="s">
        <v>1594</v>
      </c>
      <c r="D321" s="750"/>
      <c r="E321" s="211">
        <f t="shared" ref="E321:F324" si="30">E320+7</f>
        <v>44144</v>
      </c>
      <c r="F321" s="211">
        <f t="shared" si="30"/>
        <v>44147</v>
      </c>
      <c r="G321" s="211">
        <f>F321+10</f>
        <v>44157</v>
      </c>
    </row>
    <row r="322" spans="1:7">
      <c r="B322" s="268" t="s">
        <v>1621</v>
      </c>
      <c r="C322" s="250" t="s">
        <v>1620</v>
      </c>
      <c r="D322" s="750"/>
      <c r="E322" s="211">
        <f t="shared" si="30"/>
        <v>44151</v>
      </c>
      <c r="F322" s="211">
        <f t="shared" si="30"/>
        <v>44154</v>
      </c>
      <c r="G322" s="211">
        <f>F322+10</f>
        <v>44164</v>
      </c>
    </row>
    <row r="323" spans="1:7">
      <c r="B323" s="268" t="s">
        <v>1619</v>
      </c>
      <c r="C323" s="250" t="s">
        <v>1618</v>
      </c>
      <c r="D323" s="750"/>
      <c r="E323" s="211">
        <f t="shared" si="30"/>
        <v>44158</v>
      </c>
      <c r="F323" s="211">
        <f t="shared" si="30"/>
        <v>44161</v>
      </c>
      <c r="G323" s="211">
        <f>F323+10</f>
        <v>44171</v>
      </c>
    </row>
    <row r="324" spans="1:7">
      <c r="B324" s="268" t="s">
        <v>1617</v>
      </c>
      <c r="C324" s="250" t="s">
        <v>1616</v>
      </c>
      <c r="D324" s="750"/>
      <c r="E324" s="211">
        <f t="shared" si="30"/>
        <v>44165</v>
      </c>
      <c r="F324" s="211">
        <f t="shared" si="30"/>
        <v>44168</v>
      </c>
      <c r="G324" s="211">
        <f>F324+10</f>
        <v>44178</v>
      </c>
    </row>
    <row r="325" spans="1:7">
      <c r="B325" s="209"/>
      <c r="C325" s="209"/>
    </row>
    <row r="326" spans="1:7">
      <c r="B326" s="746" t="s">
        <v>1560</v>
      </c>
      <c r="C326" s="746" t="s">
        <v>1254</v>
      </c>
      <c r="D326" s="748" t="s">
        <v>1403</v>
      </c>
      <c r="E326" s="213" t="s">
        <v>1252</v>
      </c>
      <c r="F326" s="213" t="s">
        <v>1252</v>
      </c>
      <c r="G326" s="273" t="s">
        <v>1394</v>
      </c>
    </row>
    <row r="327" spans="1:7">
      <c r="B327" s="747"/>
      <c r="C327" s="747"/>
      <c r="D327" s="749"/>
      <c r="E327" s="213" t="s">
        <v>1250</v>
      </c>
      <c r="F327" s="213" t="s">
        <v>1249</v>
      </c>
      <c r="G327" s="273" t="s">
        <v>1288</v>
      </c>
    </row>
    <row r="328" spans="1:7">
      <c r="B328" s="268" t="s">
        <v>1610</v>
      </c>
      <c r="C328" s="250" t="s">
        <v>1615</v>
      </c>
      <c r="D328" s="750" t="s">
        <v>1614</v>
      </c>
      <c r="E328" s="211">
        <f>F328-3</f>
        <v>44139</v>
      </c>
      <c r="F328" s="211">
        <v>44142</v>
      </c>
      <c r="G328" s="211">
        <f>F328+7</f>
        <v>44149</v>
      </c>
    </row>
    <row r="329" spans="1:7">
      <c r="B329" s="268" t="s">
        <v>1613</v>
      </c>
      <c r="C329" s="250" t="s">
        <v>1600</v>
      </c>
      <c r="D329" s="750"/>
      <c r="E329" s="211">
        <f t="shared" ref="E329:F332" si="31">E328+7</f>
        <v>44146</v>
      </c>
      <c r="F329" s="211">
        <f t="shared" si="31"/>
        <v>44149</v>
      </c>
      <c r="G329" s="211">
        <f>F329+7</f>
        <v>44156</v>
      </c>
    </row>
    <row r="330" spans="1:7">
      <c r="B330" s="268" t="s">
        <v>1612</v>
      </c>
      <c r="C330" s="250" t="s">
        <v>1604</v>
      </c>
      <c r="D330" s="750"/>
      <c r="E330" s="211">
        <f t="shared" si="31"/>
        <v>44153</v>
      </c>
      <c r="F330" s="211">
        <f t="shared" si="31"/>
        <v>44156</v>
      </c>
      <c r="G330" s="211">
        <f>F330+7</f>
        <v>44163</v>
      </c>
    </row>
    <row r="331" spans="1:7">
      <c r="B331" s="268" t="s">
        <v>1611</v>
      </c>
      <c r="C331" s="250" t="s">
        <v>1604</v>
      </c>
      <c r="D331" s="750"/>
      <c r="E331" s="211">
        <f t="shared" si="31"/>
        <v>44160</v>
      </c>
      <c r="F331" s="211">
        <f t="shared" si="31"/>
        <v>44163</v>
      </c>
      <c r="G331" s="211">
        <f>F331+7</f>
        <v>44170</v>
      </c>
    </row>
    <row r="332" spans="1:7">
      <c r="B332" s="268" t="s">
        <v>1610</v>
      </c>
      <c r="C332" s="250" t="s">
        <v>1604</v>
      </c>
      <c r="D332" s="750"/>
      <c r="E332" s="211">
        <f t="shared" si="31"/>
        <v>44167</v>
      </c>
      <c r="F332" s="211">
        <f t="shared" si="31"/>
        <v>44170</v>
      </c>
      <c r="G332" s="211">
        <f>F332+7</f>
        <v>44177</v>
      </c>
    </row>
    <row r="333" spans="1:7">
      <c r="B333" s="293"/>
      <c r="C333" s="291"/>
    </row>
    <row r="334" spans="1:7">
      <c r="A334" s="226" t="s">
        <v>84</v>
      </c>
      <c r="B334" s="247"/>
      <c r="C334" s="247"/>
      <c r="D334" s="247"/>
      <c r="E334" s="247"/>
      <c r="F334" s="226"/>
      <c r="G334" s="226"/>
    </row>
    <row r="335" spans="1:7">
      <c r="A335" s="226"/>
      <c r="B335" s="746" t="s">
        <v>1560</v>
      </c>
      <c r="C335" s="746" t="s">
        <v>1254</v>
      </c>
      <c r="D335" s="748" t="s">
        <v>1403</v>
      </c>
      <c r="E335" s="213" t="s">
        <v>1252</v>
      </c>
      <c r="F335" s="213" t="s">
        <v>1252</v>
      </c>
      <c r="G335" s="213" t="s">
        <v>1625</v>
      </c>
    </row>
    <row r="336" spans="1:7" ht="16.5" customHeight="1">
      <c r="A336" s="226"/>
      <c r="B336" s="747"/>
      <c r="C336" s="747"/>
      <c r="D336" s="749"/>
      <c r="E336" s="213" t="s">
        <v>1250</v>
      </c>
      <c r="F336" s="213" t="s">
        <v>1249</v>
      </c>
      <c r="G336" s="213" t="s">
        <v>31</v>
      </c>
    </row>
    <row r="337" spans="1:7" ht="16.5" customHeight="1">
      <c r="A337" s="226"/>
      <c r="B337" s="268" t="s">
        <v>1617</v>
      </c>
      <c r="C337" s="250" t="s">
        <v>1624</v>
      </c>
      <c r="D337" s="750" t="s">
        <v>1623</v>
      </c>
      <c r="E337" s="211">
        <f>F337-3</f>
        <v>44137</v>
      </c>
      <c r="F337" s="211">
        <v>44140</v>
      </c>
      <c r="G337" s="211">
        <f>F337+8</f>
        <v>44148</v>
      </c>
    </row>
    <row r="338" spans="1:7" ht="16.5" customHeight="1">
      <c r="A338" s="226"/>
      <c r="B338" s="268" t="s">
        <v>1622</v>
      </c>
      <c r="C338" s="250" t="s">
        <v>1594</v>
      </c>
      <c r="D338" s="750"/>
      <c r="E338" s="211">
        <f t="shared" ref="E338:F341" si="32">E337+7</f>
        <v>44144</v>
      </c>
      <c r="F338" s="211">
        <f t="shared" si="32"/>
        <v>44147</v>
      </c>
      <c r="G338" s="211">
        <f>F338+8</f>
        <v>44155</v>
      </c>
    </row>
    <row r="339" spans="1:7">
      <c r="A339" s="226"/>
      <c r="B339" s="268" t="s">
        <v>1621</v>
      </c>
      <c r="C339" s="250" t="s">
        <v>1620</v>
      </c>
      <c r="D339" s="750"/>
      <c r="E339" s="211">
        <f t="shared" si="32"/>
        <v>44151</v>
      </c>
      <c r="F339" s="211">
        <f t="shared" si="32"/>
        <v>44154</v>
      </c>
      <c r="G339" s="211">
        <f>F339+8</f>
        <v>44162</v>
      </c>
    </row>
    <row r="340" spans="1:7">
      <c r="A340" s="226"/>
      <c r="B340" s="268" t="s">
        <v>1619</v>
      </c>
      <c r="C340" s="250" t="s">
        <v>1618</v>
      </c>
      <c r="D340" s="750"/>
      <c r="E340" s="211">
        <f t="shared" si="32"/>
        <v>44158</v>
      </c>
      <c r="F340" s="211">
        <f t="shared" si="32"/>
        <v>44161</v>
      </c>
      <c r="G340" s="211">
        <f>F340+8</f>
        <v>44169</v>
      </c>
    </row>
    <row r="341" spans="1:7">
      <c r="A341" s="226"/>
      <c r="B341" s="268" t="s">
        <v>1617</v>
      </c>
      <c r="C341" s="250" t="s">
        <v>1616</v>
      </c>
      <c r="D341" s="750"/>
      <c r="E341" s="211">
        <f t="shared" si="32"/>
        <v>44165</v>
      </c>
      <c r="F341" s="211">
        <f t="shared" si="32"/>
        <v>44168</v>
      </c>
      <c r="G341" s="211">
        <f>F341+8</f>
        <v>44176</v>
      </c>
    </row>
    <row r="342" spans="1:7">
      <c r="A342" s="226"/>
      <c r="B342" s="209"/>
      <c r="C342" s="209"/>
    </row>
    <row r="343" spans="1:7">
      <c r="B343" s="746" t="s">
        <v>1560</v>
      </c>
      <c r="C343" s="746" t="s">
        <v>1254</v>
      </c>
      <c r="D343" s="748" t="s">
        <v>1403</v>
      </c>
      <c r="E343" s="213" t="s">
        <v>1252</v>
      </c>
      <c r="F343" s="213" t="s">
        <v>1252</v>
      </c>
      <c r="G343" s="213" t="s">
        <v>202</v>
      </c>
    </row>
    <row r="344" spans="1:7" ht="16.5" customHeight="1">
      <c r="B344" s="747"/>
      <c r="C344" s="747"/>
      <c r="D344" s="749"/>
      <c r="E344" s="213" t="s">
        <v>1250</v>
      </c>
      <c r="F344" s="213" t="s">
        <v>1249</v>
      </c>
      <c r="G344" s="213" t="s">
        <v>31</v>
      </c>
    </row>
    <row r="345" spans="1:7" ht="16.5" customHeight="1">
      <c r="B345" s="268" t="s">
        <v>1610</v>
      </c>
      <c r="C345" s="250" t="s">
        <v>1615</v>
      </c>
      <c r="D345" s="750" t="s">
        <v>1614</v>
      </c>
      <c r="E345" s="211">
        <f>F345-3</f>
        <v>44139</v>
      </c>
      <c r="F345" s="211">
        <v>44142</v>
      </c>
      <c r="G345" s="211">
        <f>F345+8</f>
        <v>44150</v>
      </c>
    </row>
    <row r="346" spans="1:7" ht="16.5" customHeight="1">
      <c r="B346" s="268" t="s">
        <v>1613</v>
      </c>
      <c r="C346" s="250" t="s">
        <v>1600</v>
      </c>
      <c r="D346" s="750"/>
      <c r="E346" s="211">
        <f t="shared" ref="E346:F349" si="33">E345+7</f>
        <v>44146</v>
      </c>
      <c r="F346" s="211">
        <f t="shared" si="33"/>
        <v>44149</v>
      </c>
      <c r="G346" s="211">
        <f>F346+8</f>
        <v>44157</v>
      </c>
    </row>
    <row r="347" spans="1:7" ht="16.5" customHeight="1">
      <c r="B347" s="268" t="s">
        <v>1612</v>
      </c>
      <c r="C347" s="250" t="s">
        <v>1604</v>
      </c>
      <c r="D347" s="750"/>
      <c r="E347" s="211">
        <f t="shared" si="33"/>
        <v>44153</v>
      </c>
      <c r="F347" s="211">
        <f t="shared" si="33"/>
        <v>44156</v>
      </c>
      <c r="G347" s="211">
        <f>F347+8</f>
        <v>44164</v>
      </c>
    </row>
    <row r="348" spans="1:7">
      <c r="B348" s="268" t="s">
        <v>1611</v>
      </c>
      <c r="C348" s="250" t="s">
        <v>1604</v>
      </c>
      <c r="D348" s="750"/>
      <c r="E348" s="211">
        <f t="shared" si="33"/>
        <v>44160</v>
      </c>
      <c r="F348" s="211">
        <f t="shared" si="33"/>
        <v>44163</v>
      </c>
      <c r="G348" s="211">
        <f>F348+8</f>
        <v>44171</v>
      </c>
    </row>
    <row r="349" spans="1:7">
      <c r="B349" s="268" t="s">
        <v>1610</v>
      </c>
      <c r="C349" s="250" t="s">
        <v>1604</v>
      </c>
      <c r="D349" s="750"/>
      <c r="E349" s="211">
        <f t="shared" si="33"/>
        <v>44167</v>
      </c>
      <c r="F349" s="211">
        <f t="shared" si="33"/>
        <v>44170</v>
      </c>
      <c r="G349" s="211">
        <f>F349+8</f>
        <v>44178</v>
      </c>
    </row>
    <row r="350" spans="1:7">
      <c r="B350" s="271"/>
      <c r="C350" s="271"/>
      <c r="D350" s="218"/>
      <c r="E350" s="217"/>
      <c r="F350" s="217"/>
      <c r="G350" s="217"/>
    </row>
    <row r="351" spans="1:7">
      <c r="A351" s="226" t="s">
        <v>204</v>
      </c>
      <c r="D351" s="218"/>
      <c r="E351" s="217"/>
      <c r="F351" s="217"/>
      <c r="G351" s="217"/>
    </row>
    <row r="352" spans="1:7">
      <c r="B352" s="746" t="s">
        <v>1560</v>
      </c>
      <c r="C352" s="746" t="s">
        <v>1254</v>
      </c>
      <c r="D352" s="748" t="s">
        <v>1403</v>
      </c>
      <c r="E352" s="213" t="s">
        <v>1252</v>
      </c>
      <c r="F352" s="213" t="s">
        <v>1252</v>
      </c>
      <c r="G352" s="213" t="s">
        <v>204</v>
      </c>
    </row>
    <row r="353" spans="1:7">
      <c r="B353" s="747"/>
      <c r="C353" s="747"/>
      <c r="D353" s="749"/>
      <c r="E353" s="213" t="s">
        <v>1250</v>
      </c>
      <c r="F353" s="213" t="s">
        <v>1249</v>
      </c>
      <c r="G353" s="213" t="s">
        <v>31</v>
      </c>
    </row>
    <row r="354" spans="1:7">
      <c r="B354" s="268" t="s">
        <v>1610</v>
      </c>
      <c r="C354" s="250" t="s">
        <v>1615</v>
      </c>
      <c r="D354" s="750" t="s">
        <v>1614</v>
      </c>
      <c r="E354" s="211">
        <f>F354-3</f>
        <v>44139</v>
      </c>
      <c r="F354" s="211">
        <v>44142</v>
      </c>
      <c r="G354" s="211">
        <f>F354+9</f>
        <v>44151</v>
      </c>
    </row>
    <row r="355" spans="1:7">
      <c r="B355" s="268" t="s">
        <v>1613</v>
      </c>
      <c r="C355" s="250" t="s">
        <v>1600</v>
      </c>
      <c r="D355" s="750"/>
      <c r="E355" s="211">
        <f t="shared" ref="E355:F358" si="34">E354+7</f>
        <v>44146</v>
      </c>
      <c r="F355" s="211">
        <f t="shared" si="34"/>
        <v>44149</v>
      </c>
      <c r="G355" s="211">
        <f>F355+9</f>
        <v>44158</v>
      </c>
    </row>
    <row r="356" spans="1:7" ht="16.5" customHeight="1">
      <c r="B356" s="268" t="s">
        <v>1612</v>
      </c>
      <c r="C356" s="250" t="s">
        <v>1604</v>
      </c>
      <c r="D356" s="750"/>
      <c r="E356" s="211">
        <f t="shared" si="34"/>
        <v>44153</v>
      </c>
      <c r="F356" s="211">
        <f t="shared" si="34"/>
        <v>44156</v>
      </c>
      <c r="G356" s="211">
        <f>F356+9</f>
        <v>44165</v>
      </c>
    </row>
    <row r="357" spans="1:7">
      <c r="B357" s="268" t="s">
        <v>1611</v>
      </c>
      <c r="C357" s="250" t="s">
        <v>1604</v>
      </c>
      <c r="D357" s="750"/>
      <c r="E357" s="211">
        <f t="shared" si="34"/>
        <v>44160</v>
      </c>
      <c r="F357" s="211">
        <f t="shared" si="34"/>
        <v>44163</v>
      </c>
      <c r="G357" s="211">
        <f>F357+9</f>
        <v>44172</v>
      </c>
    </row>
    <row r="358" spans="1:7">
      <c r="B358" s="268" t="s">
        <v>1610</v>
      </c>
      <c r="C358" s="250" t="s">
        <v>1604</v>
      </c>
      <c r="D358" s="750"/>
      <c r="E358" s="211">
        <f t="shared" si="34"/>
        <v>44167</v>
      </c>
      <c r="F358" s="211">
        <f t="shared" si="34"/>
        <v>44170</v>
      </c>
      <c r="G358" s="211">
        <f>F358+9</f>
        <v>44179</v>
      </c>
    </row>
    <row r="359" spans="1:7">
      <c r="B359" s="274"/>
      <c r="C359" s="274"/>
      <c r="D359" s="218"/>
      <c r="E359" s="217"/>
      <c r="F359" s="217"/>
      <c r="G359" s="234"/>
    </row>
    <row r="360" spans="1:7">
      <c r="A360" s="226" t="s">
        <v>90</v>
      </c>
      <c r="B360" s="209"/>
    </row>
    <row r="361" spans="1:7">
      <c r="B361" s="746" t="s">
        <v>1560</v>
      </c>
      <c r="C361" s="746" t="s">
        <v>1254</v>
      </c>
      <c r="D361" s="748" t="s">
        <v>1403</v>
      </c>
      <c r="E361" s="213" t="s">
        <v>1252</v>
      </c>
      <c r="F361" s="213" t="s">
        <v>1252</v>
      </c>
      <c r="G361" s="213" t="s">
        <v>1599</v>
      </c>
    </row>
    <row r="362" spans="1:7">
      <c r="B362" s="747"/>
      <c r="C362" s="747"/>
      <c r="D362" s="749"/>
      <c r="E362" s="213" t="s">
        <v>1250</v>
      </c>
      <c r="F362" s="213" t="s">
        <v>1249</v>
      </c>
      <c r="G362" s="213" t="s">
        <v>1288</v>
      </c>
    </row>
    <row r="363" spans="1:7">
      <c r="B363" s="268" t="s">
        <v>1601</v>
      </c>
      <c r="C363" s="250" t="s">
        <v>1609</v>
      </c>
      <c r="D363" s="750" t="s">
        <v>1608</v>
      </c>
      <c r="E363" s="211">
        <f>F363-5</f>
        <v>44134</v>
      </c>
      <c r="F363" s="211">
        <v>44139</v>
      </c>
      <c r="G363" s="211">
        <f>F363+11</f>
        <v>44150</v>
      </c>
    </row>
    <row r="364" spans="1:7">
      <c r="B364" s="268" t="s">
        <v>1607</v>
      </c>
      <c r="C364" s="250" t="s">
        <v>1606</v>
      </c>
      <c r="D364" s="750"/>
      <c r="E364" s="211">
        <f t="shared" ref="E364:F367" si="35">E363+7</f>
        <v>44141</v>
      </c>
      <c r="F364" s="211">
        <f t="shared" si="35"/>
        <v>44146</v>
      </c>
      <c r="G364" s="211">
        <f>F364+11</f>
        <v>44157</v>
      </c>
    </row>
    <row r="365" spans="1:7">
      <c r="B365" s="268" t="s">
        <v>1605</v>
      </c>
      <c r="C365" s="250" t="s">
        <v>1604</v>
      </c>
      <c r="D365" s="750"/>
      <c r="E365" s="211">
        <f t="shared" si="35"/>
        <v>44148</v>
      </c>
      <c r="F365" s="211">
        <f t="shared" si="35"/>
        <v>44153</v>
      </c>
      <c r="G365" s="211">
        <f>F365+11</f>
        <v>44164</v>
      </c>
    </row>
    <row r="366" spans="1:7">
      <c r="B366" s="268" t="s">
        <v>1603</v>
      </c>
      <c r="C366" s="250" t="s">
        <v>1602</v>
      </c>
      <c r="D366" s="750"/>
      <c r="E366" s="211">
        <f t="shared" si="35"/>
        <v>44155</v>
      </c>
      <c r="F366" s="211">
        <f t="shared" si="35"/>
        <v>44160</v>
      </c>
      <c r="G366" s="211">
        <f>F366+11</f>
        <v>44171</v>
      </c>
    </row>
    <row r="367" spans="1:7">
      <c r="B367" s="268" t="s">
        <v>1601</v>
      </c>
      <c r="C367" s="250" t="s">
        <v>1600</v>
      </c>
      <c r="D367" s="750"/>
      <c r="E367" s="211">
        <f t="shared" si="35"/>
        <v>44162</v>
      </c>
      <c r="F367" s="211">
        <f t="shared" si="35"/>
        <v>44167</v>
      </c>
      <c r="G367" s="211">
        <f>F367+11</f>
        <v>44178</v>
      </c>
    </row>
    <row r="368" spans="1:7">
      <c r="B368" s="209"/>
      <c r="C368" s="209"/>
    </row>
    <row r="369" spans="1:7">
      <c r="B369" s="746" t="s">
        <v>1560</v>
      </c>
      <c r="C369" s="746" t="s">
        <v>1254</v>
      </c>
      <c r="D369" s="748" t="s">
        <v>1403</v>
      </c>
      <c r="E369" s="213" t="s">
        <v>1252</v>
      </c>
      <c r="F369" s="213" t="s">
        <v>1252</v>
      </c>
      <c r="G369" s="213" t="s">
        <v>1599</v>
      </c>
    </row>
    <row r="370" spans="1:7">
      <c r="B370" s="747"/>
      <c r="C370" s="747"/>
      <c r="D370" s="749"/>
      <c r="E370" s="213" t="s">
        <v>1250</v>
      </c>
      <c r="F370" s="213" t="s">
        <v>1249</v>
      </c>
      <c r="G370" s="213" t="s">
        <v>1288</v>
      </c>
    </row>
    <row r="371" spans="1:7">
      <c r="B371" s="268" t="s">
        <v>1591</v>
      </c>
      <c r="C371" s="250" t="s">
        <v>1598</v>
      </c>
      <c r="D371" s="750" t="s">
        <v>1597</v>
      </c>
      <c r="E371" s="211">
        <f>F371-4</f>
        <v>44132</v>
      </c>
      <c r="F371" s="211">
        <v>44136</v>
      </c>
      <c r="G371" s="211">
        <f>F371+8</f>
        <v>44144</v>
      </c>
    </row>
    <row r="372" spans="1:7">
      <c r="B372" s="268" t="s">
        <v>1596</v>
      </c>
      <c r="C372" s="250" t="s">
        <v>1594</v>
      </c>
      <c r="D372" s="750"/>
      <c r="E372" s="211">
        <f t="shared" ref="E372:F375" si="36">E371+7</f>
        <v>44139</v>
      </c>
      <c r="F372" s="211">
        <f t="shared" si="36"/>
        <v>44143</v>
      </c>
      <c r="G372" s="211">
        <f>F372+8</f>
        <v>44151</v>
      </c>
    </row>
    <row r="373" spans="1:7">
      <c r="B373" s="268" t="s">
        <v>1595</v>
      </c>
      <c r="C373" s="250" t="s">
        <v>1594</v>
      </c>
      <c r="D373" s="750"/>
      <c r="E373" s="211">
        <f t="shared" si="36"/>
        <v>44146</v>
      </c>
      <c r="F373" s="211">
        <f t="shared" si="36"/>
        <v>44150</v>
      </c>
      <c r="G373" s="211">
        <f>F373+8</f>
        <v>44158</v>
      </c>
    </row>
    <row r="374" spans="1:7">
      <c r="B374" s="268" t="s">
        <v>1593</v>
      </c>
      <c r="C374" s="250" t="s">
        <v>1592</v>
      </c>
      <c r="D374" s="750"/>
      <c r="E374" s="211">
        <f t="shared" si="36"/>
        <v>44153</v>
      </c>
      <c r="F374" s="211">
        <f t="shared" si="36"/>
        <v>44157</v>
      </c>
      <c r="G374" s="211">
        <f>F374+8</f>
        <v>44165</v>
      </c>
    </row>
    <row r="375" spans="1:7">
      <c r="B375" s="268" t="s">
        <v>1591</v>
      </c>
      <c r="C375" s="250" t="s">
        <v>1590</v>
      </c>
      <c r="D375" s="750"/>
      <c r="E375" s="211">
        <f t="shared" si="36"/>
        <v>44160</v>
      </c>
      <c r="F375" s="211">
        <f t="shared" si="36"/>
        <v>44164</v>
      </c>
      <c r="G375" s="211">
        <f>F375+8</f>
        <v>44172</v>
      </c>
    </row>
    <row r="376" spans="1:7">
      <c r="B376" s="293"/>
      <c r="C376" s="291"/>
      <c r="D376" s="218"/>
      <c r="E376" s="217"/>
      <c r="F376" s="217"/>
      <c r="G376" s="217"/>
    </row>
    <row r="377" spans="1:7">
      <c r="A377" s="226" t="s">
        <v>91</v>
      </c>
      <c r="B377" s="209"/>
      <c r="C377" s="209"/>
    </row>
    <row r="378" spans="1:7">
      <c r="B378" s="746" t="s">
        <v>1560</v>
      </c>
      <c r="C378" s="746" t="s">
        <v>1254</v>
      </c>
      <c r="D378" s="748" t="s">
        <v>1403</v>
      </c>
      <c r="E378" s="213" t="s">
        <v>1252</v>
      </c>
      <c r="F378" s="213" t="s">
        <v>1252</v>
      </c>
      <c r="G378" s="213" t="s">
        <v>208</v>
      </c>
    </row>
    <row r="379" spans="1:7">
      <c r="B379" s="747"/>
      <c r="C379" s="747"/>
      <c r="D379" s="749"/>
      <c r="E379" s="213" t="s">
        <v>1250</v>
      </c>
      <c r="F379" s="213" t="s">
        <v>1249</v>
      </c>
      <c r="G379" s="213" t="s">
        <v>31</v>
      </c>
    </row>
    <row r="380" spans="1:7">
      <c r="B380" s="268" t="s">
        <v>1591</v>
      </c>
      <c r="C380" s="250" t="s">
        <v>1598</v>
      </c>
      <c r="D380" s="750" t="s">
        <v>1597</v>
      </c>
      <c r="E380" s="211">
        <f>F380-4</f>
        <v>44132</v>
      </c>
      <c r="F380" s="211">
        <v>44136</v>
      </c>
      <c r="G380" s="211">
        <f>F380+11</f>
        <v>44147</v>
      </c>
    </row>
    <row r="381" spans="1:7">
      <c r="B381" s="268" t="s">
        <v>1596</v>
      </c>
      <c r="C381" s="250" t="s">
        <v>1594</v>
      </c>
      <c r="D381" s="750"/>
      <c r="E381" s="211">
        <f t="shared" ref="E381:F384" si="37">E380+7</f>
        <v>44139</v>
      </c>
      <c r="F381" s="211">
        <f t="shared" si="37"/>
        <v>44143</v>
      </c>
      <c r="G381" s="211">
        <f>F381+11</f>
        <v>44154</v>
      </c>
    </row>
    <row r="382" spans="1:7">
      <c r="B382" s="268" t="s">
        <v>1595</v>
      </c>
      <c r="C382" s="250" t="s">
        <v>1594</v>
      </c>
      <c r="D382" s="750"/>
      <c r="E382" s="211">
        <f t="shared" si="37"/>
        <v>44146</v>
      </c>
      <c r="F382" s="211">
        <f t="shared" si="37"/>
        <v>44150</v>
      </c>
      <c r="G382" s="211">
        <f>F382+11</f>
        <v>44161</v>
      </c>
    </row>
    <row r="383" spans="1:7">
      <c r="B383" s="268" t="s">
        <v>1593</v>
      </c>
      <c r="C383" s="250" t="s">
        <v>1592</v>
      </c>
      <c r="D383" s="750"/>
      <c r="E383" s="211">
        <f t="shared" si="37"/>
        <v>44153</v>
      </c>
      <c r="F383" s="211">
        <f t="shared" si="37"/>
        <v>44157</v>
      </c>
      <c r="G383" s="211">
        <f>F383+11</f>
        <v>44168</v>
      </c>
    </row>
    <row r="384" spans="1:7">
      <c r="B384" s="268" t="s">
        <v>1591</v>
      </c>
      <c r="C384" s="250" t="s">
        <v>1590</v>
      </c>
      <c r="D384" s="750"/>
      <c r="E384" s="211">
        <f t="shared" si="37"/>
        <v>44160</v>
      </c>
      <c r="F384" s="211">
        <f t="shared" si="37"/>
        <v>44164</v>
      </c>
      <c r="G384" s="211">
        <f>F384+11</f>
        <v>44175</v>
      </c>
    </row>
    <row r="385" spans="1:8">
      <c r="B385" s="293"/>
      <c r="C385" s="291"/>
      <c r="E385" s="217"/>
      <c r="F385" s="217"/>
    </row>
    <row r="386" spans="1:8">
      <c r="A386" s="226" t="s">
        <v>1588</v>
      </c>
      <c r="B386" s="271"/>
      <c r="C386" s="271"/>
      <c r="D386" s="218"/>
      <c r="E386" s="217"/>
      <c r="F386" s="217"/>
      <c r="G386" s="234"/>
    </row>
    <row r="387" spans="1:8">
      <c r="A387" s="226"/>
      <c r="B387" s="746" t="s">
        <v>1560</v>
      </c>
      <c r="C387" s="746" t="s">
        <v>1254</v>
      </c>
      <c r="D387" s="748" t="s">
        <v>1403</v>
      </c>
      <c r="E387" s="213" t="s">
        <v>1252</v>
      </c>
      <c r="F387" s="213" t="s">
        <v>1252</v>
      </c>
      <c r="G387" s="213" t="s">
        <v>1589</v>
      </c>
      <c r="H387" s="213" t="s">
        <v>1588</v>
      </c>
    </row>
    <row r="388" spans="1:8">
      <c r="A388" s="226"/>
      <c r="B388" s="747"/>
      <c r="C388" s="747"/>
      <c r="D388" s="749"/>
      <c r="E388" s="213" t="s">
        <v>1250</v>
      </c>
      <c r="F388" s="213" t="s">
        <v>1249</v>
      </c>
      <c r="G388" s="213" t="s">
        <v>1288</v>
      </c>
      <c r="H388" s="213" t="s">
        <v>1288</v>
      </c>
    </row>
    <row r="389" spans="1:8">
      <c r="A389" s="226"/>
      <c r="B389" s="268" t="s">
        <v>1577</v>
      </c>
      <c r="C389" s="250" t="s">
        <v>1585</v>
      </c>
      <c r="D389" s="750" t="s">
        <v>1584</v>
      </c>
      <c r="E389" s="211">
        <f>F389-4</f>
        <v>44132</v>
      </c>
      <c r="F389" s="211">
        <v>44136</v>
      </c>
      <c r="G389" s="211">
        <f>F389+8</f>
        <v>44144</v>
      </c>
      <c r="H389" s="211" t="s">
        <v>1267</v>
      </c>
    </row>
    <row r="390" spans="1:8">
      <c r="A390" s="226"/>
      <c r="B390" s="268" t="s">
        <v>1583</v>
      </c>
      <c r="C390" s="250" t="s">
        <v>1582</v>
      </c>
      <c r="D390" s="750"/>
      <c r="E390" s="211">
        <f t="shared" ref="E390:F393" si="38">E389+7</f>
        <v>44139</v>
      </c>
      <c r="F390" s="211">
        <f t="shared" si="38"/>
        <v>44143</v>
      </c>
      <c r="G390" s="211">
        <f>F390+8</f>
        <v>44151</v>
      </c>
      <c r="H390" s="211" t="s">
        <v>1267</v>
      </c>
    </row>
    <row r="391" spans="1:8">
      <c r="A391" s="226"/>
      <c r="B391" s="268" t="s">
        <v>1581</v>
      </c>
      <c r="C391" s="250" t="s">
        <v>1580</v>
      </c>
      <c r="D391" s="750"/>
      <c r="E391" s="211">
        <f t="shared" si="38"/>
        <v>44146</v>
      </c>
      <c r="F391" s="211">
        <f t="shared" si="38"/>
        <v>44150</v>
      </c>
      <c r="G391" s="211">
        <f>F391+8</f>
        <v>44158</v>
      </c>
      <c r="H391" s="211" t="s">
        <v>1267</v>
      </c>
    </row>
    <row r="392" spans="1:8">
      <c r="A392" s="226"/>
      <c r="B392" s="268" t="s">
        <v>1579</v>
      </c>
      <c r="C392" s="250" t="s">
        <v>1578</v>
      </c>
      <c r="D392" s="750"/>
      <c r="E392" s="211">
        <f t="shared" si="38"/>
        <v>44153</v>
      </c>
      <c r="F392" s="211">
        <f t="shared" si="38"/>
        <v>44157</v>
      </c>
      <c r="G392" s="211">
        <f>F392+8</f>
        <v>44165</v>
      </c>
      <c r="H392" s="211" t="s">
        <v>1267</v>
      </c>
    </row>
    <row r="393" spans="1:8">
      <c r="A393" s="226"/>
      <c r="B393" s="268" t="s">
        <v>1577</v>
      </c>
      <c r="C393" s="250" t="s">
        <v>1576</v>
      </c>
      <c r="D393" s="750"/>
      <c r="E393" s="211">
        <f t="shared" si="38"/>
        <v>44160</v>
      </c>
      <c r="F393" s="211">
        <f t="shared" si="38"/>
        <v>44164</v>
      </c>
      <c r="G393" s="211">
        <f>F393+8</f>
        <v>44172</v>
      </c>
      <c r="H393" s="211" t="s">
        <v>1267</v>
      </c>
    </row>
    <row r="394" spans="1:8">
      <c r="A394" s="226"/>
      <c r="B394" s="292"/>
      <c r="C394" s="291"/>
      <c r="D394" s="218"/>
      <c r="E394" s="217"/>
      <c r="F394" s="217"/>
      <c r="G394" s="234"/>
    </row>
    <row r="395" spans="1:8">
      <c r="A395" s="226" t="s">
        <v>1587</v>
      </c>
      <c r="B395" s="284"/>
      <c r="C395" s="284"/>
      <c r="D395" s="218"/>
      <c r="E395" s="217"/>
      <c r="F395" s="217"/>
      <c r="G395" s="217"/>
    </row>
    <row r="396" spans="1:8">
      <c r="B396" s="746" t="s">
        <v>1560</v>
      </c>
      <c r="C396" s="746" t="s">
        <v>1254</v>
      </c>
      <c r="D396" s="748" t="s">
        <v>1403</v>
      </c>
      <c r="E396" s="213" t="s">
        <v>1252</v>
      </c>
      <c r="F396" s="213" t="s">
        <v>1252</v>
      </c>
      <c r="G396" s="213" t="s">
        <v>1586</v>
      </c>
    </row>
    <row r="397" spans="1:8">
      <c r="B397" s="747"/>
      <c r="C397" s="747"/>
      <c r="D397" s="749"/>
      <c r="E397" s="213" t="s">
        <v>1250</v>
      </c>
      <c r="F397" s="213" t="s">
        <v>1249</v>
      </c>
      <c r="G397" s="213" t="s">
        <v>1288</v>
      </c>
    </row>
    <row r="398" spans="1:8">
      <c r="B398" s="268" t="s">
        <v>1577</v>
      </c>
      <c r="C398" s="250" t="s">
        <v>1585</v>
      </c>
      <c r="D398" s="750" t="s">
        <v>1584</v>
      </c>
      <c r="E398" s="211">
        <f>F398-4</f>
        <v>44132</v>
      </c>
      <c r="F398" s="211">
        <v>44136</v>
      </c>
      <c r="G398" s="211">
        <f>F398+12</f>
        <v>44148</v>
      </c>
    </row>
    <row r="399" spans="1:8">
      <c r="B399" s="268" t="s">
        <v>1583</v>
      </c>
      <c r="C399" s="250" t="s">
        <v>1582</v>
      </c>
      <c r="D399" s="750"/>
      <c r="E399" s="211">
        <f t="shared" ref="E399:F402" si="39">E398+7</f>
        <v>44139</v>
      </c>
      <c r="F399" s="211">
        <f t="shared" si="39"/>
        <v>44143</v>
      </c>
      <c r="G399" s="211">
        <f>F399+12</f>
        <v>44155</v>
      </c>
    </row>
    <row r="400" spans="1:8">
      <c r="B400" s="268" t="s">
        <v>1581</v>
      </c>
      <c r="C400" s="250" t="s">
        <v>1580</v>
      </c>
      <c r="D400" s="750"/>
      <c r="E400" s="211">
        <f t="shared" si="39"/>
        <v>44146</v>
      </c>
      <c r="F400" s="211">
        <f t="shared" si="39"/>
        <v>44150</v>
      </c>
      <c r="G400" s="211">
        <f>F400+12</f>
        <v>44162</v>
      </c>
    </row>
    <row r="401" spans="1:7">
      <c r="B401" s="268" t="s">
        <v>1579</v>
      </c>
      <c r="C401" s="250" t="s">
        <v>1578</v>
      </c>
      <c r="D401" s="750"/>
      <c r="E401" s="211">
        <f t="shared" si="39"/>
        <v>44153</v>
      </c>
      <c r="F401" s="211">
        <f t="shared" si="39"/>
        <v>44157</v>
      </c>
      <c r="G401" s="211">
        <f>F401+12</f>
        <v>44169</v>
      </c>
    </row>
    <row r="402" spans="1:7">
      <c r="B402" s="268" t="s">
        <v>1577</v>
      </c>
      <c r="C402" s="250" t="s">
        <v>1576</v>
      </c>
      <c r="D402" s="750"/>
      <c r="E402" s="211">
        <f t="shared" si="39"/>
        <v>44160</v>
      </c>
      <c r="F402" s="211">
        <f t="shared" si="39"/>
        <v>44164</v>
      </c>
      <c r="G402" s="211">
        <f>F402+12</f>
        <v>44176</v>
      </c>
    </row>
    <row r="403" spans="1:7">
      <c r="B403" s="284"/>
      <c r="C403" s="284"/>
      <c r="D403" s="218"/>
      <c r="E403" s="217"/>
      <c r="F403" s="217"/>
      <c r="G403" s="217"/>
    </row>
    <row r="404" spans="1:7">
      <c r="A404" s="226" t="s">
        <v>210</v>
      </c>
      <c r="B404" s="247"/>
      <c r="C404" s="247"/>
    </row>
    <row r="405" spans="1:7">
      <c r="B405" s="746" t="s">
        <v>1560</v>
      </c>
      <c r="C405" s="746" t="s">
        <v>1254</v>
      </c>
      <c r="D405" s="748" t="s">
        <v>1403</v>
      </c>
      <c r="E405" s="213" t="s">
        <v>1252</v>
      </c>
      <c r="F405" s="213" t="s">
        <v>1252</v>
      </c>
      <c r="G405" s="213" t="s">
        <v>1575</v>
      </c>
    </row>
    <row r="406" spans="1:7">
      <c r="B406" s="747"/>
      <c r="C406" s="747"/>
      <c r="D406" s="749"/>
      <c r="E406" s="213" t="s">
        <v>1250</v>
      </c>
      <c r="F406" s="213" t="s">
        <v>1249</v>
      </c>
      <c r="G406" s="213" t="s">
        <v>31</v>
      </c>
    </row>
    <row r="407" spans="1:7">
      <c r="B407" s="268" t="s">
        <v>1569</v>
      </c>
      <c r="C407" s="250" t="s">
        <v>1561</v>
      </c>
      <c r="D407" s="750" t="s">
        <v>1568</v>
      </c>
      <c r="E407" s="211">
        <f>F407-3</f>
        <v>44138</v>
      </c>
      <c r="F407" s="211">
        <v>44141</v>
      </c>
      <c r="G407" s="211">
        <f>F407+9</f>
        <v>44150</v>
      </c>
    </row>
    <row r="408" spans="1:7">
      <c r="B408" s="268" t="s">
        <v>1567</v>
      </c>
      <c r="C408" s="250" t="s">
        <v>1566</v>
      </c>
      <c r="D408" s="750"/>
      <c r="E408" s="211">
        <f t="shared" ref="E408:F411" si="40">E407+7</f>
        <v>44145</v>
      </c>
      <c r="F408" s="211">
        <f t="shared" si="40"/>
        <v>44148</v>
      </c>
      <c r="G408" s="211">
        <f>F408+9</f>
        <v>44157</v>
      </c>
    </row>
    <row r="409" spans="1:7">
      <c r="B409" s="268" t="s">
        <v>1565</v>
      </c>
      <c r="C409" s="250" t="s">
        <v>1564</v>
      </c>
      <c r="D409" s="750"/>
      <c r="E409" s="211">
        <f t="shared" si="40"/>
        <v>44152</v>
      </c>
      <c r="F409" s="211">
        <f t="shared" si="40"/>
        <v>44155</v>
      </c>
      <c r="G409" s="211">
        <f>F409+9</f>
        <v>44164</v>
      </c>
    </row>
    <row r="410" spans="1:7">
      <c r="B410" s="268" t="s">
        <v>1563</v>
      </c>
      <c r="C410" s="250" t="s">
        <v>1561</v>
      </c>
      <c r="D410" s="750"/>
      <c r="E410" s="211">
        <f t="shared" si="40"/>
        <v>44159</v>
      </c>
      <c r="F410" s="211">
        <f t="shared" si="40"/>
        <v>44162</v>
      </c>
      <c r="G410" s="211">
        <f>F410+9</f>
        <v>44171</v>
      </c>
    </row>
    <row r="411" spans="1:7">
      <c r="B411" s="268" t="s">
        <v>1562</v>
      </c>
      <c r="C411" s="250" t="s">
        <v>1561</v>
      </c>
      <c r="D411" s="750"/>
      <c r="E411" s="211">
        <f t="shared" si="40"/>
        <v>44166</v>
      </c>
      <c r="F411" s="211">
        <f t="shared" si="40"/>
        <v>44169</v>
      </c>
      <c r="G411" s="211">
        <f>F411+9</f>
        <v>44178</v>
      </c>
    </row>
    <row r="412" spans="1:7">
      <c r="B412" s="283"/>
      <c r="C412" s="274"/>
      <c r="D412" s="218"/>
      <c r="E412" s="217"/>
      <c r="F412" s="217"/>
      <c r="G412" s="217"/>
    </row>
    <row r="413" spans="1:7">
      <c r="A413" s="226" t="s">
        <v>95</v>
      </c>
      <c r="B413" s="247"/>
      <c r="C413" s="247"/>
      <c r="D413" s="226"/>
      <c r="E413" s="226"/>
      <c r="F413" s="226"/>
      <c r="G413" s="269"/>
    </row>
    <row r="414" spans="1:7">
      <c r="B414" s="746" t="s">
        <v>1560</v>
      </c>
      <c r="C414" s="746" t="s">
        <v>1254</v>
      </c>
      <c r="D414" s="748" t="s">
        <v>1403</v>
      </c>
      <c r="E414" s="213" t="s">
        <v>1252</v>
      </c>
      <c r="F414" s="213" t="s">
        <v>1252</v>
      </c>
      <c r="G414" s="213" t="s">
        <v>1559</v>
      </c>
    </row>
    <row r="415" spans="1:7">
      <c r="B415" s="747"/>
      <c r="C415" s="747"/>
      <c r="D415" s="749"/>
      <c r="E415" s="213" t="s">
        <v>1250</v>
      </c>
      <c r="F415" s="213" t="s">
        <v>1249</v>
      </c>
      <c r="G415" s="213" t="s">
        <v>1288</v>
      </c>
    </row>
    <row r="416" spans="1:7">
      <c r="B416" s="268" t="s">
        <v>1562</v>
      </c>
      <c r="C416" s="250" t="s">
        <v>1564</v>
      </c>
      <c r="D416" s="750" t="s">
        <v>1574</v>
      </c>
      <c r="E416" s="211">
        <f>F416-5</f>
        <v>44134</v>
      </c>
      <c r="F416" s="211">
        <v>44139</v>
      </c>
      <c r="G416" s="211">
        <f>F416+9</f>
        <v>44148</v>
      </c>
    </row>
    <row r="417" spans="2:7">
      <c r="B417" s="268" t="s">
        <v>1573</v>
      </c>
      <c r="C417" s="250" t="s">
        <v>1564</v>
      </c>
      <c r="D417" s="750"/>
      <c r="E417" s="211">
        <f t="shared" ref="E417:F420" si="41">E416+7</f>
        <v>44141</v>
      </c>
      <c r="F417" s="211">
        <f t="shared" si="41"/>
        <v>44146</v>
      </c>
      <c r="G417" s="211">
        <f>F417+9</f>
        <v>44155</v>
      </c>
    </row>
    <row r="418" spans="2:7">
      <c r="B418" s="268" t="s">
        <v>1572</v>
      </c>
      <c r="C418" s="250" t="s">
        <v>1491</v>
      </c>
      <c r="D418" s="750"/>
      <c r="E418" s="211">
        <f t="shared" si="41"/>
        <v>44148</v>
      </c>
      <c r="F418" s="211">
        <f t="shared" si="41"/>
        <v>44153</v>
      </c>
      <c r="G418" s="211">
        <f>F418+9</f>
        <v>44162</v>
      </c>
    </row>
    <row r="419" spans="2:7">
      <c r="B419" s="268" t="s">
        <v>1571</v>
      </c>
      <c r="C419" s="250" t="s">
        <v>1566</v>
      </c>
      <c r="D419" s="750"/>
      <c r="E419" s="211">
        <f t="shared" si="41"/>
        <v>44155</v>
      </c>
      <c r="F419" s="211">
        <f t="shared" si="41"/>
        <v>44160</v>
      </c>
      <c r="G419" s="211">
        <f>F419+9</f>
        <v>44169</v>
      </c>
    </row>
    <row r="420" spans="2:7">
      <c r="B420" s="268" t="s">
        <v>1570</v>
      </c>
      <c r="C420" s="250" t="s">
        <v>1491</v>
      </c>
      <c r="D420" s="750"/>
      <c r="E420" s="211">
        <f t="shared" si="41"/>
        <v>44162</v>
      </c>
      <c r="F420" s="211">
        <f t="shared" si="41"/>
        <v>44167</v>
      </c>
      <c r="G420" s="211">
        <f>F420+9</f>
        <v>44176</v>
      </c>
    </row>
    <row r="421" spans="2:7">
      <c r="B421" s="209"/>
      <c r="C421" s="209"/>
      <c r="F421" s="253"/>
    </row>
    <row r="422" spans="2:7">
      <c r="B422" s="746" t="s">
        <v>1560</v>
      </c>
      <c r="C422" s="746" t="s">
        <v>1254</v>
      </c>
      <c r="D422" s="748" t="s">
        <v>1403</v>
      </c>
      <c r="E422" s="213" t="s">
        <v>1252</v>
      </c>
      <c r="F422" s="213" t="s">
        <v>1252</v>
      </c>
      <c r="G422" s="213" t="s">
        <v>1559</v>
      </c>
    </row>
    <row r="423" spans="2:7">
      <c r="B423" s="747"/>
      <c r="C423" s="747"/>
      <c r="D423" s="749"/>
      <c r="E423" s="213" t="s">
        <v>1250</v>
      </c>
      <c r="F423" s="213" t="s">
        <v>1249</v>
      </c>
      <c r="G423" s="213" t="s">
        <v>31</v>
      </c>
    </row>
    <row r="424" spans="2:7">
      <c r="B424" s="268" t="s">
        <v>1569</v>
      </c>
      <c r="C424" s="250" t="s">
        <v>1561</v>
      </c>
      <c r="D424" s="750" t="s">
        <v>1568</v>
      </c>
      <c r="E424" s="211">
        <f>F424-3</f>
        <v>44138</v>
      </c>
      <c r="F424" s="211">
        <v>44141</v>
      </c>
      <c r="G424" s="211">
        <f>F424+10</f>
        <v>44151</v>
      </c>
    </row>
    <row r="425" spans="2:7">
      <c r="B425" s="268" t="s">
        <v>1567</v>
      </c>
      <c r="C425" s="250" t="s">
        <v>1566</v>
      </c>
      <c r="D425" s="750"/>
      <c r="E425" s="211">
        <f t="shared" ref="E425:F428" si="42">E424+7</f>
        <v>44145</v>
      </c>
      <c r="F425" s="211">
        <f t="shared" si="42"/>
        <v>44148</v>
      </c>
      <c r="G425" s="211">
        <f>F425+10</f>
        <v>44158</v>
      </c>
    </row>
    <row r="426" spans="2:7">
      <c r="B426" s="268" t="s">
        <v>1565</v>
      </c>
      <c r="C426" s="250" t="s">
        <v>1564</v>
      </c>
      <c r="D426" s="750"/>
      <c r="E426" s="211">
        <f t="shared" si="42"/>
        <v>44152</v>
      </c>
      <c r="F426" s="211">
        <f t="shared" si="42"/>
        <v>44155</v>
      </c>
      <c r="G426" s="211">
        <f>F426+10</f>
        <v>44165</v>
      </c>
    </row>
    <row r="427" spans="2:7">
      <c r="B427" s="268" t="s">
        <v>1563</v>
      </c>
      <c r="C427" s="250" t="s">
        <v>1561</v>
      </c>
      <c r="D427" s="750"/>
      <c r="E427" s="211">
        <f t="shared" si="42"/>
        <v>44159</v>
      </c>
      <c r="F427" s="211">
        <f t="shared" si="42"/>
        <v>44162</v>
      </c>
      <c r="G427" s="211">
        <f>F427+10</f>
        <v>44172</v>
      </c>
    </row>
    <row r="428" spans="2:7">
      <c r="B428" s="268" t="s">
        <v>1562</v>
      </c>
      <c r="C428" s="250" t="s">
        <v>1561</v>
      </c>
      <c r="D428" s="750"/>
      <c r="E428" s="211">
        <f t="shared" si="42"/>
        <v>44166</v>
      </c>
      <c r="F428" s="211">
        <f t="shared" si="42"/>
        <v>44169</v>
      </c>
      <c r="G428" s="211">
        <f>F428+10</f>
        <v>44179</v>
      </c>
    </row>
    <row r="429" spans="2:7">
      <c r="B429" s="209"/>
      <c r="C429" s="209"/>
    </row>
    <row r="430" spans="2:7">
      <c r="B430" s="746" t="s">
        <v>1560</v>
      </c>
      <c r="C430" s="746" t="s">
        <v>1254</v>
      </c>
      <c r="D430" s="748" t="s">
        <v>1403</v>
      </c>
      <c r="E430" s="213" t="s">
        <v>1252</v>
      </c>
      <c r="F430" s="213" t="s">
        <v>1252</v>
      </c>
      <c r="G430" s="213" t="s">
        <v>1559</v>
      </c>
    </row>
    <row r="431" spans="2:7">
      <c r="B431" s="747"/>
      <c r="C431" s="747"/>
      <c r="D431" s="749"/>
      <c r="E431" s="213" t="s">
        <v>1250</v>
      </c>
      <c r="F431" s="213" t="s">
        <v>1249</v>
      </c>
      <c r="G431" s="213" t="s">
        <v>1288</v>
      </c>
    </row>
    <row r="432" spans="2:7">
      <c r="B432" s="268" t="s">
        <v>1538</v>
      </c>
      <c r="C432" s="250" t="s">
        <v>1546</v>
      </c>
      <c r="D432" s="750" t="s">
        <v>1545</v>
      </c>
      <c r="E432" s="211">
        <f>F432-4</f>
        <v>44132</v>
      </c>
      <c r="F432" s="211">
        <v>44136</v>
      </c>
      <c r="G432" s="211">
        <f>F432+7</f>
        <v>44143</v>
      </c>
    </row>
    <row r="433" spans="1:8">
      <c r="B433" s="268" t="s">
        <v>1544</v>
      </c>
      <c r="C433" s="250" t="s">
        <v>1543</v>
      </c>
      <c r="D433" s="750" t="s">
        <v>1542</v>
      </c>
      <c r="E433" s="211">
        <f t="shared" ref="E433:F436" si="43">E432+7</f>
        <v>44139</v>
      </c>
      <c r="F433" s="211">
        <f t="shared" si="43"/>
        <v>44143</v>
      </c>
      <c r="G433" s="211">
        <f>F433+7</f>
        <v>44150</v>
      </c>
    </row>
    <row r="434" spans="1:8">
      <c r="B434" s="268" t="s">
        <v>1541</v>
      </c>
      <c r="C434" s="250" t="s">
        <v>1540</v>
      </c>
      <c r="D434" s="750" t="s">
        <v>1539</v>
      </c>
      <c r="E434" s="211">
        <f t="shared" si="43"/>
        <v>44146</v>
      </c>
      <c r="F434" s="211">
        <f t="shared" si="43"/>
        <v>44150</v>
      </c>
      <c r="G434" s="211">
        <f>F434+7</f>
        <v>44157</v>
      </c>
    </row>
    <row r="435" spans="1:8">
      <c r="B435" s="268" t="s">
        <v>1538</v>
      </c>
      <c r="C435" s="250" t="s">
        <v>1537</v>
      </c>
      <c r="D435" s="750" t="s">
        <v>1558</v>
      </c>
      <c r="E435" s="211">
        <f t="shared" si="43"/>
        <v>44153</v>
      </c>
      <c r="F435" s="211">
        <f t="shared" si="43"/>
        <v>44157</v>
      </c>
      <c r="G435" s="211">
        <f>F435+7</f>
        <v>44164</v>
      </c>
    </row>
    <row r="436" spans="1:8">
      <c r="B436" s="268" t="s">
        <v>1544</v>
      </c>
      <c r="C436" s="250" t="s">
        <v>1557</v>
      </c>
      <c r="D436" s="750"/>
      <c r="E436" s="211">
        <f t="shared" si="43"/>
        <v>44160</v>
      </c>
      <c r="F436" s="211">
        <f t="shared" si="43"/>
        <v>44164</v>
      </c>
      <c r="G436" s="211">
        <f>F436+7</f>
        <v>44171</v>
      </c>
    </row>
    <row r="437" spans="1:8">
      <c r="B437" s="290"/>
      <c r="C437" s="289"/>
      <c r="D437" s="287"/>
      <c r="E437" s="217"/>
      <c r="F437" s="217"/>
      <c r="G437" s="253"/>
    </row>
    <row r="438" spans="1:8">
      <c r="A438" s="226" t="s">
        <v>212</v>
      </c>
      <c r="D438" s="226"/>
      <c r="E438" s="226"/>
    </row>
    <row r="439" spans="1:8">
      <c r="B439" s="740" t="s">
        <v>1158</v>
      </c>
      <c r="C439" s="740" t="s">
        <v>1254</v>
      </c>
      <c r="D439" s="742" t="s">
        <v>1403</v>
      </c>
      <c r="E439" s="213" t="s">
        <v>1252</v>
      </c>
      <c r="F439" s="213" t="s">
        <v>1252</v>
      </c>
      <c r="G439" s="213" t="s">
        <v>1547</v>
      </c>
    </row>
    <row r="440" spans="1:8">
      <c r="B440" s="741"/>
      <c r="C440" s="741"/>
      <c r="D440" s="743"/>
      <c r="E440" s="213" t="s">
        <v>1250</v>
      </c>
      <c r="F440" s="213" t="s">
        <v>1249</v>
      </c>
      <c r="G440" s="213" t="s">
        <v>1288</v>
      </c>
    </row>
    <row r="441" spans="1:8">
      <c r="B441" s="268" t="s">
        <v>1551</v>
      </c>
      <c r="C441" s="250" t="s">
        <v>1556</v>
      </c>
      <c r="D441" s="750" t="s">
        <v>1555</v>
      </c>
      <c r="E441" s="211">
        <f>F441-5</f>
        <v>44135</v>
      </c>
      <c r="F441" s="211">
        <v>44140</v>
      </c>
      <c r="G441" s="211">
        <f>F441+11</f>
        <v>44151</v>
      </c>
    </row>
    <row r="442" spans="1:8">
      <c r="B442" s="268" t="s">
        <v>1549</v>
      </c>
      <c r="C442" s="250" t="s">
        <v>1554</v>
      </c>
      <c r="D442" s="750"/>
      <c r="E442" s="211">
        <f t="shared" ref="E442:F445" si="44">E441+7</f>
        <v>44142</v>
      </c>
      <c r="F442" s="211">
        <f t="shared" si="44"/>
        <v>44147</v>
      </c>
      <c r="G442" s="211">
        <f>F442+11</f>
        <v>44158</v>
      </c>
    </row>
    <row r="443" spans="1:8">
      <c r="B443" s="268" t="s">
        <v>1553</v>
      </c>
      <c r="C443" s="250" t="s">
        <v>1552</v>
      </c>
      <c r="D443" s="750"/>
      <c r="E443" s="211">
        <f t="shared" si="44"/>
        <v>44149</v>
      </c>
      <c r="F443" s="211">
        <f t="shared" si="44"/>
        <v>44154</v>
      </c>
      <c r="G443" s="211">
        <f>F443+11</f>
        <v>44165</v>
      </c>
    </row>
    <row r="444" spans="1:8">
      <c r="B444" s="268" t="s">
        <v>1551</v>
      </c>
      <c r="C444" s="250" t="s">
        <v>1550</v>
      </c>
      <c r="D444" s="750"/>
      <c r="E444" s="211">
        <f t="shared" si="44"/>
        <v>44156</v>
      </c>
      <c r="F444" s="211">
        <f t="shared" si="44"/>
        <v>44161</v>
      </c>
      <c r="G444" s="211">
        <f>F444+11</f>
        <v>44172</v>
      </c>
    </row>
    <row r="445" spans="1:8" s="253" customFormat="1">
      <c r="A445" s="209"/>
      <c r="B445" s="268" t="s">
        <v>1549</v>
      </c>
      <c r="C445" s="250" t="s">
        <v>1548</v>
      </c>
      <c r="D445" s="750"/>
      <c r="E445" s="211">
        <f t="shared" si="44"/>
        <v>44163</v>
      </c>
      <c r="F445" s="211">
        <f t="shared" si="44"/>
        <v>44168</v>
      </c>
      <c r="G445" s="211">
        <f>F445+11</f>
        <v>44179</v>
      </c>
      <c r="H445" s="209"/>
    </row>
    <row r="446" spans="1:8" s="253" customFormat="1">
      <c r="A446" s="209"/>
      <c r="B446" s="288"/>
      <c r="C446" s="287"/>
      <c r="D446" s="209"/>
      <c r="E446" s="217"/>
      <c r="F446" s="217"/>
      <c r="G446" s="209"/>
      <c r="H446" s="209"/>
    </row>
    <row r="447" spans="1:8">
      <c r="B447" s="740" t="s">
        <v>1158</v>
      </c>
      <c r="C447" s="740" t="s">
        <v>1254</v>
      </c>
      <c r="D447" s="742" t="s">
        <v>1403</v>
      </c>
      <c r="E447" s="213" t="s">
        <v>1252</v>
      </c>
      <c r="F447" s="213" t="s">
        <v>1252</v>
      </c>
      <c r="G447" s="213" t="s">
        <v>1547</v>
      </c>
    </row>
    <row r="448" spans="1:8">
      <c r="B448" s="741"/>
      <c r="C448" s="741"/>
      <c r="D448" s="743"/>
      <c r="E448" s="213" t="s">
        <v>1250</v>
      </c>
      <c r="F448" s="213" t="s">
        <v>1249</v>
      </c>
      <c r="G448" s="213" t="s">
        <v>1288</v>
      </c>
    </row>
    <row r="449" spans="1:16">
      <c r="B449" s="268" t="s">
        <v>1538</v>
      </c>
      <c r="C449" s="250" t="s">
        <v>1546</v>
      </c>
      <c r="D449" s="750" t="s">
        <v>1545</v>
      </c>
      <c r="E449" s="211">
        <f>F449-4</f>
        <v>44132</v>
      </c>
      <c r="F449" s="211">
        <v>44136</v>
      </c>
      <c r="G449" s="211">
        <f>F449+6</f>
        <v>44142</v>
      </c>
    </row>
    <row r="450" spans="1:16">
      <c r="B450" s="268" t="s">
        <v>1544</v>
      </c>
      <c r="C450" s="250" t="s">
        <v>1543</v>
      </c>
      <c r="D450" s="750" t="s">
        <v>1542</v>
      </c>
      <c r="E450" s="211">
        <f t="shared" ref="E450:F453" si="45">E449+7</f>
        <v>44139</v>
      </c>
      <c r="F450" s="211">
        <f t="shared" si="45"/>
        <v>44143</v>
      </c>
      <c r="G450" s="211">
        <f>F450+6</f>
        <v>44149</v>
      </c>
    </row>
    <row r="451" spans="1:16">
      <c r="B451" s="268" t="s">
        <v>1541</v>
      </c>
      <c r="C451" s="250" t="s">
        <v>1540</v>
      </c>
      <c r="D451" s="750" t="s">
        <v>1539</v>
      </c>
      <c r="E451" s="211">
        <f t="shared" si="45"/>
        <v>44146</v>
      </c>
      <c r="F451" s="211">
        <f t="shared" si="45"/>
        <v>44150</v>
      </c>
      <c r="G451" s="211">
        <f>F451+6</f>
        <v>44156</v>
      </c>
    </row>
    <row r="452" spans="1:16">
      <c r="B452" s="268" t="s">
        <v>1538</v>
      </c>
      <c r="C452" s="250" t="s">
        <v>1537</v>
      </c>
      <c r="D452" s="750" t="s">
        <v>1536</v>
      </c>
      <c r="E452" s="211">
        <f t="shared" si="45"/>
        <v>44153</v>
      </c>
      <c r="F452" s="211">
        <f t="shared" si="45"/>
        <v>44157</v>
      </c>
      <c r="G452" s="211">
        <f>F452+6</f>
        <v>44163</v>
      </c>
    </row>
    <row r="453" spans="1:16">
      <c r="B453" s="268" t="s">
        <v>1535</v>
      </c>
      <c r="C453" s="250" t="s">
        <v>1534</v>
      </c>
      <c r="D453" s="750"/>
      <c r="E453" s="211">
        <f t="shared" si="45"/>
        <v>44160</v>
      </c>
      <c r="F453" s="211">
        <f t="shared" si="45"/>
        <v>44164</v>
      </c>
      <c r="G453" s="211">
        <f>F453+6</f>
        <v>44170</v>
      </c>
    </row>
    <row r="454" spans="1:16" s="253" customFormat="1">
      <c r="A454" s="209"/>
      <c r="B454" s="283"/>
      <c r="C454" s="274"/>
      <c r="D454" s="218"/>
      <c r="E454" s="217"/>
      <c r="F454" s="217"/>
      <c r="G454" s="209"/>
      <c r="H454" s="209"/>
    </row>
    <row r="455" spans="1:16" s="253" customFormat="1">
      <c r="A455" s="226" t="s">
        <v>87</v>
      </c>
      <c r="B455" s="210"/>
      <c r="C455" s="210"/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</row>
    <row r="456" spans="1:16" s="253" customFormat="1">
      <c r="A456" s="226"/>
      <c r="B456" s="740" t="s">
        <v>26</v>
      </c>
      <c r="C456" s="740" t="s">
        <v>27</v>
      </c>
      <c r="D456" s="742" t="s">
        <v>28</v>
      </c>
      <c r="E456" s="213" t="s">
        <v>159</v>
      </c>
      <c r="F456" s="213" t="s">
        <v>159</v>
      </c>
      <c r="G456" s="213" t="s">
        <v>1520</v>
      </c>
      <c r="H456" s="209"/>
      <c r="I456" s="209"/>
      <c r="J456" s="209"/>
      <c r="K456" s="209"/>
      <c r="L456" s="209"/>
      <c r="M456" s="209"/>
      <c r="N456" s="209"/>
      <c r="O456" s="209"/>
      <c r="P456" s="209"/>
    </row>
    <row r="457" spans="1:16" s="253" customFormat="1">
      <c r="A457" s="226"/>
      <c r="B457" s="741"/>
      <c r="C457" s="741"/>
      <c r="D457" s="743"/>
      <c r="E457" s="213" t="s">
        <v>1035</v>
      </c>
      <c r="F457" s="213" t="s">
        <v>30</v>
      </c>
      <c r="G457" s="213" t="s">
        <v>31</v>
      </c>
      <c r="H457" s="209"/>
      <c r="I457" s="209"/>
      <c r="J457" s="209"/>
      <c r="K457" s="209"/>
      <c r="L457" s="209"/>
      <c r="M457" s="209"/>
      <c r="N457" s="209"/>
      <c r="O457" s="209"/>
      <c r="P457" s="209"/>
    </row>
    <row r="458" spans="1:16" s="253" customFormat="1" ht="16.5" customHeight="1">
      <c r="A458" s="226"/>
      <c r="B458" s="268" t="s">
        <v>1522</v>
      </c>
      <c r="C458" s="250" t="s">
        <v>1512</v>
      </c>
      <c r="D458" s="750" t="s">
        <v>1533</v>
      </c>
      <c r="E458" s="211">
        <f>F458-5</f>
        <v>44134</v>
      </c>
      <c r="F458" s="211">
        <v>44139</v>
      </c>
      <c r="G458" s="211">
        <f>F458+6</f>
        <v>44145</v>
      </c>
      <c r="H458" s="209"/>
      <c r="I458" s="209"/>
      <c r="J458" s="209"/>
      <c r="K458" s="209"/>
      <c r="L458" s="209"/>
      <c r="M458" s="209"/>
      <c r="N458" s="209"/>
      <c r="O458" s="209"/>
      <c r="P458" s="209"/>
    </row>
    <row r="459" spans="1:16" s="253" customFormat="1">
      <c r="A459" s="226"/>
      <c r="B459" s="268" t="s">
        <v>1532</v>
      </c>
      <c r="C459" s="250" t="s">
        <v>1512</v>
      </c>
      <c r="D459" s="750"/>
      <c r="E459" s="211">
        <f t="shared" ref="E459:F462" si="46">E458+7</f>
        <v>44141</v>
      </c>
      <c r="F459" s="211">
        <f t="shared" si="46"/>
        <v>44146</v>
      </c>
      <c r="G459" s="211">
        <f>F459+6</f>
        <v>44152</v>
      </c>
      <c r="H459" s="209"/>
      <c r="I459" s="209"/>
      <c r="J459" s="209"/>
      <c r="K459" s="209"/>
      <c r="L459" s="209"/>
      <c r="M459" s="209"/>
      <c r="N459" s="209"/>
      <c r="O459" s="209"/>
      <c r="P459" s="209"/>
    </row>
    <row r="460" spans="1:16" s="253" customFormat="1" ht="16.5" customHeight="1">
      <c r="A460" s="226"/>
      <c r="B460" s="268" t="s">
        <v>1531</v>
      </c>
      <c r="C460" s="250" t="s">
        <v>1529</v>
      </c>
      <c r="D460" s="750"/>
      <c r="E460" s="211">
        <f t="shared" si="46"/>
        <v>44148</v>
      </c>
      <c r="F460" s="211">
        <f t="shared" si="46"/>
        <v>44153</v>
      </c>
      <c r="G460" s="211">
        <f>F460+6</f>
        <v>44159</v>
      </c>
      <c r="H460" s="209"/>
      <c r="I460" s="209"/>
      <c r="J460" s="209"/>
      <c r="K460" s="209"/>
      <c r="L460" s="209"/>
      <c r="M460" s="209"/>
      <c r="N460" s="209"/>
      <c r="O460" s="209"/>
      <c r="P460" s="209"/>
    </row>
    <row r="461" spans="1:16" s="253" customFormat="1">
      <c r="A461" s="209"/>
      <c r="B461" s="268" t="s">
        <v>1530</v>
      </c>
      <c r="C461" s="250" t="s">
        <v>1525</v>
      </c>
      <c r="D461" s="750"/>
      <c r="E461" s="211">
        <f t="shared" si="46"/>
        <v>44155</v>
      </c>
      <c r="F461" s="211">
        <f t="shared" si="46"/>
        <v>44160</v>
      </c>
      <c r="G461" s="211">
        <f>F461+6</f>
        <v>44166</v>
      </c>
      <c r="H461" s="209"/>
      <c r="I461" s="209"/>
      <c r="J461" s="209"/>
      <c r="K461" s="209"/>
      <c r="L461" s="209"/>
      <c r="M461" s="209"/>
      <c r="N461" s="209"/>
      <c r="O461" s="209"/>
      <c r="P461" s="209"/>
    </row>
    <row r="462" spans="1:16" s="253" customFormat="1">
      <c r="A462" s="209"/>
      <c r="B462" s="268" t="s">
        <v>1519</v>
      </c>
      <c r="C462" s="250" t="s">
        <v>1529</v>
      </c>
      <c r="D462" s="750"/>
      <c r="E462" s="211">
        <f t="shared" si="46"/>
        <v>44162</v>
      </c>
      <c r="F462" s="211">
        <f t="shared" si="46"/>
        <v>44167</v>
      </c>
      <c r="G462" s="211">
        <f>F462+6</f>
        <v>44173</v>
      </c>
      <c r="H462" s="209"/>
      <c r="I462" s="209"/>
      <c r="J462" s="209"/>
      <c r="K462" s="209"/>
      <c r="L462" s="209"/>
      <c r="M462" s="209"/>
      <c r="N462" s="209"/>
      <c r="O462" s="209"/>
      <c r="P462" s="209"/>
    </row>
    <row r="463" spans="1:16" s="253" customFormat="1">
      <c r="A463" s="209"/>
      <c r="B463" s="226"/>
      <c r="C463" s="226"/>
      <c r="D463" s="226"/>
      <c r="E463" s="226"/>
      <c r="F463" s="226"/>
      <c r="G463" s="226"/>
      <c r="H463" s="209"/>
      <c r="I463" s="209"/>
      <c r="J463" s="209"/>
      <c r="K463" s="209"/>
      <c r="L463" s="209"/>
      <c r="M463" s="209"/>
      <c r="N463" s="209"/>
      <c r="O463" s="209"/>
      <c r="P463" s="209"/>
    </row>
    <row r="464" spans="1:16">
      <c r="B464" s="746" t="s">
        <v>1450</v>
      </c>
      <c r="C464" s="746" t="s">
        <v>27</v>
      </c>
      <c r="D464" s="748" t="s">
        <v>1449</v>
      </c>
      <c r="E464" s="213" t="s">
        <v>159</v>
      </c>
      <c r="F464" s="213" t="s">
        <v>159</v>
      </c>
      <c r="G464" s="213" t="s">
        <v>1520</v>
      </c>
    </row>
    <row r="465" spans="1:7" ht="16.5" customHeight="1">
      <c r="B465" s="747"/>
      <c r="C465" s="747"/>
      <c r="D465" s="749"/>
      <c r="E465" s="213" t="s">
        <v>1035</v>
      </c>
      <c r="F465" s="213" t="s">
        <v>30</v>
      </c>
      <c r="G465" s="213" t="s">
        <v>31</v>
      </c>
    </row>
    <row r="466" spans="1:7" ht="16.5" customHeight="1">
      <c r="B466" s="268" t="s">
        <v>1528</v>
      </c>
      <c r="C466" s="250" t="s">
        <v>1521</v>
      </c>
      <c r="D466" s="750" t="s">
        <v>1527</v>
      </c>
      <c r="E466" s="211">
        <f>F466-3</f>
        <v>44138</v>
      </c>
      <c r="F466" s="211">
        <v>44141</v>
      </c>
      <c r="G466" s="211">
        <f>F466+6</f>
        <v>44147</v>
      </c>
    </row>
    <row r="467" spans="1:7">
      <c r="B467" s="268" t="s">
        <v>1526</v>
      </c>
      <c r="C467" s="250" t="s">
        <v>1525</v>
      </c>
      <c r="D467" s="750"/>
      <c r="E467" s="211">
        <f t="shared" ref="E467:F470" si="47">E466+7</f>
        <v>44145</v>
      </c>
      <c r="F467" s="211">
        <f t="shared" si="47"/>
        <v>44148</v>
      </c>
      <c r="G467" s="211">
        <f>F467+6</f>
        <v>44154</v>
      </c>
    </row>
    <row r="468" spans="1:7" ht="16.5" customHeight="1">
      <c r="B468" s="268" t="s">
        <v>1524</v>
      </c>
      <c r="C468" s="250" t="s">
        <v>1512</v>
      </c>
      <c r="D468" s="750"/>
      <c r="E468" s="211">
        <f t="shared" si="47"/>
        <v>44152</v>
      </c>
      <c r="F468" s="211">
        <f t="shared" si="47"/>
        <v>44155</v>
      </c>
      <c r="G468" s="211">
        <f>F468+6</f>
        <v>44161</v>
      </c>
    </row>
    <row r="469" spans="1:7" ht="16.5" customHeight="1">
      <c r="B469" s="268" t="s">
        <v>1523</v>
      </c>
      <c r="C469" s="250" t="s">
        <v>1521</v>
      </c>
      <c r="D469" s="750"/>
      <c r="E469" s="211">
        <f t="shared" si="47"/>
        <v>44159</v>
      </c>
      <c r="F469" s="211">
        <f t="shared" si="47"/>
        <v>44162</v>
      </c>
      <c r="G469" s="211">
        <f>F469+6</f>
        <v>44168</v>
      </c>
    </row>
    <row r="470" spans="1:7" ht="16.5" customHeight="1">
      <c r="B470" s="268" t="s">
        <v>1522</v>
      </c>
      <c r="C470" s="250" t="s">
        <v>1521</v>
      </c>
      <c r="D470" s="750"/>
      <c r="E470" s="211">
        <f t="shared" si="47"/>
        <v>44166</v>
      </c>
      <c r="F470" s="211">
        <f t="shared" si="47"/>
        <v>44169</v>
      </c>
      <c r="G470" s="211">
        <f>F470+6</f>
        <v>44175</v>
      </c>
    </row>
    <row r="471" spans="1:7">
      <c r="B471" s="209"/>
      <c r="C471" s="209"/>
    </row>
    <row r="472" spans="1:7">
      <c r="B472" s="746" t="s">
        <v>1450</v>
      </c>
      <c r="C472" s="746" t="s">
        <v>1353</v>
      </c>
      <c r="D472" s="748" t="s">
        <v>1449</v>
      </c>
      <c r="E472" s="213" t="s">
        <v>1352</v>
      </c>
      <c r="F472" s="213" t="s">
        <v>1352</v>
      </c>
      <c r="G472" s="213" t="s">
        <v>1520</v>
      </c>
    </row>
    <row r="473" spans="1:7">
      <c r="B473" s="747"/>
      <c r="C473" s="747"/>
      <c r="D473" s="749"/>
      <c r="E473" s="213" t="s">
        <v>1349</v>
      </c>
      <c r="F473" s="213" t="s">
        <v>1348</v>
      </c>
      <c r="G473" s="213" t="s">
        <v>1347</v>
      </c>
    </row>
    <row r="474" spans="1:7" ht="16.5" customHeight="1">
      <c r="B474" s="268" t="s">
        <v>1519</v>
      </c>
      <c r="C474" s="250">
        <v>2026</v>
      </c>
      <c r="D474" s="750" t="s">
        <v>1518</v>
      </c>
      <c r="E474" s="211">
        <f>F474-3</f>
        <v>44133</v>
      </c>
      <c r="F474" s="211">
        <v>44136</v>
      </c>
      <c r="G474" s="211">
        <f>F474+6</f>
        <v>44142</v>
      </c>
    </row>
    <row r="475" spans="1:7">
      <c r="B475" s="268" t="s">
        <v>1517</v>
      </c>
      <c r="C475" s="250" t="s">
        <v>1512</v>
      </c>
      <c r="D475" s="750"/>
      <c r="E475" s="211">
        <f t="shared" ref="E475:F478" si="48">E474+7</f>
        <v>44140</v>
      </c>
      <c r="F475" s="211">
        <f t="shared" si="48"/>
        <v>44143</v>
      </c>
      <c r="G475" s="211">
        <f>F475+6</f>
        <v>44149</v>
      </c>
    </row>
    <row r="476" spans="1:7">
      <c r="B476" s="268" t="s">
        <v>1516</v>
      </c>
      <c r="C476" s="250" t="s">
        <v>1515</v>
      </c>
      <c r="D476" s="750"/>
      <c r="E476" s="211">
        <f t="shared" si="48"/>
        <v>44147</v>
      </c>
      <c r="F476" s="211">
        <f t="shared" si="48"/>
        <v>44150</v>
      </c>
      <c r="G476" s="211">
        <f>F476+6</f>
        <v>44156</v>
      </c>
    </row>
    <row r="477" spans="1:7">
      <c r="B477" s="268" t="s">
        <v>1514</v>
      </c>
      <c r="C477" s="250" t="s">
        <v>1512</v>
      </c>
      <c r="D477" s="750"/>
      <c r="E477" s="211">
        <f t="shared" si="48"/>
        <v>44154</v>
      </c>
      <c r="F477" s="211">
        <f t="shared" si="48"/>
        <v>44157</v>
      </c>
      <c r="G477" s="211">
        <f>F477+6</f>
        <v>44163</v>
      </c>
    </row>
    <row r="478" spans="1:7">
      <c r="B478" s="268" t="s">
        <v>1513</v>
      </c>
      <c r="C478" s="250" t="s">
        <v>1512</v>
      </c>
      <c r="D478" s="750"/>
      <c r="E478" s="211">
        <f t="shared" si="48"/>
        <v>44161</v>
      </c>
      <c r="F478" s="211">
        <f t="shared" si="48"/>
        <v>44164</v>
      </c>
      <c r="G478" s="211">
        <f>F478+6</f>
        <v>44170</v>
      </c>
    </row>
    <row r="479" spans="1:7">
      <c r="B479" s="283"/>
      <c r="C479" s="274"/>
      <c r="D479" s="218"/>
      <c r="E479" s="217"/>
      <c r="F479" s="217"/>
      <c r="G479" s="217"/>
    </row>
    <row r="480" spans="1:7">
      <c r="A480" s="226" t="s">
        <v>206</v>
      </c>
    </row>
    <row r="481" spans="1:10" s="253" customFormat="1">
      <c r="A481" s="209"/>
      <c r="B481" s="746" t="s">
        <v>1158</v>
      </c>
      <c r="C481" s="746" t="s">
        <v>1385</v>
      </c>
      <c r="D481" s="748" t="s">
        <v>1403</v>
      </c>
      <c r="E481" s="213" t="s">
        <v>1384</v>
      </c>
      <c r="F481" s="213" t="s">
        <v>1384</v>
      </c>
      <c r="G481" s="213" t="s">
        <v>1499</v>
      </c>
      <c r="H481" s="209"/>
      <c r="I481" s="209"/>
      <c r="J481" s="209"/>
    </row>
    <row r="482" spans="1:10">
      <c r="B482" s="747"/>
      <c r="C482" s="747"/>
      <c r="D482" s="749"/>
      <c r="E482" s="213" t="s">
        <v>1381</v>
      </c>
      <c r="F482" s="213" t="s">
        <v>1380</v>
      </c>
      <c r="G482" s="213" t="s">
        <v>1248</v>
      </c>
    </row>
    <row r="483" spans="1:10">
      <c r="B483" s="268" t="s">
        <v>1509</v>
      </c>
      <c r="C483" s="250" t="s">
        <v>1491</v>
      </c>
      <c r="D483" s="750" t="s">
        <v>1511</v>
      </c>
      <c r="E483" s="211">
        <f>F483-3</f>
        <v>44137</v>
      </c>
      <c r="F483" s="211">
        <v>44140</v>
      </c>
      <c r="G483" s="211">
        <f>F483+5</f>
        <v>44145</v>
      </c>
    </row>
    <row r="484" spans="1:10">
      <c r="B484" s="268" t="s">
        <v>1508</v>
      </c>
      <c r="C484" s="250" t="s">
        <v>1491</v>
      </c>
      <c r="D484" s="750"/>
      <c r="E484" s="211">
        <f t="shared" ref="E484:F487" si="49">E483+7</f>
        <v>44144</v>
      </c>
      <c r="F484" s="211">
        <f t="shared" si="49"/>
        <v>44147</v>
      </c>
      <c r="G484" s="211">
        <f>F484+5</f>
        <v>44152</v>
      </c>
    </row>
    <row r="485" spans="1:10">
      <c r="B485" s="268" t="s">
        <v>1510</v>
      </c>
      <c r="C485" s="250" t="s">
        <v>1485</v>
      </c>
      <c r="D485" s="750"/>
      <c r="E485" s="211">
        <f t="shared" si="49"/>
        <v>44151</v>
      </c>
      <c r="F485" s="211">
        <f t="shared" si="49"/>
        <v>44154</v>
      </c>
      <c r="G485" s="211">
        <f>F485+5</f>
        <v>44159</v>
      </c>
    </row>
    <row r="486" spans="1:10">
      <c r="B486" s="268" t="s">
        <v>1509</v>
      </c>
      <c r="C486" s="250" t="s">
        <v>1485</v>
      </c>
      <c r="D486" s="750"/>
      <c r="E486" s="211">
        <f t="shared" si="49"/>
        <v>44158</v>
      </c>
      <c r="F486" s="211">
        <f t="shared" si="49"/>
        <v>44161</v>
      </c>
      <c r="G486" s="211">
        <f>F486+5</f>
        <v>44166</v>
      </c>
    </row>
    <row r="487" spans="1:10">
      <c r="B487" s="268" t="s">
        <v>1508</v>
      </c>
      <c r="C487" s="250" t="s">
        <v>1485</v>
      </c>
      <c r="D487" s="750"/>
      <c r="E487" s="211">
        <f t="shared" si="49"/>
        <v>44165</v>
      </c>
      <c r="F487" s="211">
        <f t="shared" si="49"/>
        <v>44168</v>
      </c>
      <c r="G487" s="211">
        <f>F487+5</f>
        <v>44173</v>
      </c>
    </row>
    <row r="488" spans="1:10">
      <c r="B488" s="283"/>
      <c r="C488" s="283"/>
      <c r="D488" s="283"/>
      <c r="E488" s="283"/>
    </row>
    <row r="489" spans="1:10">
      <c r="B489" s="746" t="s">
        <v>1158</v>
      </c>
      <c r="C489" s="746" t="s">
        <v>1385</v>
      </c>
      <c r="D489" s="748" t="s">
        <v>1403</v>
      </c>
      <c r="E489" s="213" t="s">
        <v>1384</v>
      </c>
      <c r="F489" s="213" t="s">
        <v>1384</v>
      </c>
      <c r="G489" s="213" t="s">
        <v>1499</v>
      </c>
    </row>
    <row r="490" spans="1:10">
      <c r="B490" s="747"/>
      <c r="C490" s="747"/>
      <c r="D490" s="749"/>
      <c r="E490" s="213" t="s">
        <v>1381</v>
      </c>
      <c r="F490" s="213" t="s">
        <v>1380</v>
      </c>
      <c r="G490" s="213" t="s">
        <v>1248</v>
      </c>
    </row>
    <row r="491" spans="1:10">
      <c r="B491" s="268" t="s">
        <v>1501</v>
      </c>
      <c r="C491" s="250" t="s">
        <v>1507</v>
      </c>
      <c r="D491" s="750" t="s">
        <v>1506</v>
      </c>
      <c r="E491" s="211">
        <f>F491-3</f>
        <v>44138</v>
      </c>
      <c r="F491" s="211">
        <v>44141</v>
      </c>
      <c r="G491" s="211">
        <f>F491+5</f>
        <v>44146</v>
      </c>
    </row>
    <row r="492" spans="1:10">
      <c r="B492" s="268" t="s">
        <v>1503</v>
      </c>
      <c r="C492" s="250" t="s">
        <v>1505</v>
      </c>
      <c r="D492" s="750"/>
      <c r="E492" s="211">
        <f t="shared" ref="E492:F495" si="50">E491+7</f>
        <v>44145</v>
      </c>
      <c r="F492" s="211">
        <f t="shared" si="50"/>
        <v>44148</v>
      </c>
      <c r="G492" s="211">
        <f>F492+5</f>
        <v>44153</v>
      </c>
    </row>
    <row r="493" spans="1:10">
      <c r="B493" s="268" t="s">
        <v>1501</v>
      </c>
      <c r="C493" s="250" t="s">
        <v>1504</v>
      </c>
      <c r="D493" s="750"/>
      <c r="E493" s="211">
        <f t="shared" si="50"/>
        <v>44152</v>
      </c>
      <c r="F493" s="211">
        <f t="shared" si="50"/>
        <v>44155</v>
      </c>
      <c r="G493" s="211">
        <f>F493+5</f>
        <v>44160</v>
      </c>
    </row>
    <row r="494" spans="1:10">
      <c r="B494" s="268" t="s">
        <v>1503</v>
      </c>
      <c r="C494" s="250" t="s">
        <v>1502</v>
      </c>
      <c r="D494" s="750"/>
      <c r="E494" s="211">
        <f t="shared" si="50"/>
        <v>44159</v>
      </c>
      <c r="F494" s="211">
        <f t="shared" si="50"/>
        <v>44162</v>
      </c>
      <c r="G494" s="211">
        <f>F494+5</f>
        <v>44167</v>
      </c>
    </row>
    <row r="495" spans="1:10">
      <c r="B495" s="268" t="s">
        <v>1501</v>
      </c>
      <c r="C495" s="250" t="s">
        <v>1500</v>
      </c>
      <c r="D495" s="750"/>
      <c r="E495" s="211">
        <f t="shared" si="50"/>
        <v>44166</v>
      </c>
      <c r="F495" s="211">
        <f t="shared" si="50"/>
        <v>44169</v>
      </c>
      <c r="G495" s="211">
        <f>F495+5</f>
        <v>44174</v>
      </c>
    </row>
    <row r="496" spans="1:10">
      <c r="B496" s="209"/>
      <c r="C496" s="209"/>
    </row>
    <row r="497" spans="1:8">
      <c r="B497" s="746" t="s">
        <v>1158</v>
      </c>
      <c r="C497" s="746" t="s">
        <v>1385</v>
      </c>
      <c r="D497" s="748" t="s">
        <v>1403</v>
      </c>
      <c r="E497" s="213" t="s">
        <v>1384</v>
      </c>
      <c r="F497" s="213" t="s">
        <v>1384</v>
      </c>
      <c r="G497" s="213" t="s">
        <v>1499</v>
      </c>
    </row>
    <row r="498" spans="1:8">
      <c r="B498" s="747"/>
      <c r="C498" s="747"/>
      <c r="D498" s="749"/>
      <c r="E498" s="213" t="s">
        <v>1381</v>
      </c>
      <c r="F498" s="213" t="s">
        <v>1380</v>
      </c>
      <c r="G498" s="213" t="s">
        <v>1248</v>
      </c>
    </row>
    <row r="499" spans="1:8" s="253" customFormat="1">
      <c r="A499" s="209"/>
      <c r="B499" s="268" t="s">
        <v>1496</v>
      </c>
      <c r="C499" s="250" t="s">
        <v>1485</v>
      </c>
      <c r="D499" s="750" t="s">
        <v>1498</v>
      </c>
      <c r="E499" s="211">
        <f>F499-3</f>
        <v>44139</v>
      </c>
      <c r="F499" s="211">
        <v>44142</v>
      </c>
      <c r="G499" s="211">
        <f>F499+4</f>
        <v>44146</v>
      </c>
      <c r="H499" s="209"/>
    </row>
    <row r="500" spans="1:8">
      <c r="B500" s="268" t="s">
        <v>1495</v>
      </c>
      <c r="C500" s="250" t="s">
        <v>1485</v>
      </c>
      <c r="D500" s="750"/>
      <c r="E500" s="211">
        <f t="shared" ref="E500:F503" si="51">E499+7</f>
        <v>44146</v>
      </c>
      <c r="F500" s="211">
        <f t="shared" si="51"/>
        <v>44149</v>
      </c>
      <c r="G500" s="211">
        <f>F500+4</f>
        <v>44153</v>
      </c>
    </row>
    <row r="501" spans="1:8">
      <c r="B501" s="268" t="s">
        <v>1497</v>
      </c>
      <c r="C501" s="250" t="s">
        <v>1489</v>
      </c>
      <c r="D501" s="750"/>
      <c r="E501" s="211">
        <f t="shared" si="51"/>
        <v>44153</v>
      </c>
      <c r="F501" s="211">
        <f t="shared" si="51"/>
        <v>44156</v>
      </c>
      <c r="G501" s="211">
        <f>F501+4</f>
        <v>44160</v>
      </c>
    </row>
    <row r="502" spans="1:8">
      <c r="B502" s="268" t="s">
        <v>1496</v>
      </c>
      <c r="C502" s="250" t="s">
        <v>1494</v>
      </c>
      <c r="D502" s="750"/>
      <c r="E502" s="211">
        <f t="shared" si="51"/>
        <v>44160</v>
      </c>
      <c r="F502" s="211">
        <f t="shared" si="51"/>
        <v>44163</v>
      </c>
      <c r="G502" s="211">
        <f>F502+4</f>
        <v>44167</v>
      </c>
    </row>
    <row r="503" spans="1:8">
      <c r="B503" s="268" t="s">
        <v>1495</v>
      </c>
      <c r="C503" s="250" t="s">
        <v>1494</v>
      </c>
      <c r="D503" s="750"/>
      <c r="E503" s="211">
        <f t="shared" si="51"/>
        <v>44167</v>
      </c>
      <c r="F503" s="211">
        <f t="shared" si="51"/>
        <v>44170</v>
      </c>
      <c r="G503" s="211">
        <f>F503+4</f>
        <v>44174</v>
      </c>
    </row>
    <row r="504" spans="1:8">
      <c r="B504" s="209"/>
      <c r="C504" s="209"/>
      <c r="E504" s="217"/>
      <c r="F504" s="217"/>
      <c r="G504" s="217"/>
    </row>
    <row r="505" spans="1:8">
      <c r="A505" s="226" t="s">
        <v>1493</v>
      </c>
      <c r="B505" s="217"/>
      <c r="C505" s="217"/>
      <c r="D505" s="217"/>
      <c r="E505" s="217"/>
      <c r="F505" s="217"/>
      <c r="G505" s="217"/>
    </row>
    <row r="506" spans="1:8">
      <c r="B506" s="746" t="s">
        <v>1158</v>
      </c>
      <c r="C506" s="746" t="s">
        <v>1385</v>
      </c>
      <c r="D506" s="748" t="s">
        <v>1403</v>
      </c>
      <c r="E506" s="213" t="s">
        <v>1384</v>
      </c>
      <c r="F506" s="213" t="s">
        <v>1384</v>
      </c>
      <c r="G506" s="213" t="s">
        <v>1492</v>
      </c>
    </row>
    <row r="507" spans="1:8">
      <c r="B507" s="747"/>
      <c r="C507" s="747"/>
      <c r="D507" s="749"/>
      <c r="E507" s="213" t="s">
        <v>1381</v>
      </c>
      <c r="F507" s="213" t="s">
        <v>1380</v>
      </c>
      <c r="G507" s="213" t="s">
        <v>1248</v>
      </c>
    </row>
    <row r="508" spans="1:8">
      <c r="B508" s="268" t="s">
        <v>1486</v>
      </c>
      <c r="C508" s="250" t="s">
        <v>1491</v>
      </c>
      <c r="D508" s="750" t="s">
        <v>1490</v>
      </c>
      <c r="E508" s="211">
        <f>F508-5</f>
        <v>44134</v>
      </c>
      <c r="F508" s="211">
        <v>44139</v>
      </c>
      <c r="G508" s="211">
        <f>F508+11</f>
        <v>44150</v>
      </c>
    </row>
    <row r="509" spans="1:8">
      <c r="B509" s="268" t="s">
        <v>1484</v>
      </c>
      <c r="C509" s="250" t="s">
        <v>1489</v>
      </c>
      <c r="D509" s="750"/>
      <c r="E509" s="211">
        <f t="shared" ref="E509:F512" si="52">E508+7</f>
        <v>44141</v>
      </c>
      <c r="F509" s="211">
        <f t="shared" si="52"/>
        <v>44146</v>
      </c>
      <c r="G509" s="211">
        <f>F509+11</f>
        <v>44157</v>
      </c>
    </row>
    <row r="510" spans="1:8">
      <c r="B510" s="268" t="s">
        <v>1488</v>
      </c>
      <c r="C510" s="250" t="s">
        <v>1487</v>
      </c>
      <c r="D510" s="750"/>
      <c r="E510" s="211">
        <f t="shared" si="52"/>
        <v>44148</v>
      </c>
      <c r="F510" s="211">
        <f t="shared" si="52"/>
        <v>44153</v>
      </c>
      <c r="G510" s="211">
        <f>F510+11</f>
        <v>44164</v>
      </c>
    </row>
    <row r="511" spans="1:8">
      <c r="B511" s="268" t="s">
        <v>1486</v>
      </c>
      <c r="C511" s="250" t="s">
        <v>1485</v>
      </c>
      <c r="D511" s="750"/>
      <c r="E511" s="211">
        <f t="shared" si="52"/>
        <v>44155</v>
      </c>
      <c r="F511" s="211">
        <f t="shared" si="52"/>
        <v>44160</v>
      </c>
      <c r="G511" s="211">
        <f>F511+11</f>
        <v>44171</v>
      </c>
    </row>
    <row r="512" spans="1:8">
      <c r="B512" s="268" t="s">
        <v>1484</v>
      </c>
      <c r="C512" s="250" t="s">
        <v>1483</v>
      </c>
      <c r="D512" s="750"/>
      <c r="E512" s="211">
        <f t="shared" si="52"/>
        <v>44162</v>
      </c>
      <c r="F512" s="211">
        <f t="shared" si="52"/>
        <v>44167</v>
      </c>
      <c r="G512" s="211">
        <f>F512+11</f>
        <v>44178</v>
      </c>
    </row>
    <row r="513" spans="1:7">
      <c r="B513" s="209"/>
      <c r="C513" s="209"/>
      <c r="E513" s="217"/>
      <c r="F513" s="217"/>
    </row>
    <row r="514" spans="1:7">
      <c r="A514" s="226" t="s">
        <v>211</v>
      </c>
      <c r="B514" s="271"/>
      <c r="C514" s="271"/>
      <c r="D514" s="218"/>
      <c r="E514" s="217"/>
      <c r="F514" s="217"/>
      <c r="G514" s="234"/>
    </row>
    <row r="515" spans="1:7">
      <c r="B515" s="746" t="s">
        <v>1158</v>
      </c>
      <c r="C515" s="746" t="s">
        <v>1385</v>
      </c>
      <c r="D515" s="748" t="s">
        <v>1403</v>
      </c>
      <c r="E515" s="213" t="s">
        <v>1384</v>
      </c>
      <c r="F515" s="213" t="s">
        <v>1384</v>
      </c>
      <c r="G515" s="213" t="s">
        <v>1482</v>
      </c>
    </row>
    <row r="516" spans="1:7">
      <c r="B516" s="747"/>
      <c r="C516" s="747"/>
      <c r="D516" s="749"/>
      <c r="E516" s="213" t="s">
        <v>1381</v>
      </c>
      <c r="F516" s="213" t="s">
        <v>1380</v>
      </c>
      <c r="G516" s="213" t="s">
        <v>1248</v>
      </c>
    </row>
    <row r="517" spans="1:7">
      <c r="B517" s="268" t="s">
        <v>1481</v>
      </c>
      <c r="C517" s="250" t="s">
        <v>1480</v>
      </c>
      <c r="D517" s="750" t="s">
        <v>1479</v>
      </c>
      <c r="E517" s="211">
        <f>F517-3</f>
        <v>44139</v>
      </c>
      <c r="F517" s="211">
        <v>44142</v>
      </c>
      <c r="G517" s="211">
        <f>F517+6</f>
        <v>44148</v>
      </c>
    </row>
    <row r="518" spans="1:7">
      <c r="B518" s="268" t="s">
        <v>1476</v>
      </c>
      <c r="C518" s="250" t="s">
        <v>1478</v>
      </c>
      <c r="D518" s="750"/>
      <c r="E518" s="211">
        <f t="shared" ref="E518:F521" si="53">E517+7</f>
        <v>44146</v>
      </c>
      <c r="F518" s="211">
        <f t="shared" si="53"/>
        <v>44149</v>
      </c>
      <c r="G518" s="211">
        <f>F518+6</f>
        <v>44155</v>
      </c>
    </row>
    <row r="519" spans="1:7">
      <c r="B519" s="268" t="s">
        <v>1474</v>
      </c>
      <c r="C519" s="250" t="s">
        <v>1477</v>
      </c>
      <c r="D519" s="750"/>
      <c r="E519" s="211">
        <f t="shared" si="53"/>
        <v>44153</v>
      </c>
      <c r="F519" s="211">
        <f t="shared" si="53"/>
        <v>44156</v>
      </c>
      <c r="G519" s="211">
        <f>F519+6</f>
        <v>44162</v>
      </c>
    </row>
    <row r="520" spans="1:7">
      <c r="B520" s="268" t="s">
        <v>1476</v>
      </c>
      <c r="C520" s="250" t="s">
        <v>1475</v>
      </c>
      <c r="D520" s="750"/>
      <c r="E520" s="211">
        <f t="shared" si="53"/>
        <v>44160</v>
      </c>
      <c r="F520" s="211">
        <f t="shared" si="53"/>
        <v>44163</v>
      </c>
      <c r="G520" s="211">
        <f>F520+6</f>
        <v>44169</v>
      </c>
    </row>
    <row r="521" spans="1:7">
      <c r="B521" s="268" t="s">
        <v>1474</v>
      </c>
      <c r="C521" s="250" t="s">
        <v>1473</v>
      </c>
      <c r="D521" s="750"/>
      <c r="E521" s="211">
        <f t="shared" si="53"/>
        <v>44167</v>
      </c>
      <c r="F521" s="211">
        <f t="shared" si="53"/>
        <v>44170</v>
      </c>
      <c r="G521" s="211">
        <f>F521+6</f>
        <v>44176</v>
      </c>
    </row>
    <row r="522" spans="1:7">
      <c r="B522" s="209"/>
      <c r="C522" s="209"/>
      <c r="E522" s="217"/>
      <c r="F522" s="217"/>
      <c r="G522" s="217"/>
    </row>
    <row r="523" spans="1:7">
      <c r="A523" s="226" t="s">
        <v>1472</v>
      </c>
      <c r="B523" s="271"/>
      <c r="C523" s="271"/>
      <c r="D523" s="218"/>
      <c r="E523" s="217"/>
      <c r="F523" s="217"/>
      <c r="G523" s="234"/>
    </row>
    <row r="524" spans="1:7">
      <c r="B524" s="746" t="s">
        <v>1158</v>
      </c>
      <c r="C524" s="746" t="s">
        <v>1385</v>
      </c>
      <c r="D524" s="748" t="s">
        <v>1403</v>
      </c>
      <c r="E524" s="213" t="s">
        <v>1384</v>
      </c>
      <c r="F524" s="213" t="s">
        <v>1384</v>
      </c>
      <c r="G524" s="213" t="s">
        <v>1472</v>
      </c>
    </row>
    <row r="525" spans="1:7">
      <c r="B525" s="747"/>
      <c r="C525" s="747"/>
      <c r="D525" s="749"/>
      <c r="E525" s="213" t="s">
        <v>1381</v>
      </c>
      <c r="F525" s="213" t="s">
        <v>1380</v>
      </c>
      <c r="G525" s="213" t="s">
        <v>1248</v>
      </c>
    </row>
    <row r="526" spans="1:7">
      <c r="B526" s="268" t="s">
        <v>1278</v>
      </c>
      <c r="C526" s="250" t="s">
        <v>1277</v>
      </c>
      <c r="D526" s="750" t="s">
        <v>1276</v>
      </c>
      <c r="E526" s="211">
        <f>F526-6</f>
        <v>44131</v>
      </c>
      <c r="F526" s="211">
        <v>44137</v>
      </c>
      <c r="G526" s="211">
        <f>F526+12</f>
        <v>44149</v>
      </c>
    </row>
    <row r="527" spans="1:7" ht="16.5" customHeight="1">
      <c r="B527" s="268" t="s">
        <v>1275</v>
      </c>
      <c r="C527" s="250" t="s">
        <v>1274</v>
      </c>
      <c r="D527" s="750"/>
      <c r="E527" s="211">
        <f t="shared" ref="E527:F530" si="54">E526+7</f>
        <v>44138</v>
      </c>
      <c r="F527" s="211">
        <f t="shared" si="54"/>
        <v>44144</v>
      </c>
      <c r="G527" s="211">
        <f>F527+12</f>
        <v>44156</v>
      </c>
    </row>
    <row r="528" spans="1:7">
      <c r="B528" s="268" t="s">
        <v>1273</v>
      </c>
      <c r="C528" s="250" t="s">
        <v>1272</v>
      </c>
      <c r="D528" s="750"/>
      <c r="E528" s="211">
        <f t="shared" si="54"/>
        <v>44145</v>
      </c>
      <c r="F528" s="211">
        <f t="shared" si="54"/>
        <v>44151</v>
      </c>
      <c r="G528" s="211">
        <f>F528+12</f>
        <v>44163</v>
      </c>
    </row>
    <row r="529" spans="1:8">
      <c r="B529" s="268" t="s">
        <v>1271</v>
      </c>
      <c r="C529" s="250" t="s">
        <v>1270</v>
      </c>
      <c r="D529" s="750"/>
      <c r="E529" s="211">
        <f t="shared" si="54"/>
        <v>44152</v>
      </c>
      <c r="F529" s="211">
        <f t="shared" si="54"/>
        <v>44158</v>
      </c>
      <c r="G529" s="211">
        <f>F529+12</f>
        <v>44170</v>
      </c>
    </row>
    <row r="530" spans="1:8">
      <c r="B530" s="268" t="s">
        <v>1269</v>
      </c>
      <c r="C530" s="250" t="s">
        <v>1268</v>
      </c>
      <c r="D530" s="750"/>
      <c r="E530" s="211">
        <f t="shared" si="54"/>
        <v>44159</v>
      </c>
      <c r="F530" s="211">
        <f t="shared" si="54"/>
        <v>44165</v>
      </c>
      <c r="G530" s="211">
        <f>F530+12</f>
        <v>44177</v>
      </c>
    </row>
    <row r="531" spans="1:8">
      <c r="B531" s="286"/>
      <c r="C531" s="285"/>
      <c r="D531" s="218"/>
      <c r="E531" s="217"/>
      <c r="F531" s="217"/>
      <c r="G531" s="234"/>
    </row>
    <row r="532" spans="1:8">
      <c r="A532" s="226" t="s">
        <v>1471</v>
      </c>
      <c r="B532" s="271"/>
      <c r="C532" s="271"/>
      <c r="D532" s="218"/>
      <c r="E532" s="217"/>
      <c r="F532" s="217"/>
      <c r="G532" s="234"/>
    </row>
    <row r="533" spans="1:8">
      <c r="B533" s="746" t="s">
        <v>1158</v>
      </c>
      <c r="C533" s="746" t="s">
        <v>1385</v>
      </c>
      <c r="D533" s="748" t="s">
        <v>1403</v>
      </c>
      <c r="E533" s="213" t="s">
        <v>1384</v>
      </c>
      <c r="F533" s="213" t="s">
        <v>1384</v>
      </c>
      <c r="G533" s="213" t="s">
        <v>1471</v>
      </c>
    </row>
    <row r="534" spans="1:8">
      <c r="B534" s="747"/>
      <c r="C534" s="747"/>
      <c r="D534" s="749"/>
      <c r="E534" s="213" t="s">
        <v>1381</v>
      </c>
      <c r="F534" s="213" t="s">
        <v>1380</v>
      </c>
      <c r="G534" s="213" t="s">
        <v>1248</v>
      </c>
    </row>
    <row r="535" spans="1:8">
      <c r="B535" s="268" t="s">
        <v>1462</v>
      </c>
      <c r="C535" s="250" t="s">
        <v>1470</v>
      </c>
      <c r="D535" s="750" t="s">
        <v>1469</v>
      </c>
      <c r="E535" s="211">
        <f>F535-4</f>
        <v>44132</v>
      </c>
      <c r="F535" s="211">
        <v>44136</v>
      </c>
      <c r="G535" s="211">
        <f>F535+11</f>
        <v>44147</v>
      </c>
    </row>
    <row r="536" spans="1:8">
      <c r="B536" s="268" t="s">
        <v>1468</v>
      </c>
      <c r="C536" s="250" t="s">
        <v>1467</v>
      </c>
      <c r="D536" s="750"/>
      <c r="E536" s="211">
        <f t="shared" ref="E536:F539" si="55">E535+7</f>
        <v>44139</v>
      </c>
      <c r="F536" s="211">
        <f t="shared" si="55"/>
        <v>44143</v>
      </c>
      <c r="G536" s="211">
        <f>F536+11</f>
        <v>44154</v>
      </c>
    </row>
    <row r="537" spans="1:8">
      <c r="B537" s="268" t="s">
        <v>1466</v>
      </c>
      <c r="C537" s="250" t="s">
        <v>1465</v>
      </c>
      <c r="D537" s="750"/>
      <c r="E537" s="211">
        <f t="shared" si="55"/>
        <v>44146</v>
      </c>
      <c r="F537" s="211">
        <f t="shared" si="55"/>
        <v>44150</v>
      </c>
      <c r="G537" s="211">
        <f>F537+11</f>
        <v>44161</v>
      </c>
    </row>
    <row r="538" spans="1:8">
      <c r="B538" s="268" t="s">
        <v>1464</v>
      </c>
      <c r="C538" s="250" t="s">
        <v>1463</v>
      </c>
      <c r="D538" s="750"/>
      <c r="E538" s="211">
        <f t="shared" si="55"/>
        <v>44153</v>
      </c>
      <c r="F538" s="211">
        <f t="shared" si="55"/>
        <v>44157</v>
      </c>
      <c r="G538" s="211">
        <f>F538+11</f>
        <v>44168</v>
      </c>
    </row>
    <row r="539" spans="1:8">
      <c r="B539" s="268" t="s">
        <v>1462</v>
      </c>
      <c r="C539" s="250" t="s">
        <v>1461</v>
      </c>
      <c r="D539" s="750"/>
      <c r="E539" s="211">
        <f t="shared" si="55"/>
        <v>44160</v>
      </c>
      <c r="F539" s="211">
        <f t="shared" si="55"/>
        <v>44164</v>
      </c>
      <c r="G539" s="211">
        <f>F539+11</f>
        <v>44175</v>
      </c>
    </row>
    <row r="540" spans="1:8">
      <c r="B540" s="284"/>
      <c r="C540" s="284"/>
      <c r="D540" s="218"/>
      <c r="E540" s="217"/>
      <c r="F540" s="217"/>
      <c r="G540" s="217"/>
    </row>
    <row r="541" spans="1:8">
      <c r="A541" s="264" t="s">
        <v>193</v>
      </c>
      <c r="B541" s="265"/>
      <c r="C541" s="265"/>
      <c r="D541" s="264"/>
      <c r="E541" s="264"/>
      <c r="F541" s="264"/>
      <c r="G541" s="264"/>
      <c r="H541" s="248"/>
    </row>
    <row r="542" spans="1:8">
      <c r="A542" s="226" t="s">
        <v>1460</v>
      </c>
    </row>
    <row r="543" spans="1:8">
      <c r="B543" s="746" t="s">
        <v>1158</v>
      </c>
      <c r="C543" s="746" t="s">
        <v>1385</v>
      </c>
      <c r="D543" s="748" t="s">
        <v>1403</v>
      </c>
      <c r="E543" s="213" t="s">
        <v>1384</v>
      </c>
      <c r="F543" s="213" t="s">
        <v>1384</v>
      </c>
      <c r="G543" s="213" t="s">
        <v>1459</v>
      </c>
    </row>
    <row r="544" spans="1:8">
      <c r="B544" s="747"/>
      <c r="C544" s="747"/>
      <c r="D544" s="749"/>
      <c r="E544" s="213" t="s">
        <v>1381</v>
      </c>
      <c r="F544" s="213" t="s">
        <v>1380</v>
      </c>
      <c r="G544" s="213" t="s">
        <v>1248</v>
      </c>
    </row>
    <row r="545" spans="1:8">
      <c r="B545" s="268" t="s">
        <v>1194</v>
      </c>
      <c r="C545" s="250"/>
      <c r="D545" s="750" t="s">
        <v>1458</v>
      </c>
      <c r="E545" s="211">
        <f>F545-6</f>
        <v>44134</v>
      </c>
      <c r="F545" s="211">
        <v>44140</v>
      </c>
      <c r="G545" s="211">
        <f>F545+27</f>
        <v>44167</v>
      </c>
    </row>
    <row r="546" spans="1:8">
      <c r="B546" s="268" t="s">
        <v>1457</v>
      </c>
      <c r="C546" s="250" t="s">
        <v>1456</v>
      </c>
      <c r="D546" s="750"/>
      <c r="E546" s="211">
        <f t="shared" ref="E546:F549" si="56">E545+7</f>
        <v>44141</v>
      </c>
      <c r="F546" s="211">
        <f t="shared" si="56"/>
        <v>44147</v>
      </c>
      <c r="G546" s="211">
        <f>F546+27</f>
        <v>44174</v>
      </c>
    </row>
    <row r="547" spans="1:8">
      <c r="B547" s="268" t="s">
        <v>1455</v>
      </c>
      <c r="C547" s="250" t="s">
        <v>1454</v>
      </c>
      <c r="D547" s="750"/>
      <c r="E547" s="211">
        <f t="shared" si="56"/>
        <v>44148</v>
      </c>
      <c r="F547" s="211">
        <f t="shared" si="56"/>
        <v>44154</v>
      </c>
      <c r="G547" s="211">
        <f>F547+27</f>
        <v>44181</v>
      </c>
    </row>
    <row r="548" spans="1:8">
      <c r="B548" s="268" t="s">
        <v>1453</v>
      </c>
      <c r="C548" s="250" t="s">
        <v>1452</v>
      </c>
      <c r="D548" s="750"/>
      <c r="E548" s="211">
        <f t="shared" si="56"/>
        <v>44155</v>
      </c>
      <c r="F548" s="211">
        <f t="shared" si="56"/>
        <v>44161</v>
      </c>
      <c r="G548" s="211">
        <f>F548+27</f>
        <v>44188</v>
      </c>
    </row>
    <row r="549" spans="1:8">
      <c r="B549" s="268" t="s">
        <v>1451</v>
      </c>
      <c r="C549" s="250" t="s">
        <v>66</v>
      </c>
      <c r="D549" s="750"/>
      <c r="E549" s="211">
        <f t="shared" si="56"/>
        <v>44162</v>
      </c>
      <c r="F549" s="211">
        <f t="shared" si="56"/>
        <v>44168</v>
      </c>
      <c r="G549" s="211">
        <f>F549+27</f>
        <v>44195</v>
      </c>
    </row>
    <row r="550" spans="1:8">
      <c r="B550" s="209"/>
      <c r="C550" s="209"/>
    </row>
    <row r="551" spans="1:8">
      <c r="A551" s="226" t="s">
        <v>1448</v>
      </c>
      <c r="B551" s="209"/>
      <c r="C551" s="209"/>
    </row>
    <row r="552" spans="1:8">
      <c r="B552" s="746" t="s">
        <v>1450</v>
      </c>
      <c r="C552" s="746" t="s">
        <v>1353</v>
      </c>
      <c r="D552" s="748" t="s">
        <v>1449</v>
      </c>
      <c r="E552" s="213" t="s">
        <v>1352</v>
      </c>
      <c r="F552" s="213" t="s">
        <v>1352</v>
      </c>
      <c r="G552" s="213" t="s">
        <v>1448</v>
      </c>
    </row>
    <row r="553" spans="1:8">
      <c r="B553" s="747"/>
      <c r="C553" s="747"/>
      <c r="D553" s="749"/>
      <c r="E553" s="213" t="s">
        <v>1381</v>
      </c>
      <c r="F553" s="213" t="s">
        <v>1380</v>
      </c>
      <c r="G553" s="213" t="s">
        <v>1248</v>
      </c>
    </row>
    <row r="554" spans="1:8">
      <c r="B554" s="268" t="s">
        <v>1447</v>
      </c>
      <c r="C554" s="250" t="s">
        <v>1446</v>
      </c>
      <c r="D554" s="750" t="s">
        <v>1445</v>
      </c>
      <c r="E554" s="211">
        <f>F554-6</f>
        <v>44134</v>
      </c>
      <c r="F554" s="211">
        <v>44140</v>
      </c>
      <c r="G554" s="211">
        <f>F554+22</f>
        <v>44162</v>
      </c>
    </row>
    <row r="555" spans="1:8">
      <c r="B555" s="268" t="s">
        <v>1444</v>
      </c>
      <c r="C555" s="250" t="s">
        <v>58</v>
      </c>
      <c r="D555" s="750"/>
      <c r="E555" s="211">
        <f t="shared" ref="E555:F558" si="57">E554+7</f>
        <v>44141</v>
      </c>
      <c r="F555" s="211">
        <f t="shared" si="57"/>
        <v>44147</v>
      </c>
      <c r="G555" s="211">
        <f>F555+22</f>
        <v>44169</v>
      </c>
    </row>
    <row r="556" spans="1:8">
      <c r="B556" s="268" t="s">
        <v>1443</v>
      </c>
      <c r="C556" s="250" t="s">
        <v>1442</v>
      </c>
      <c r="D556" s="750"/>
      <c r="E556" s="211">
        <f t="shared" si="57"/>
        <v>44148</v>
      </c>
      <c r="F556" s="211">
        <f t="shared" si="57"/>
        <v>44154</v>
      </c>
      <c r="G556" s="211">
        <f>F556+22</f>
        <v>44176</v>
      </c>
    </row>
    <row r="557" spans="1:8">
      <c r="B557" s="268" t="s">
        <v>1194</v>
      </c>
      <c r="C557" s="250"/>
      <c r="D557" s="750"/>
      <c r="E557" s="211">
        <f t="shared" si="57"/>
        <v>44155</v>
      </c>
      <c r="F557" s="211">
        <f t="shared" si="57"/>
        <v>44161</v>
      </c>
      <c r="G557" s="211">
        <f>F557+22</f>
        <v>44183</v>
      </c>
    </row>
    <row r="558" spans="1:8">
      <c r="B558" s="268" t="s">
        <v>1194</v>
      </c>
      <c r="C558" s="250"/>
      <c r="D558" s="750"/>
      <c r="E558" s="211">
        <f t="shared" si="57"/>
        <v>44162</v>
      </c>
      <c r="F558" s="211">
        <f t="shared" si="57"/>
        <v>44168</v>
      </c>
      <c r="G558" s="211">
        <f>F558+22</f>
        <v>44190</v>
      </c>
    </row>
    <row r="559" spans="1:8">
      <c r="B559" s="283"/>
      <c r="C559" s="274"/>
      <c r="D559" s="218"/>
      <c r="E559" s="217"/>
      <c r="F559" s="217"/>
    </row>
    <row r="560" spans="1:8">
      <c r="A560" s="226" t="s">
        <v>1441</v>
      </c>
      <c r="B560" s="247"/>
      <c r="C560" s="247"/>
      <c r="E560" s="247"/>
      <c r="F560" s="226"/>
      <c r="G560" s="226"/>
      <c r="H560" s="269"/>
    </row>
    <row r="561" spans="1:7">
      <c r="B561" s="746" t="s">
        <v>1158</v>
      </c>
      <c r="C561" s="746" t="s">
        <v>1385</v>
      </c>
      <c r="D561" s="748" t="s">
        <v>1403</v>
      </c>
      <c r="E561" s="213" t="s">
        <v>1384</v>
      </c>
      <c r="F561" s="213" t="s">
        <v>1384</v>
      </c>
      <c r="G561" s="213" t="s">
        <v>1441</v>
      </c>
    </row>
    <row r="562" spans="1:7">
      <c r="B562" s="747"/>
      <c r="C562" s="747"/>
      <c r="D562" s="749"/>
      <c r="E562" s="213" t="s">
        <v>1381</v>
      </c>
      <c r="F562" s="213" t="s">
        <v>1380</v>
      </c>
      <c r="G562" s="213" t="s">
        <v>1248</v>
      </c>
    </row>
    <row r="563" spans="1:7">
      <c r="B563" s="268" t="s">
        <v>1440</v>
      </c>
      <c r="C563" s="250" t="s">
        <v>1439</v>
      </c>
      <c r="D563" s="750" t="s">
        <v>1438</v>
      </c>
      <c r="E563" s="211">
        <f>F563-4</f>
        <v>44137</v>
      </c>
      <c r="F563" s="211">
        <v>44141</v>
      </c>
      <c r="G563" s="211">
        <f>F563+23</f>
        <v>44164</v>
      </c>
    </row>
    <row r="564" spans="1:7">
      <c r="B564" s="268" t="s">
        <v>1437</v>
      </c>
      <c r="C564" s="250" t="s">
        <v>419</v>
      </c>
      <c r="D564" s="750"/>
      <c r="E564" s="211">
        <f t="shared" ref="E564:F567" si="58">E563+7</f>
        <v>44144</v>
      </c>
      <c r="F564" s="211">
        <f t="shared" si="58"/>
        <v>44148</v>
      </c>
      <c r="G564" s="211">
        <f>F564+23</f>
        <v>44171</v>
      </c>
    </row>
    <row r="565" spans="1:7">
      <c r="A565" s="282"/>
      <c r="B565" s="268" t="s">
        <v>1436</v>
      </c>
      <c r="C565" s="250" t="s">
        <v>1435</v>
      </c>
      <c r="D565" s="750"/>
      <c r="E565" s="211">
        <f t="shared" si="58"/>
        <v>44151</v>
      </c>
      <c r="F565" s="211">
        <f t="shared" si="58"/>
        <v>44155</v>
      </c>
      <c r="G565" s="211">
        <f>F565+23</f>
        <v>44178</v>
      </c>
    </row>
    <row r="566" spans="1:7">
      <c r="B566" s="268" t="s">
        <v>1434</v>
      </c>
      <c r="C566" s="250" t="s">
        <v>1190</v>
      </c>
      <c r="D566" s="750"/>
      <c r="E566" s="211">
        <f t="shared" si="58"/>
        <v>44158</v>
      </c>
      <c r="F566" s="211">
        <f t="shared" si="58"/>
        <v>44162</v>
      </c>
      <c r="G566" s="211">
        <f>F566+23</f>
        <v>44185</v>
      </c>
    </row>
    <row r="567" spans="1:7">
      <c r="B567" s="268" t="s">
        <v>1422</v>
      </c>
      <c r="C567" s="250"/>
      <c r="D567" s="750"/>
      <c r="E567" s="211">
        <f t="shared" si="58"/>
        <v>44165</v>
      </c>
      <c r="F567" s="211">
        <f t="shared" si="58"/>
        <v>44169</v>
      </c>
      <c r="G567" s="211">
        <f>F567+23</f>
        <v>44192</v>
      </c>
    </row>
    <row r="568" spans="1:7">
      <c r="B568" s="209"/>
      <c r="C568" s="209"/>
      <c r="F568" s="217"/>
      <c r="G568" s="217"/>
    </row>
    <row r="569" spans="1:7">
      <c r="A569" s="226" t="s">
        <v>1433</v>
      </c>
      <c r="B569" s="209"/>
      <c r="C569" s="209"/>
      <c r="F569" s="281"/>
      <c r="G569" s="281"/>
    </row>
    <row r="570" spans="1:7">
      <c r="B570" s="746" t="s">
        <v>1158</v>
      </c>
      <c r="C570" s="746" t="s">
        <v>1385</v>
      </c>
      <c r="D570" s="748" t="s">
        <v>1403</v>
      </c>
      <c r="E570" s="213" t="s">
        <v>1384</v>
      </c>
      <c r="F570" s="213" t="s">
        <v>1384</v>
      </c>
      <c r="G570" s="213" t="s">
        <v>1432</v>
      </c>
    </row>
    <row r="571" spans="1:7">
      <c r="B571" s="747"/>
      <c r="C571" s="747"/>
      <c r="D571" s="749"/>
      <c r="E571" s="213" t="s">
        <v>1381</v>
      </c>
      <c r="F571" s="213" t="s">
        <v>1380</v>
      </c>
      <c r="G571" s="213" t="s">
        <v>1248</v>
      </c>
    </row>
    <row r="572" spans="1:7">
      <c r="B572" s="268" t="s">
        <v>1431</v>
      </c>
      <c r="C572" s="250" t="s">
        <v>598</v>
      </c>
      <c r="D572" s="750" t="s">
        <v>1430</v>
      </c>
      <c r="E572" s="211">
        <f>F572-5</f>
        <v>44131</v>
      </c>
      <c r="F572" s="211">
        <v>44136</v>
      </c>
      <c r="G572" s="211">
        <f>F572+34</f>
        <v>44170</v>
      </c>
    </row>
    <row r="573" spans="1:7">
      <c r="B573" s="268" t="s">
        <v>1422</v>
      </c>
      <c r="C573" s="250" t="s">
        <v>33</v>
      </c>
      <c r="D573" s="750"/>
      <c r="E573" s="211">
        <f t="shared" ref="E573:F576" si="59">E572+7</f>
        <v>44138</v>
      </c>
      <c r="F573" s="211">
        <f t="shared" si="59"/>
        <v>44143</v>
      </c>
      <c r="G573" s="211">
        <f>F573+34</f>
        <v>44177</v>
      </c>
    </row>
    <row r="574" spans="1:7">
      <c r="B574" s="268" t="s">
        <v>1429</v>
      </c>
      <c r="C574" s="250" t="s">
        <v>1428</v>
      </c>
      <c r="D574" s="750"/>
      <c r="E574" s="211">
        <f t="shared" si="59"/>
        <v>44145</v>
      </c>
      <c r="F574" s="211">
        <f t="shared" si="59"/>
        <v>44150</v>
      </c>
      <c r="G574" s="211">
        <f>F574+34</f>
        <v>44184</v>
      </c>
    </row>
    <row r="575" spans="1:7">
      <c r="B575" s="268" t="s">
        <v>1427</v>
      </c>
      <c r="C575" s="250" t="s">
        <v>600</v>
      </c>
      <c r="D575" s="750"/>
      <c r="E575" s="211">
        <f t="shared" si="59"/>
        <v>44152</v>
      </c>
      <c r="F575" s="211">
        <f t="shared" si="59"/>
        <v>44157</v>
      </c>
      <c r="G575" s="211">
        <f>F575+34</f>
        <v>44191</v>
      </c>
    </row>
    <row r="576" spans="1:7">
      <c r="B576" s="268" t="s">
        <v>1426</v>
      </c>
      <c r="C576" s="250" t="s">
        <v>1425</v>
      </c>
      <c r="D576" s="750"/>
      <c r="E576" s="211">
        <f t="shared" si="59"/>
        <v>44159</v>
      </c>
      <c r="F576" s="211">
        <f t="shared" si="59"/>
        <v>44164</v>
      </c>
      <c r="G576" s="211">
        <f>F576+34</f>
        <v>44198</v>
      </c>
    </row>
    <row r="577" spans="1:7">
      <c r="B577" s="217"/>
      <c r="C577" s="217"/>
      <c r="F577" s="217"/>
    </row>
    <row r="578" spans="1:7">
      <c r="A578" s="226" t="s">
        <v>1424</v>
      </c>
      <c r="B578" s="209"/>
      <c r="C578" s="209"/>
      <c r="F578" s="281"/>
    </row>
    <row r="579" spans="1:7">
      <c r="B579" s="746" t="s">
        <v>1158</v>
      </c>
      <c r="C579" s="746" t="s">
        <v>1385</v>
      </c>
      <c r="D579" s="748" t="s">
        <v>1403</v>
      </c>
      <c r="E579" s="213" t="s">
        <v>1384</v>
      </c>
      <c r="F579" s="213" t="s">
        <v>1384</v>
      </c>
      <c r="G579" s="213" t="s">
        <v>1423</v>
      </c>
    </row>
    <row r="580" spans="1:7">
      <c r="B580" s="747"/>
      <c r="C580" s="747"/>
      <c r="D580" s="749"/>
      <c r="E580" s="213" t="s">
        <v>1381</v>
      </c>
      <c r="F580" s="213" t="s">
        <v>1380</v>
      </c>
      <c r="G580" s="213" t="s">
        <v>1248</v>
      </c>
    </row>
    <row r="581" spans="1:7">
      <c r="B581" s="268" t="s">
        <v>1422</v>
      </c>
      <c r="C581" s="250"/>
      <c r="D581" s="750" t="s">
        <v>1421</v>
      </c>
      <c r="E581" s="211">
        <f>F581-6</f>
        <v>44133</v>
      </c>
      <c r="F581" s="211">
        <v>44139</v>
      </c>
      <c r="G581" s="211">
        <f>F581+45</f>
        <v>44184</v>
      </c>
    </row>
    <row r="582" spans="1:7">
      <c r="B582" s="268" t="s">
        <v>1420</v>
      </c>
      <c r="C582" s="250" t="s">
        <v>1419</v>
      </c>
      <c r="D582" s="750"/>
      <c r="E582" s="211">
        <f t="shared" ref="E582:F585" si="60">E581+7</f>
        <v>44140</v>
      </c>
      <c r="F582" s="211">
        <f t="shared" si="60"/>
        <v>44146</v>
      </c>
      <c r="G582" s="211">
        <f>F582+45</f>
        <v>44191</v>
      </c>
    </row>
    <row r="583" spans="1:7">
      <c r="B583" s="268" t="s">
        <v>1418</v>
      </c>
      <c r="C583" s="250" t="s">
        <v>1417</v>
      </c>
      <c r="D583" s="750"/>
      <c r="E583" s="211">
        <f t="shared" si="60"/>
        <v>44147</v>
      </c>
      <c r="F583" s="211">
        <f t="shared" si="60"/>
        <v>44153</v>
      </c>
      <c r="G583" s="211">
        <f>F583+45</f>
        <v>44198</v>
      </c>
    </row>
    <row r="584" spans="1:7">
      <c r="B584" s="268" t="s">
        <v>1416</v>
      </c>
      <c r="C584" s="250" t="s">
        <v>1415</v>
      </c>
      <c r="D584" s="750"/>
      <c r="E584" s="211">
        <f t="shared" si="60"/>
        <v>44154</v>
      </c>
      <c r="F584" s="211">
        <f t="shared" si="60"/>
        <v>44160</v>
      </c>
      <c r="G584" s="211">
        <f>F584+45</f>
        <v>44205</v>
      </c>
    </row>
    <row r="585" spans="1:7">
      <c r="B585" s="268" t="s">
        <v>1414</v>
      </c>
      <c r="C585" s="250" t="s">
        <v>1413</v>
      </c>
      <c r="D585" s="750"/>
      <c r="E585" s="211">
        <f t="shared" si="60"/>
        <v>44161</v>
      </c>
      <c r="F585" s="211">
        <f t="shared" si="60"/>
        <v>44167</v>
      </c>
      <c r="G585" s="211">
        <f>F585+45</f>
        <v>44212</v>
      </c>
    </row>
    <row r="586" spans="1:7">
      <c r="B586" s="209"/>
      <c r="C586" s="209"/>
      <c r="D586" s="218"/>
      <c r="E586" s="217"/>
      <c r="F586" s="217"/>
    </row>
    <row r="587" spans="1:7">
      <c r="A587" s="226" t="s">
        <v>1412</v>
      </c>
      <c r="B587" s="209"/>
      <c r="C587" s="209"/>
    </row>
    <row r="588" spans="1:7">
      <c r="B588" s="746" t="s">
        <v>1158</v>
      </c>
      <c r="C588" s="746" t="s">
        <v>1385</v>
      </c>
      <c r="D588" s="748" t="s">
        <v>1403</v>
      </c>
      <c r="E588" s="213" t="s">
        <v>1384</v>
      </c>
      <c r="F588" s="213" t="s">
        <v>1384</v>
      </c>
      <c r="G588" s="213" t="s">
        <v>1411</v>
      </c>
    </row>
    <row r="589" spans="1:7">
      <c r="B589" s="747"/>
      <c r="C589" s="747"/>
      <c r="D589" s="749"/>
      <c r="E589" s="213" t="s">
        <v>1381</v>
      </c>
      <c r="F589" s="213" t="s">
        <v>1380</v>
      </c>
      <c r="G589" s="213" t="s">
        <v>1248</v>
      </c>
    </row>
    <row r="590" spans="1:7">
      <c r="B590" s="268" t="s">
        <v>1410</v>
      </c>
      <c r="C590" s="250" t="s">
        <v>414</v>
      </c>
      <c r="D590" s="750" t="s">
        <v>1409</v>
      </c>
      <c r="E590" s="211">
        <f>F590-4</f>
        <v>44137</v>
      </c>
      <c r="F590" s="211">
        <v>44141</v>
      </c>
      <c r="G590" s="211">
        <f>F590+18</f>
        <v>44159</v>
      </c>
    </row>
    <row r="591" spans="1:7">
      <c r="B591" s="268" t="s">
        <v>1408</v>
      </c>
      <c r="C591" s="250" t="s">
        <v>415</v>
      </c>
      <c r="D591" s="750"/>
      <c r="E591" s="211">
        <f t="shared" ref="E591:F594" si="61">E590+7</f>
        <v>44144</v>
      </c>
      <c r="F591" s="211">
        <f t="shared" si="61"/>
        <v>44148</v>
      </c>
      <c r="G591" s="211">
        <f>F591+18</f>
        <v>44166</v>
      </c>
    </row>
    <row r="592" spans="1:7">
      <c r="B592" s="268" t="s">
        <v>1407</v>
      </c>
      <c r="C592" s="250" t="s">
        <v>1406</v>
      </c>
      <c r="D592" s="750"/>
      <c r="E592" s="211">
        <f t="shared" si="61"/>
        <v>44151</v>
      </c>
      <c r="F592" s="211">
        <f t="shared" si="61"/>
        <v>44155</v>
      </c>
      <c r="G592" s="211">
        <f>F592+18</f>
        <v>44173</v>
      </c>
    </row>
    <row r="593" spans="1:10">
      <c r="B593" s="268" t="s">
        <v>1405</v>
      </c>
      <c r="C593" s="250" t="s">
        <v>584</v>
      </c>
      <c r="D593" s="750"/>
      <c r="E593" s="211">
        <f t="shared" si="61"/>
        <v>44158</v>
      </c>
      <c r="F593" s="211">
        <f t="shared" si="61"/>
        <v>44162</v>
      </c>
      <c r="G593" s="211">
        <f>F593+18</f>
        <v>44180</v>
      </c>
    </row>
    <row r="594" spans="1:10">
      <c r="B594" s="268"/>
      <c r="C594" s="250"/>
      <c r="D594" s="750"/>
      <c r="E594" s="211">
        <f t="shared" si="61"/>
        <v>44165</v>
      </c>
      <c r="F594" s="211">
        <f t="shared" si="61"/>
        <v>44169</v>
      </c>
      <c r="G594" s="211">
        <f>F594+18</f>
        <v>44187</v>
      </c>
    </row>
    <row r="595" spans="1:10">
      <c r="B595" s="280"/>
      <c r="C595" s="280"/>
      <c r="E595" s="217"/>
      <c r="F595" s="217"/>
      <c r="G595" s="217"/>
    </row>
    <row r="596" spans="1:10" s="279" customFormat="1">
      <c r="A596" s="264" t="s">
        <v>219</v>
      </c>
      <c r="B596" s="265"/>
      <c r="C596" s="265"/>
      <c r="D596" s="264"/>
      <c r="E596" s="264"/>
      <c r="F596" s="264"/>
      <c r="G596" s="264"/>
      <c r="H596" s="248"/>
      <c r="I596" s="253"/>
      <c r="J596" s="253"/>
    </row>
    <row r="597" spans="1:10" s="220" customFormat="1">
      <c r="A597" s="226" t="s">
        <v>228</v>
      </c>
      <c r="B597" s="262"/>
      <c r="C597" s="262"/>
      <c r="D597" s="247"/>
      <c r="E597" s="247"/>
      <c r="F597" s="261"/>
      <c r="G597" s="261"/>
      <c r="H597" s="214"/>
      <c r="I597" s="209"/>
      <c r="J597" s="209"/>
    </row>
    <row r="598" spans="1:10" s="220" customFormat="1">
      <c r="A598" s="214"/>
      <c r="B598" s="746" t="s">
        <v>1158</v>
      </c>
      <c r="C598" s="746" t="s">
        <v>1385</v>
      </c>
      <c r="D598" s="748" t="s">
        <v>1403</v>
      </c>
      <c r="E598" s="213" t="s">
        <v>1384</v>
      </c>
      <c r="F598" s="213" t="s">
        <v>1384</v>
      </c>
      <c r="G598" s="213" t="s">
        <v>1402</v>
      </c>
      <c r="H598" s="209"/>
      <c r="I598" s="209"/>
      <c r="J598" s="209"/>
    </row>
    <row r="599" spans="1:10" s="220" customFormat="1">
      <c r="A599" s="214"/>
      <c r="B599" s="747"/>
      <c r="C599" s="747"/>
      <c r="D599" s="749"/>
      <c r="E599" s="213" t="s">
        <v>1381</v>
      </c>
      <c r="F599" s="213" t="s">
        <v>1380</v>
      </c>
      <c r="G599" s="213" t="s">
        <v>1248</v>
      </c>
      <c r="H599" s="209"/>
      <c r="I599" s="209"/>
      <c r="J599" s="209"/>
    </row>
    <row r="600" spans="1:10" s="220" customFormat="1">
      <c r="A600" s="215"/>
      <c r="B600" s="268" t="s">
        <v>1401</v>
      </c>
      <c r="C600" s="250" t="s">
        <v>407</v>
      </c>
      <c r="D600" s="750" t="s">
        <v>1400</v>
      </c>
      <c r="E600" s="211">
        <f>F600-6</f>
        <v>44133</v>
      </c>
      <c r="F600" s="211">
        <v>44139</v>
      </c>
      <c r="G600" s="211">
        <f>F600+17</f>
        <v>44156</v>
      </c>
      <c r="H600" s="209" t="s">
        <v>1404</v>
      </c>
      <c r="I600" s="209"/>
      <c r="J600" s="209"/>
    </row>
    <row r="601" spans="1:10" s="220" customFormat="1">
      <c r="A601" s="214"/>
      <c r="B601" s="268" t="s">
        <v>1399</v>
      </c>
      <c r="C601" s="250" t="s">
        <v>562</v>
      </c>
      <c r="D601" s="750"/>
      <c r="E601" s="211">
        <f t="shared" ref="E601:G604" si="62">E600+7</f>
        <v>44140</v>
      </c>
      <c r="F601" s="211">
        <f t="shared" si="62"/>
        <v>44146</v>
      </c>
      <c r="G601" s="211">
        <f t="shared" si="62"/>
        <v>44163</v>
      </c>
      <c r="H601" s="209" t="s">
        <v>1404</v>
      </c>
      <c r="I601" s="209"/>
      <c r="J601" s="209"/>
    </row>
    <row r="602" spans="1:10" s="220" customFormat="1">
      <c r="A602" s="214"/>
      <c r="B602" s="268" t="s">
        <v>1398</v>
      </c>
      <c r="C602" s="250" t="s">
        <v>1397</v>
      </c>
      <c r="D602" s="750"/>
      <c r="E602" s="211">
        <f t="shared" si="62"/>
        <v>44147</v>
      </c>
      <c r="F602" s="211">
        <f t="shared" si="62"/>
        <v>44153</v>
      </c>
      <c r="G602" s="211">
        <f t="shared" si="62"/>
        <v>44170</v>
      </c>
      <c r="H602" s="209" t="s">
        <v>1404</v>
      </c>
      <c r="I602" s="209"/>
      <c r="J602" s="209"/>
    </row>
    <row r="603" spans="1:10" s="220" customFormat="1">
      <c r="A603" s="214"/>
      <c r="B603" s="268" t="s">
        <v>1396</v>
      </c>
      <c r="C603" s="250" t="s">
        <v>409</v>
      </c>
      <c r="D603" s="750"/>
      <c r="E603" s="211">
        <f t="shared" si="62"/>
        <v>44154</v>
      </c>
      <c r="F603" s="211">
        <f t="shared" si="62"/>
        <v>44160</v>
      </c>
      <c r="G603" s="211">
        <f t="shared" si="62"/>
        <v>44177</v>
      </c>
      <c r="H603" s="209" t="s">
        <v>1404</v>
      </c>
      <c r="I603" s="209"/>
      <c r="J603" s="209"/>
    </row>
    <row r="604" spans="1:10" s="220" customFormat="1">
      <c r="A604" s="214"/>
      <c r="B604" s="268" t="s">
        <v>1395</v>
      </c>
      <c r="C604" s="250" t="s">
        <v>410</v>
      </c>
      <c r="D604" s="750"/>
      <c r="E604" s="211">
        <f t="shared" si="62"/>
        <v>44161</v>
      </c>
      <c r="F604" s="211">
        <f t="shared" si="62"/>
        <v>44167</v>
      </c>
      <c r="G604" s="211">
        <f t="shared" si="62"/>
        <v>44184</v>
      </c>
      <c r="H604" s="209"/>
      <c r="I604" s="209"/>
      <c r="J604" s="209"/>
    </row>
    <row r="605" spans="1:10" s="220" customFormat="1">
      <c r="A605" s="214"/>
      <c r="B605" s="215"/>
      <c r="C605" s="215"/>
      <c r="D605" s="215"/>
      <c r="E605" s="217"/>
      <c r="F605" s="217"/>
      <c r="G605" s="217"/>
      <c r="H605" s="209"/>
      <c r="I605" s="209"/>
      <c r="J605" s="209"/>
    </row>
    <row r="606" spans="1:10" s="220" customFormat="1">
      <c r="A606" s="214"/>
      <c r="B606" s="746" t="s">
        <v>1158</v>
      </c>
      <c r="C606" s="746" t="s">
        <v>1385</v>
      </c>
      <c r="D606" s="748" t="s">
        <v>1403</v>
      </c>
      <c r="E606" s="213" t="s">
        <v>1384</v>
      </c>
      <c r="F606" s="213" t="s">
        <v>1384</v>
      </c>
      <c r="G606" s="213" t="s">
        <v>1402</v>
      </c>
      <c r="H606" s="209"/>
      <c r="I606" s="209"/>
      <c r="J606" s="209"/>
    </row>
    <row r="607" spans="1:10" s="220" customFormat="1">
      <c r="A607" s="214"/>
      <c r="B607" s="747"/>
      <c r="C607" s="747"/>
      <c r="D607" s="749"/>
      <c r="E607" s="213" t="s">
        <v>1381</v>
      </c>
      <c r="F607" s="213" t="s">
        <v>1380</v>
      </c>
      <c r="G607" s="213" t="s">
        <v>1248</v>
      </c>
      <c r="H607" s="209"/>
      <c r="I607" s="209"/>
      <c r="J607" s="209"/>
    </row>
    <row r="608" spans="1:10" s="220" customFormat="1">
      <c r="A608" s="214"/>
      <c r="B608" s="268" t="s">
        <v>1393</v>
      </c>
      <c r="C608" s="250" t="s">
        <v>97</v>
      </c>
      <c r="D608" s="750" t="s">
        <v>1392</v>
      </c>
      <c r="E608" s="211">
        <f>F608-4</f>
        <v>44137</v>
      </c>
      <c r="F608" s="211">
        <v>44141</v>
      </c>
      <c r="G608" s="211">
        <f>F608+18</f>
        <v>44159</v>
      </c>
      <c r="H608" s="209"/>
      <c r="I608" s="209"/>
      <c r="J608" s="209"/>
    </row>
    <row r="609" spans="1:10" s="220" customFormat="1">
      <c r="A609" s="214"/>
      <c r="B609" s="268" t="s">
        <v>1391</v>
      </c>
      <c r="C609" s="250" t="s">
        <v>34</v>
      </c>
      <c r="D609" s="750"/>
      <c r="E609" s="211">
        <f t="shared" ref="E609:F612" si="63">E608+7</f>
        <v>44144</v>
      </c>
      <c r="F609" s="211">
        <f t="shared" si="63"/>
        <v>44148</v>
      </c>
      <c r="G609" s="211">
        <f>F609+18</f>
        <v>44166</v>
      </c>
      <c r="H609" s="209"/>
      <c r="I609" s="209"/>
      <c r="J609" s="209"/>
    </row>
    <row r="610" spans="1:10" s="220" customFormat="1">
      <c r="A610" s="214"/>
      <c r="B610" s="268" t="s">
        <v>1390</v>
      </c>
      <c r="C610" s="250" t="s">
        <v>1389</v>
      </c>
      <c r="D610" s="750"/>
      <c r="E610" s="211">
        <f t="shared" si="63"/>
        <v>44151</v>
      </c>
      <c r="F610" s="211">
        <f t="shared" si="63"/>
        <v>44155</v>
      </c>
      <c r="G610" s="211">
        <f>F610+18</f>
        <v>44173</v>
      </c>
      <c r="H610" s="209"/>
      <c r="I610" s="209"/>
      <c r="J610" s="209"/>
    </row>
    <row r="611" spans="1:10" s="220" customFormat="1">
      <c r="A611" s="214"/>
      <c r="B611" s="268" t="s">
        <v>1388</v>
      </c>
      <c r="C611" s="250" t="s">
        <v>333</v>
      </c>
      <c r="D611" s="750"/>
      <c r="E611" s="211">
        <f t="shared" si="63"/>
        <v>44158</v>
      </c>
      <c r="F611" s="211">
        <f t="shared" si="63"/>
        <v>44162</v>
      </c>
      <c r="G611" s="211">
        <f>F611+18</f>
        <v>44180</v>
      </c>
      <c r="H611" s="209"/>
      <c r="I611" s="209"/>
      <c r="J611" s="209"/>
    </row>
    <row r="612" spans="1:10" s="220" customFormat="1">
      <c r="A612" s="214"/>
      <c r="B612" s="268" t="s">
        <v>1387</v>
      </c>
      <c r="C612" s="250" t="s">
        <v>37</v>
      </c>
      <c r="D612" s="750"/>
      <c r="E612" s="211">
        <f t="shared" si="63"/>
        <v>44165</v>
      </c>
      <c r="F612" s="211">
        <f t="shared" si="63"/>
        <v>44169</v>
      </c>
      <c r="G612" s="211">
        <f>F612+18</f>
        <v>44187</v>
      </c>
      <c r="H612" s="209"/>
      <c r="I612" s="209"/>
      <c r="J612" s="209"/>
    </row>
    <row r="613" spans="1:10" s="220" customFormat="1">
      <c r="A613" s="214"/>
      <c r="B613" s="209"/>
      <c r="C613" s="209"/>
      <c r="D613" s="214"/>
      <c r="E613" s="217"/>
      <c r="F613" s="217"/>
      <c r="G613" s="217"/>
      <c r="H613" s="209"/>
      <c r="I613" s="209"/>
      <c r="J613" s="209"/>
    </row>
    <row r="614" spans="1:10" s="220" customFormat="1" ht="15" customHeight="1">
      <c r="A614" s="226" t="s">
        <v>118</v>
      </c>
      <c r="B614" s="215"/>
      <c r="C614" s="215"/>
      <c r="D614" s="214"/>
      <c r="E614" s="214"/>
      <c r="F614" s="214"/>
      <c r="G614" s="214"/>
      <c r="H614" s="214"/>
      <c r="I614" s="209"/>
      <c r="J614" s="209"/>
    </row>
    <row r="615" spans="1:10" s="220" customFormat="1">
      <c r="A615" s="214"/>
      <c r="B615" s="740" t="s">
        <v>1255</v>
      </c>
      <c r="C615" s="740" t="s">
        <v>1254</v>
      </c>
      <c r="D615" s="742" t="s">
        <v>1253</v>
      </c>
      <c r="E615" s="213" t="s">
        <v>1252</v>
      </c>
      <c r="F615" s="213" t="s">
        <v>1252</v>
      </c>
      <c r="G615" s="213" t="s">
        <v>1394</v>
      </c>
      <c r="H615" s="213" t="s">
        <v>1382</v>
      </c>
      <c r="I615" s="209"/>
      <c r="J615" s="209"/>
    </row>
    <row r="616" spans="1:10" s="220" customFormat="1">
      <c r="A616" s="214"/>
      <c r="B616" s="741"/>
      <c r="C616" s="741"/>
      <c r="D616" s="743"/>
      <c r="E616" s="213" t="s">
        <v>1250</v>
      </c>
      <c r="F616" s="213" t="s">
        <v>1249</v>
      </c>
      <c r="G616" s="213" t="s">
        <v>1288</v>
      </c>
      <c r="H616" s="213" t="s">
        <v>31</v>
      </c>
      <c r="I616" s="209"/>
      <c r="J616" s="209"/>
    </row>
    <row r="617" spans="1:10" s="220" customFormat="1" ht="16.5" customHeight="1">
      <c r="A617" s="214"/>
      <c r="B617" s="268" t="s">
        <v>1401</v>
      </c>
      <c r="C617" s="250" t="s">
        <v>407</v>
      </c>
      <c r="D617" s="750" t="s">
        <v>1400</v>
      </c>
      <c r="E617" s="211">
        <f>F617-6</f>
        <v>44133</v>
      </c>
      <c r="F617" s="211">
        <v>44139</v>
      </c>
      <c r="G617" s="211">
        <f>F617+10</f>
        <v>44149</v>
      </c>
      <c r="H617" s="249" t="s">
        <v>1386</v>
      </c>
      <c r="I617" s="209"/>
      <c r="J617" s="209"/>
    </row>
    <row r="618" spans="1:10" s="220" customFormat="1">
      <c r="A618" s="214"/>
      <c r="B618" s="268" t="s">
        <v>1399</v>
      </c>
      <c r="C618" s="250" t="s">
        <v>562</v>
      </c>
      <c r="D618" s="750"/>
      <c r="E618" s="211">
        <f t="shared" ref="E618:F621" si="64">E617+7</f>
        <v>44140</v>
      </c>
      <c r="F618" s="211">
        <f t="shared" si="64"/>
        <v>44146</v>
      </c>
      <c r="G618" s="211">
        <f>F618+10</f>
        <v>44156</v>
      </c>
      <c r="H618" s="249" t="s">
        <v>1386</v>
      </c>
      <c r="I618" s="209"/>
      <c r="J618" s="209"/>
    </row>
    <row r="619" spans="1:10" s="220" customFormat="1">
      <c r="A619" s="214"/>
      <c r="B619" s="268" t="s">
        <v>1398</v>
      </c>
      <c r="C619" s="250" t="s">
        <v>1397</v>
      </c>
      <c r="D619" s="750"/>
      <c r="E619" s="211">
        <f t="shared" si="64"/>
        <v>44147</v>
      </c>
      <c r="F619" s="211">
        <f t="shared" si="64"/>
        <v>44153</v>
      </c>
      <c r="G619" s="211">
        <f>F619+10</f>
        <v>44163</v>
      </c>
      <c r="H619" s="249" t="s">
        <v>1386</v>
      </c>
      <c r="I619" s="209"/>
      <c r="J619" s="209"/>
    </row>
    <row r="620" spans="1:10" s="220" customFormat="1">
      <c r="A620" s="214"/>
      <c r="B620" s="268" t="s">
        <v>1396</v>
      </c>
      <c r="C620" s="250" t="s">
        <v>409</v>
      </c>
      <c r="D620" s="750"/>
      <c r="E620" s="211">
        <f t="shared" si="64"/>
        <v>44154</v>
      </c>
      <c r="F620" s="211">
        <f t="shared" si="64"/>
        <v>44160</v>
      </c>
      <c r="G620" s="211">
        <f>F620+10</f>
        <v>44170</v>
      </c>
      <c r="H620" s="249" t="s">
        <v>1386</v>
      </c>
      <c r="I620" s="209"/>
      <c r="J620" s="209"/>
    </row>
    <row r="621" spans="1:10" s="220" customFormat="1">
      <c r="A621" s="214"/>
      <c r="B621" s="268" t="s">
        <v>1395</v>
      </c>
      <c r="C621" s="250" t="s">
        <v>410</v>
      </c>
      <c r="D621" s="750"/>
      <c r="E621" s="211">
        <f t="shared" si="64"/>
        <v>44161</v>
      </c>
      <c r="F621" s="211">
        <f t="shared" si="64"/>
        <v>44167</v>
      </c>
      <c r="G621" s="211">
        <f>F621+10</f>
        <v>44177</v>
      </c>
      <c r="H621" s="249" t="s">
        <v>1386</v>
      </c>
      <c r="I621" s="209"/>
      <c r="J621" s="209"/>
    </row>
    <row r="622" spans="1:10" s="220" customFormat="1">
      <c r="A622" s="214"/>
      <c r="B622" s="215"/>
      <c r="C622" s="215"/>
      <c r="D622" s="215"/>
      <c r="E622" s="217"/>
      <c r="F622" s="217"/>
      <c r="G622" s="214"/>
      <c r="H622" s="214"/>
      <c r="I622" s="209"/>
      <c r="J622" s="209"/>
    </row>
    <row r="623" spans="1:10" s="220" customFormat="1">
      <c r="A623" s="226"/>
      <c r="B623" s="746" t="s">
        <v>1255</v>
      </c>
      <c r="C623" s="746" t="s">
        <v>1385</v>
      </c>
      <c r="D623" s="748" t="s">
        <v>1253</v>
      </c>
      <c r="E623" s="213" t="s">
        <v>1384</v>
      </c>
      <c r="F623" s="213" t="s">
        <v>1384</v>
      </c>
      <c r="G623" s="213" t="s">
        <v>1394</v>
      </c>
      <c r="H623" s="213" t="s">
        <v>1382</v>
      </c>
      <c r="I623" s="209"/>
      <c r="J623" s="209"/>
    </row>
    <row r="624" spans="1:10" s="220" customFormat="1">
      <c r="A624" s="214"/>
      <c r="B624" s="747"/>
      <c r="C624" s="747"/>
      <c r="D624" s="749"/>
      <c r="E624" s="213" t="s">
        <v>1381</v>
      </c>
      <c r="F624" s="213" t="s">
        <v>1380</v>
      </c>
      <c r="G624" s="213" t="s">
        <v>1288</v>
      </c>
      <c r="H624" s="213" t="s">
        <v>31</v>
      </c>
      <c r="I624" s="209"/>
      <c r="J624" s="209"/>
    </row>
    <row r="625" spans="1:10" s="220" customFormat="1">
      <c r="A625" s="214"/>
      <c r="B625" s="268" t="s">
        <v>1393</v>
      </c>
      <c r="C625" s="250" t="s">
        <v>97</v>
      </c>
      <c r="D625" s="750" t="s">
        <v>1392</v>
      </c>
      <c r="E625" s="211">
        <f>F625-4</f>
        <v>44137</v>
      </c>
      <c r="F625" s="211">
        <v>44141</v>
      </c>
      <c r="G625" s="211">
        <f>F625+10</f>
        <v>44151</v>
      </c>
      <c r="H625" s="249" t="s">
        <v>1386</v>
      </c>
      <c r="I625" s="209"/>
      <c r="J625" s="209"/>
    </row>
    <row r="626" spans="1:10" s="220" customFormat="1">
      <c r="A626" s="214"/>
      <c r="B626" s="268" t="s">
        <v>1391</v>
      </c>
      <c r="C626" s="250" t="s">
        <v>34</v>
      </c>
      <c r="D626" s="750"/>
      <c r="E626" s="211">
        <f t="shared" ref="E626:F629" si="65">E625+7</f>
        <v>44144</v>
      </c>
      <c r="F626" s="211">
        <f t="shared" si="65"/>
        <v>44148</v>
      </c>
      <c r="G626" s="211">
        <f>F626+10</f>
        <v>44158</v>
      </c>
      <c r="H626" s="249" t="s">
        <v>1386</v>
      </c>
      <c r="I626" s="209"/>
      <c r="J626" s="209"/>
    </row>
    <row r="627" spans="1:10" s="220" customFormat="1">
      <c r="A627" s="214"/>
      <c r="B627" s="268" t="s">
        <v>1390</v>
      </c>
      <c r="C627" s="250" t="s">
        <v>1389</v>
      </c>
      <c r="D627" s="750"/>
      <c r="E627" s="211">
        <f t="shared" si="65"/>
        <v>44151</v>
      </c>
      <c r="F627" s="211">
        <f t="shared" si="65"/>
        <v>44155</v>
      </c>
      <c r="G627" s="211">
        <f>F627+10</f>
        <v>44165</v>
      </c>
      <c r="H627" s="249" t="s">
        <v>1386</v>
      </c>
      <c r="I627" s="209"/>
      <c r="J627" s="209"/>
    </row>
    <row r="628" spans="1:10" s="220" customFormat="1">
      <c r="A628" s="214"/>
      <c r="B628" s="268" t="s">
        <v>1388</v>
      </c>
      <c r="C628" s="250" t="s">
        <v>333</v>
      </c>
      <c r="D628" s="750"/>
      <c r="E628" s="211">
        <f t="shared" si="65"/>
        <v>44158</v>
      </c>
      <c r="F628" s="211">
        <f t="shared" si="65"/>
        <v>44162</v>
      </c>
      <c r="G628" s="211">
        <f>F628+10</f>
        <v>44172</v>
      </c>
      <c r="H628" s="249" t="s">
        <v>1386</v>
      </c>
      <c r="I628" s="209"/>
      <c r="J628" s="209"/>
    </row>
    <row r="629" spans="1:10" s="220" customFormat="1">
      <c r="A629" s="214"/>
      <c r="B629" s="268" t="s">
        <v>1387</v>
      </c>
      <c r="C629" s="250" t="s">
        <v>37</v>
      </c>
      <c r="D629" s="750"/>
      <c r="E629" s="211">
        <f t="shared" si="65"/>
        <v>44165</v>
      </c>
      <c r="F629" s="211">
        <f t="shared" si="65"/>
        <v>44169</v>
      </c>
      <c r="G629" s="211">
        <f>F629+10</f>
        <v>44179</v>
      </c>
      <c r="H629" s="249" t="s">
        <v>1386</v>
      </c>
      <c r="I629" s="209"/>
      <c r="J629" s="209"/>
    </row>
    <row r="630" spans="1:10" s="220" customFormat="1">
      <c r="A630" s="214"/>
      <c r="B630" s="226"/>
      <c r="C630" s="226"/>
      <c r="D630" s="226"/>
      <c r="E630" s="226"/>
      <c r="F630" s="226"/>
      <c r="G630" s="226"/>
      <c r="H630" s="226"/>
      <c r="I630" s="209"/>
      <c r="J630" s="209"/>
    </row>
    <row r="631" spans="1:10" s="220" customFormat="1">
      <c r="A631" s="214"/>
      <c r="B631" s="746" t="s">
        <v>1255</v>
      </c>
      <c r="C631" s="746" t="s">
        <v>1385</v>
      </c>
      <c r="D631" s="748" t="s">
        <v>1253</v>
      </c>
      <c r="E631" s="213" t="s">
        <v>1384</v>
      </c>
      <c r="F631" s="213" t="s">
        <v>1384</v>
      </c>
      <c r="G631" s="213" t="s">
        <v>1383</v>
      </c>
      <c r="H631" s="213" t="s">
        <v>1382</v>
      </c>
      <c r="I631" s="209"/>
      <c r="J631" s="209"/>
    </row>
    <row r="632" spans="1:10" s="220" customFormat="1">
      <c r="A632" s="214"/>
      <c r="B632" s="747"/>
      <c r="C632" s="747"/>
      <c r="D632" s="749"/>
      <c r="E632" s="213" t="s">
        <v>1381</v>
      </c>
      <c r="F632" s="213" t="s">
        <v>1380</v>
      </c>
      <c r="G632" s="213" t="s">
        <v>1288</v>
      </c>
      <c r="H632" s="213" t="s">
        <v>31</v>
      </c>
      <c r="I632" s="209"/>
      <c r="J632" s="209"/>
    </row>
    <row r="633" spans="1:10" s="220" customFormat="1">
      <c r="A633" s="214"/>
      <c r="B633" s="268" t="s">
        <v>1379</v>
      </c>
      <c r="C633" s="250" t="s">
        <v>1362</v>
      </c>
      <c r="D633" s="750" t="s">
        <v>1378</v>
      </c>
      <c r="E633" s="211">
        <f>F633-2</f>
        <v>44140</v>
      </c>
      <c r="F633" s="211">
        <v>44142</v>
      </c>
      <c r="G633" s="211">
        <f>F633+8</f>
        <v>44150</v>
      </c>
      <c r="H633" s="249" t="s">
        <v>1373</v>
      </c>
      <c r="I633" s="209"/>
      <c r="J633" s="209"/>
    </row>
    <row r="634" spans="1:10" s="220" customFormat="1">
      <c r="A634" s="214"/>
      <c r="B634" s="268" t="s">
        <v>1377</v>
      </c>
      <c r="C634" s="250" t="s">
        <v>1277</v>
      </c>
      <c r="D634" s="750"/>
      <c r="E634" s="211">
        <f t="shared" ref="E634:G637" si="66">E633+7</f>
        <v>44147</v>
      </c>
      <c r="F634" s="211">
        <f t="shared" si="66"/>
        <v>44149</v>
      </c>
      <c r="G634" s="211">
        <f t="shared" si="66"/>
        <v>44157</v>
      </c>
      <c r="H634" s="249" t="s">
        <v>1373</v>
      </c>
      <c r="I634" s="209"/>
      <c r="J634" s="209"/>
    </row>
    <row r="635" spans="1:10" s="220" customFormat="1">
      <c r="A635" s="214"/>
      <c r="B635" s="268" t="s">
        <v>1376</v>
      </c>
      <c r="C635" s="250" t="s">
        <v>1358</v>
      </c>
      <c r="D635" s="750"/>
      <c r="E635" s="211">
        <f t="shared" si="66"/>
        <v>44154</v>
      </c>
      <c r="F635" s="211">
        <f t="shared" si="66"/>
        <v>44156</v>
      </c>
      <c r="G635" s="211">
        <f t="shared" si="66"/>
        <v>44164</v>
      </c>
      <c r="H635" s="249" t="s">
        <v>1373</v>
      </c>
      <c r="I635" s="209"/>
      <c r="J635" s="209"/>
    </row>
    <row r="636" spans="1:10" s="220" customFormat="1">
      <c r="A636" s="214"/>
      <c r="B636" s="268" t="s">
        <v>1375</v>
      </c>
      <c r="C636" s="250" t="s">
        <v>1356</v>
      </c>
      <c r="D636" s="750"/>
      <c r="E636" s="211">
        <f t="shared" si="66"/>
        <v>44161</v>
      </c>
      <c r="F636" s="211">
        <f t="shared" si="66"/>
        <v>44163</v>
      </c>
      <c r="G636" s="211">
        <f t="shared" si="66"/>
        <v>44171</v>
      </c>
      <c r="H636" s="249" t="s">
        <v>1373</v>
      </c>
      <c r="I636" s="209"/>
      <c r="J636" s="209"/>
    </row>
    <row r="637" spans="1:10" s="220" customFormat="1">
      <c r="A637" s="214"/>
      <c r="B637" s="268" t="s">
        <v>1374</v>
      </c>
      <c r="C637" s="250" t="s">
        <v>1354</v>
      </c>
      <c r="D637" s="750"/>
      <c r="E637" s="211">
        <f t="shared" si="66"/>
        <v>44168</v>
      </c>
      <c r="F637" s="211">
        <f t="shared" si="66"/>
        <v>44170</v>
      </c>
      <c r="G637" s="211">
        <f t="shared" si="66"/>
        <v>44178</v>
      </c>
      <c r="H637" s="249" t="s">
        <v>1373</v>
      </c>
      <c r="I637" s="209"/>
      <c r="J637" s="209"/>
    </row>
    <row r="638" spans="1:10" s="220" customFormat="1">
      <c r="A638" s="214"/>
      <c r="B638" s="214"/>
      <c r="C638" s="214"/>
      <c r="D638" s="214"/>
      <c r="E638" s="214"/>
      <c r="F638" s="217"/>
      <c r="G638" s="217"/>
      <c r="H638" s="214"/>
      <c r="I638" s="209"/>
      <c r="J638" s="209"/>
    </row>
    <row r="639" spans="1:10" s="220" customFormat="1">
      <c r="A639" s="214"/>
      <c r="B639" s="746" t="s">
        <v>1323</v>
      </c>
      <c r="C639" s="746" t="s">
        <v>1353</v>
      </c>
      <c r="D639" s="748" t="s">
        <v>1321</v>
      </c>
      <c r="E639" s="213" t="s">
        <v>1352</v>
      </c>
      <c r="F639" s="213" t="s">
        <v>1352</v>
      </c>
      <c r="G639" s="213" t="s">
        <v>1364</v>
      </c>
      <c r="H639" s="209"/>
      <c r="I639" s="209"/>
      <c r="J639" s="209"/>
    </row>
    <row r="640" spans="1:10" s="220" customFormat="1">
      <c r="A640" s="214"/>
      <c r="B640" s="747"/>
      <c r="C640" s="747"/>
      <c r="D640" s="749"/>
      <c r="E640" s="213" t="s">
        <v>1349</v>
      </c>
      <c r="F640" s="213" t="s">
        <v>1348</v>
      </c>
      <c r="G640" s="213" t="s">
        <v>1333</v>
      </c>
      <c r="H640" s="209"/>
      <c r="I640" s="209"/>
      <c r="J640" s="209"/>
    </row>
    <row r="641" spans="1:10" s="220" customFormat="1">
      <c r="A641" s="214"/>
      <c r="B641" s="268" t="s">
        <v>1372</v>
      </c>
      <c r="C641" s="250" t="s">
        <v>680</v>
      </c>
      <c r="D641" s="750" t="s">
        <v>1371</v>
      </c>
      <c r="E641" s="211">
        <f>F641-4</f>
        <v>44133</v>
      </c>
      <c r="F641" s="211">
        <v>44137</v>
      </c>
      <c r="G641" s="211">
        <f>F641+9</f>
        <v>44146</v>
      </c>
      <c r="H641" s="209"/>
      <c r="I641" s="209"/>
      <c r="J641" s="209"/>
    </row>
    <row r="642" spans="1:10" s="220" customFormat="1">
      <c r="A642" s="214"/>
      <c r="B642" s="268" t="s">
        <v>1370</v>
      </c>
      <c r="C642" s="250" t="s">
        <v>367</v>
      </c>
      <c r="D642" s="750"/>
      <c r="E642" s="211">
        <f t="shared" ref="E642:G645" si="67">E641+7</f>
        <v>44140</v>
      </c>
      <c r="F642" s="211">
        <f t="shared" si="67"/>
        <v>44144</v>
      </c>
      <c r="G642" s="211">
        <f t="shared" si="67"/>
        <v>44153</v>
      </c>
      <c r="H642" s="209"/>
      <c r="I642" s="209"/>
      <c r="J642" s="209"/>
    </row>
    <row r="643" spans="1:10" s="220" customFormat="1">
      <c r="A643" s="214"/>
      <c r="B643" s="268" t="s">
        <v>1369</v>
      </c>
      <c r="C643" s="250" t="s">
        <v>1368</v>
      </c>
      <c r="D643" s="750"/>
      <c r="E643" s="211">
        <f t="shared" si="67"/>
        <v>44147</v>
      </c>
      <c r="F643" s="211">
        <f t="shared" si="67"/>
        <v>44151</v>
      </c>
      <c r="G643" s="211">
        <f t="shared" si="67"/>
        <v>44160</v>
      </c>
      <c r="H643" s="209"/>
      <c r="I643" s="209"/>
      <c r="J643" s="209"/>
    </row>
    <row r="644" spans="1:10" s="220" customFormat="1">
      <c r="A644" s="214"/>
      <c r="B644" s="268" t="s">
        <v>1367</v>
      </c>
      <c r="C644" s="250" t="s">
        <v>1366</v>
      </c>
      <c r="D644" s="750"/>
      <c r="E644" s="211">
        <f t="shared" si="67"/>
        <v>44154</v>
      </c>
      <c r="F644" s="211">
        <f t="shared" si="67"/>
        <v>44158</v>
      </c>
      <c r="G644" s="211">
        <f t="shared" si="67"/>
        <v>44167</v>
      </c>
      <c r="H644" s="209"/>
      <c r="I644" s="209"/>
      <c r="J644" s="209"/>
    </row>
    <row r="645" spans="1:10" s="220" customFormat="1">
      <c r="A645" s="214"/>
      <c r="B645" s="268" t="s">
        <v>1365</v>
      </c>
      <c r="C645" s="250" t="s">
        <v>681</v>
      </c>
      <c r="D645" s="750"/>
      <c r="E645" s="211">
        <f t="shared" si="67"/>
        <v>44161</v>
      </c>
      <c r="F645" s="211">
        <f t="shared" si="67"/>
        <v>44165</v>
      </c>
      <c r="G645" s="211">
        <f t="shared" si="67"/>
        <v>44174</v>
      </c>
      <c r="H645" s="209"/>
      <c r="I645" s="209"/>
      <c r="J645" s="209"/>
    </row>
    <row r="646" spans="1:10" s="220" customFormat="1">
      <c r="A646" s="214"/>
      <c r="B646" s="214"/>
      <c r="C646" s="214"/>
      <c r="D646" s="214"/>
      <c r="E646" s="217"/>
      <c r="F646" s="217"/>
      <c r="G646" s="217"/>
      <c r="H646" s="209"/>
      <c r="I646" s="209"/>
      <c r="J646" s="209"/>
    </row>
    <row r="647" spans="1:10" s="220" customFormat="1">
      <c r="A647" s="214"/>
      <c r="B647" s="746" t="s">
        <v>1323</v>
      </c>
      <c r="C647" s="746" t="s">
        <v>1353</v>
      </c>
      <c r="D647" s="748" t="s">
        <v>1321</v>
      </c>
      <c r="E647" s="213" t="s">
        <v>1352</v>
      </c>
      <c r="F647" s="213" t="s">
        <v>1352</v>
      </c>
      <c r="G647" s="213" t="s">
        <v>1364</v>
      </c>
      <c r="H647" s="214"/>
      <c r="I647" s="209"/>
      <c r="J647" s="209"/>
    </row>
    <row r="648" spans="1:10" s="220" customFormat="1">
      <c r="A648" s="214"/>
      <c r="B648" s="747"/>
      <c r="C648" s="747"/>
      <c r="D648" s="749"/>
      <c r="E648" s="213" t="s">
        <v>1349</v>
      </c>
      <c r="F648" s="213" t="s">
        <v>1348</v>
      </c>
      <c r="G648" s="213" t="s">
        <v>1333</v>
      </c>
      <c r="H648" s="214"/>
      <c r="I648" s="209"/>
      <c r="J648" s="209"/>
    </row>
    <row r="649" spans="1:10" s="220" customFormat="1">
      <c r="A649" s="214"/>
      <c r="B649" s="268" t="s">
        <v>1363</v>
      </c>
      <c r="C649" s="250" t="s">
        <v>1362</v>
      </c>
      <c r="D649" s="750" t="s">
        <v>1361</v>
      </c>
      <c r="E649" s="211">
        <f>F649-6</f>
        <v>44134</v>
      </c>
      <c r="F649" s="211">
        <v>44140</v>
      </c>
      <c r="G649" s="211">
        <f>F649+13</f>
        <v>44153</v>
      </c>
      <c r="H649" s="214"/>
      <c r="I649" s="209"/>
      <c r="J649" s="209"/>
    </row>
    <row r="650" spans="1:10" s="220" customFormat="1">
      <c r="A650" s="214"/>
      <c r="B650" s="268" t="s">
        <v>1360</v>
      </c>
      <c r="C650" s="250" t="s">
        <v>1277</v>
      </c>
      <c r="D650" s="750"/>
      <c r="E650" s="211">
        <f t="shared" ref="E650:G653" si="68">E649+7</f>
        <v>44141</v>
      </c>
      <c r="F650" s="211">
        <f t="shared" si="68"/>
        <v>44147</v>
      </c>
      <c r="G650" s="211">
        <f t="shared" si="68"/>
        <v>44160</v>
      </c>
      <c r="H650" s="214"/>
      <c r="I650" s="209"/>
      <c r="J650" s="209"/>
    </row>
    <row r="651" spans="1:10" s="220" customFormat="1">
      <c r="A651" s="214"/>
      <c r="B651" s="268" t="s">
        <v>1359</v>
      </c>
      <c r="C651" s="250" t="s">
        <v>1358</v>
      </c>
      <c r="D651" s="750"/>
      <c r="E651" s="211">
        <f t="shared" si="68"/>
        <v>44148</v>
      </c>
      <c r="F651" s="211">
        <f t="shared" si="68"/>
        <v>44154</v>
      </c>
      <c r="G651" s="211">
        <f t="shared" si="68"/>
        <v>44167</v>
      </c>
      <c r="H651" s="214"/>
      <c r="I651" s="209"/>
      <c r="J651" s="209"/>
    </row>
    <row r="652" spans="1:10" s="220" customFormat="1">
      <c r="A652" s="214"/>
      <c r="B652" s="268" t="s">
        <v>1357</v>
      </c>
      <c r="C652" s="250" t="s">
        <v>1356</v>
      </c>
      <c r="D652" s="750"/>
      <c r="E652" s="211">
        <f t="shared" si="68"/>
        <v>44155</v>
      </c>
      <c r="F652" s="211">
        <f t="shared" si="68"/>
        <v>44161</v>
      </c>
      <c r="G652" s="211">
        <f t="shared" si="68"/>
        <v>44174</v>
      </c>
      <c r="H652" s="214"/>
      <c r="I652" s="209"/>
      <c r="J652" s="209"/>
    </row>
    <row r="653" spans="1:10" s="220" customFormat="1">
      <c r="A653" s="214"/>
      <c r="B653" s="268" t="s">
        <v>1355</v>
      </c>
      <c r="C653" s="250" t="s">
        <v>1354</v>
      </c>
      <c r="D653" s="750"/>
      <c r="E653" s="211">
        <f t="shared" si="68"/>
        <v>44162</v>
      </c>
      <c r="F653" s="211">
        <f t="shared" si="68"/>
        <v>44168</v>
      </c>
      <c r="G653" s="211">
        <f t="shared" si="68"/>
        <v>44181</v>
      </c>
      <c r="H653" s="214"/>
      <c r="I653" s="209"/>
      <c r="J653" s="209"/>
    </row>
    <row r="654" spans="1:10" s="220" customFormat="1">
      <c r="A654" s="214"/>
      <c r="B654" s="278"/>
      <c r="C654" s="277"/>
      <c r="D654" s="218"/>
      <c r="E654" s="217"/>
      <c r="F654" s="217"/>
      <c r="G654" s="217"/>
      <c r="H654" s="214"/>
      <c r="I654" s="209"/>
      <c r="J654" s="209"/>
    </row>
    <row r="655" spans="1:10" s="220" customFormat="1">
      <c r="A655" s="276" t="s">
        <v>222</v>
      </c>
      <c r="B655" s="215"/>
      <c r="C655" s="215"/>
      <c r="D655" s="214"/>
      <c r="E655" s="214"/>
      <c r="F655" s="214"/>
      <c r="G655" s="214"/>
      <c r="H655" s="214"/>
      <c r="I655" s="209"/>
      <c r="J655" s="209"/>
    </row>
    <row r="656" spans="1:10" s="220" customFormat="1">
      <c r="A656" s="214"/>
      <c r="B656" s="746" t="s">
        <v>1323</v>
      </c>
      <c r="C656" s="746" t="s">
        <v>1353</v>
      </c>
      <c r="D656" s="748" t="s">
        <v>1321</v>
      </c>
      <c r="E656" s="213" t="s">
        <v>1352</v>
      </c>
      <c r="F656" s="213" t="s">
        <v>1352</v>
      </c>
      <c r="G656" s="213" t="s">
        <v>1351</v>
      </c>
      <c r="H656" s="213" t="s">
        <v>1350</v>
      </c>
      <c r="I656" s="209"/>
      <c r="J656" s="209"/>
    </row>
    <row r="657" spans="1:16" s="220" customFormat="1">
      <c r="A657" s="214"/>
      <c r="B657" s="747"/>
      <c r="C657" s="747"/>
      <c r="D657" s="749"/>
      <c r="E657" s="213" t="s">
        <v>1349</v>
      </c>
      <c r="F657" s="213" t="s">
        <v>1348</v>
      </c>
      <c r="G657" s="213" t="s">
        <v>1333</v>
      </c>
      <c r="H657" s="213" t="s">
        <v>1347</v>
      </c>
      <c r="I657" s="209"/>
      <c r="J657" s="209"/>
      <c r="K657" s="209"/>
      <c r="L657" s="209"/>
      <c r="M657" s="209"/>
      <c r="N657" s="209"/>
      <c r="O657" s="209"/>
      <c r="P657" s="209"/>
    </row>
    <row r="658" spans="1:16" s="220" customFormat="1" ht="16.5" customHeight="1">
      <c r="A658" s="214"/>
      <c r="B658" s="268" t="s">
        <v>1346</v>
      </c>
      <c r="C658" s="250" t="s">
        <v>1219</v>
      </c>
      <c r="D658" s="750" t="s">
        <v>1345</v>
      </c>
      <c r="E658" s="211">
        <f>F658-6</f>
        <v>44134</v>
      </c>
      <c r="F658" s="211">
        <v>44140</v>
      </c>
      <c r="G658" s="211">
        <f>F658+18</f>
        <v>44158</v>
      </c>
      <c r="H658" s="213" t="s">
        <v>1336</v>
      </c>
      <c r="I658" s="209"/>
      <c r="J658" s="209"/>
      <c r="K658" s="209"/>
      <c r="L658" s="209"/>
      <c r="M658" s="209"/>
      <c r="N658" s="209"/>
      <c r="O658" s="209"/>
      <c r="P658" s="209"/>
    </row>
    <row r="659" spans="1:16" s="220" customFormat="1">
      <c r="A659" s="214"/>
      <c r="B659" s="268" t="s">
        <v>1344</v>
      </c>
      <c r="C659" s="250" t="s">
        <v>1343</v>
      </c>
      <c r="D659" s="750"/>
      <c r="E659" s="211">
        <f t="shared" ref="E659:F662" si="69">E658+7</f>
        <v>44141</v>
      </c>
      <c r="F659" s="211">
        <f t="shared" si="69"/>
        <v>44147</v>
      </c>
      <c r="G659" s="211">
        <f>F659+18</f>
        <v>44165</v>
      </c>
      <c r="H659" s="213" t="s">
        <v>1336</v>
      </c>
      <c r="I659" s="209"/>
      <c r="J659" s="209"/>
      <c r="K659" s="209"/>
      <c r="L659" s="209"/>
      <c r="M659" s="209"/>
      <c r="N659" s="209"/>
      <c r="O659" s="209"/>
      <c r="P659" s="209"/>
    </row>
    <row r="660" spans="1:16" s="220" customFormat="1">
      <c r="A660" s="214"/>
      <c r="B660" s="268" t="s">
        <v>1342</v>
      </c>
      <c r="C660" s="250" t="s">
        <v>1341</v>
      </c>
      <c r="D660" s="750"/>
      <c r="E660" s="211">
        <f t="shared" si="69"/>
        <v>44148</v>
      </c>
      <c r="F660" s="211">
        <f t="shared" si="69"/>
        <v>44154</v>
      </c>
      <c r="G660" s="211">
        <f>F660+18</f>
        <v>44172</v>
      </c>
      <c r="H660" s="213" t="s">
        <v>1336</v>
      </c>
      <c r="I660" s="209"/>
      <c r="J660" s="209"/>
      <c r="K660" s="209"/>
      <c r="L660" s="209"/>
      <c r="M660" s="209"/>
      <c r="N660" s="209"/>
      <c r="O660" s="209"/>
      <c r="P660" s="209"/>
    </row>
    <row r="661" spans="1:16" s="220" customFormat="1">
      <c r="A661" s="214"/>
      <c r="B661" s="268" t="s">
        <v>1340</v>
      </c>
      <c r="C661" s="250" t="s">
        <v>1339</v>
      </c>
      <c r="D661" s="750"/>
      <c r="E661" s="211">
        <f t="shared" si="69"/>
        <v>44155</v>
      </c>
      <c r="F661" s="211">
        <f t="shared" si="69"/>
        <v>44161</v>
      </c>
      <c r="G661" s="211">
        <f>F661+18</f>
        <v>44179</v>
      </c>
      <c r="H661" s="213" t="s">
        <v>1336</v>
      </c>
      <c r="I661" s="209"/>
      <c r="J661" s="209"/>
      <c r="K661" s="209"/>
      <c r="L661" s="209"/>
      <c r="M661" s="209"/>
      <c r="N661" s="209"/>
      <c r="O661" s="209"/>
      <c r="P661" s="209"/>
    </row>
    <row r="662" spans="1:16" s="220" customFormat="1">
      <c r="A662" s="214"/>
      <c r="B662" s="268" t="s">
        <v>1338</v>
      </c>
      <c r="C662" s="250" t="s">
        <v>1337</v>
      </c>
      <c r="D662" s="750"/>
      <c r="E662" s="211">
        <f t="shared" si="69"/>
        <v>44162</v>
      </c>
      <c r="F662" s="211">
        <f t="shared" si="69"/>
        <v>44168</v>
      </c>
      <c r="G662" s="211">
        <f>F662+18</f>
        <v>44186</v>
      </c>
      <c r="H662" s="213" t="s">
        <v>1336</v>
      </c>
      <c r="I662" s="209"/>
      <c r="J662" s="209"/>
      <c r="K662" s="209"/>
      <c r="L662" s="209"/>
      <c r="M662" s="209"/>
      <c r="N662" s="209"/>
      <c r="O662" s="209"/>
      <c r="P662" s="209"/>
    </row>
    <row r="663" spans="1:16" s="220" customFormat="1">
      <c r="A663" s="214"/>
      <c r="B663" s="214"/>
      <c r="C663" s="214"/>
      <c r="D663" s="209"/>
      <c r="E663" s="217"/>
      <c r="F663" s="217"/>
      <c r="G663" s="217"/>
      <c r="H663" s="251"/>
      <c r="I663" s="209"/>
      <c r="J663" s="209"/>
      <c r="K663" s="209"/>
      <c r="L663" s="209"/>
      <c r="M663" s="209"/>
      <c r="N663" s="209"/>
      <c r="O663" s="209"/>
      <c r="P663" s="209"/>
    </row>
    <row r="664" spans="1:16" s="220" customFormat="1">
      <c r="A664" s="226" t="s">
        <v>1319</v>
      </c>
      <c r="B664" s="214"/>
      <c r="C664" s="214"/>
      <c r="D664" s="209"/>
      <c r="E664" s="214"/>
      <c r="F664" s="214"/>
      <c r="G664" s="214"/>
      <c r="H664" s="214"/>
      <c r="I664" s="209"/>
      <c r="J664" s="209"/>
    </row>
    <row r="665" spans="1:16" s="220" customFormat="1">
      <c r="A665" s="214"/>
      <c r="B665" s="740" t="s">
        <v>1323</v>
      </c>
      <c r="C665" s="740" t="s">
        <v>1322</v>
      </c>
      <c r="D665" s="742" t="s">
        <v>1321</v>
      </c>
      <c r="E665" s="213" t="s">
        <v>1320</v>
      </c>
      <c r="F665" s="213" t="s">
        <v>1320</v>
      </c>
      <c r="G665" s="213" t="s">
        <v>1319</v>
      </c>
      <c r="H665" s="214"/>
      <c r="I665" s="209"/>
      <c r="J665" s="209"/>
    </row>
    <row r="666" spans="1:16" s="220" customFormat="1">
      <c r="A666" s="214"/>
      <c r="B666" s="741"/>
      <c r="C666" s="741"/>
      <c r="D666" s="743"/>
      <c r="E666" s="213" t="s">
        <v>1335</v>
      </c>
      <c r="F666" s="213" t="s">
        <v>1334</v>
      </c>
      <c r="G666" s="213" t="s">
        <v>1333</v>
      </c>
      <c r="H666" s="214"/>
      <c r="I666" s="209"/>
      <c r="J666" s="209"/>
    </row>
    <row r="667" spans="1:16" s="220" customFormat="1">
      <c r="A667" s="214"/>
      <c r="B667" s="250" t="s">
        <v>1332</v>
      </c>
      <c r="C667" s="250" t="s">
        <v>1331</v>
      </c>
      <c r="D667" s="737" t="s">
        <v>1330</v>
      </c>
      <c r="E667" s="211">
        <f>F667-3</f>
        <v>44139</v>
      </c>
      <c r="F667" s="211">
        <v>44142</v>
      </c>
      <c r="G667" s="211">
        <f>F667+12</f>
        <v>44154</v>
      </c>
      <c r="H667" s="214"/>
      <c r="I667" s="209"/>
      <c r="J667" s="209"/>
    </row>
    <row r="668" spans="1:16" s="220" customFormat="1">
      <c r="A668" s="214"/>
      <c r="B668" s="268" t="s">
        <v>1329</v>
      </c>
      <c r="C668" s="250" t="s">
        <v>1328</v>
      </c>
      <c r="D668" s="738"/>
      <c r="E668" s="211">
        <f t="shared" ref="E668:F671" si="70">E667+7</f>
        <v>44146</v>
      </c>
      <c r="F668" s="211">
        <f t="shared" si="70"/>
        <v>44149</v>
      </c>
      <c r="G668" s="211">
        <f>F668+12</f>
        <v>44161</v>
      </c>
      <c r="H668" s="214"/>
      <c r="I668" s="209"/>
      <c r="J668" s="209"/>
    </row>
    <row r="669" spans="1:16" s="220" customFormat="1">
      <c r="A669" s="214"/>
      <c r="B669" s="250" t="s">
        <v>1327</v>
      </c>
      <c r="C669" s="250" t="s">
        <v>1326</v>
      </c>
      <c r="D669" s="738"/>
      <c r="E669" s="211">
        <f t="shared" si="70"/>
        <v>44153</v>
      </c>
      <c r="F669" s="211">
        <f t="shared" si="70"/>
        <v>44156</v>
      </c>
      <c r="G669" s="211">
        <f>F669+12</f>
        <v>44168</v>
      </c>
      <c r="H669" s="214"/>
      <c r="I669" s="209"/>
      <c r="J669" s="209"/>
    </row>
    <row r="670" spans="1:16" s="220" customFormat="1">
      <c r="A670" s="214"/>
      <c r="B670" s="267" t="s">
        <v>1325</v>
      </c>
      <c r="C670" s="250" t="s">
        <v>1324</v>
      </c>
      <c r="D670" s="739"/>
      <c r="E670" s="211">
        <f t="shared" si="70"/>
        <v>44160</v>
      </c>
      <c r="F670" s="211">
        <f t="shared" si="70"/>
        <v>44163</v>
      </c>
      <c r="G670" s="211">
        <f>F670+12</f>
        <v>44175</v>
      </c>
      <c r="H670" s="214"/>
      <c r="I670" s="209"/>
      <c r="J670" s="209"/>
    </row>
    <row r="671" spans="1:16" s="220" customFormat="1">
      <c r="A671" s="214"/>
      <c r="B671" s="250"/>
      <c r="C671" s="250"/>
      <c r="D671" s="750"/>
      <c r="E671" s="211">
        <f t="shared" si="70"/>
        <v>44167</v>
      </c>
      <c r="F671" s="211">
        <f t="shared" si="70"/>
        <v>44170</v>
      </c>
      <c r="G671" s="211">
        <f>F671+12</f>
        <v>44182</v>
      </c>
      <c r="H671" s="214"/>
      <c r="I671" s="209"/>
      <c r="J671" s="209"/>
    </row>
    <row r="672" spans="1:16" s="220" customFormat="1">
      <c r="A672" s="214"/>
      <c r="B672" s="214"/>
      <c r="C672" s="214"/>
      <c r="D672" s="214"/>
      <c r="E672" s="217"/>
      <c r="F672" s="217"/>
      <c r="G672" s="217"/>
      <c r="H672" s="214"/>
      <c r="I672" s="209"/>
      <c r="J672" s="209"/>
    </row>
    <row r="673" spans="1:10" s="220" customFormat="1">
      <c r="A673" s="214"/>
      <c r="B673" s="740" t="s">
        <v>1323</v>
      </c>
      <c r="C673" s="740" t="s">
        <v>1322</v>
      </c>
      <c r="D673" s="742" t="s">
        <v>1321</v>
      </c>
      <c r="E673" s="213" t="s">
        <v>1320</v>
      </c>
      <c r="F673" s="213" t="s">
        <v>1320</v>
      </c>
      <c r="G673" s="213" t="s">
        <v>1319</v>
      </c>
      <c r="H673" s="214"/>
      <c r="I673" s="209"/>
      <c r="J673" s="209"/>
    </row>
    <row r="674" spans="1:10" s="220" customFormat="1">
      <c r="A674" s="214"/>
      <c r="B674" s="741"/>
      <c r="C674" s="741"/>
      <c r="D674" s="743"/>
      <c r="E674" s="213" t="s">
        <v>1250</v>
      </c>
      <c r="F674" s="213" t="s">
        <v>1249</v>
      </c>
      <c r="G674" s="213" t="s">
        <v>1288</v>
      </c>
      <c r="H674" s="214"/>
      <c r="I674" s="209"/>
      <c r="J674" s="209"/>
    </row>
    <row r="675" spans="1:10" s="220" customFormat="1" ht="16.5" customHeight="1">
      <c r="A675" s="214"/>
      <c r="B675" s="250" t="s">
        <v>1318</v>
      </c>
      <c r="C675" s="250" t="s">
        <v>1317</v>
      </c>
      <c r="D675" s="737" t="s">
        <v>1316</v>
      </c>
      <c r="E675" s="211">
        <f>F675-6</f>
        <v>44134</v>
      </c>
      <c r="F675" s="211">
        <v>44140</v>
      </c>
      <c r="G675" s="211">
        <f>F675+11</f>
        <v>44151</v>
      </c>
      <c r="H675" s="214"/>
      <c r="I675" s="209"/>
      <c r="J675" s="209"/>
    </row>
    <row r="676" spans="1:10" s="220" customFormat="1">
      <c r="A676" s="214"/>
      <c r="B676" s="268" t="s">
        <v>1194</v>
      </c>
      <c r="C676" s="250"/>
      <c r="D676" s="738"/>
      <c r="E676" s="211">
        <f t="shared" ref="E676:G679" si="71">E675+7</f>
        <v>44141</v>
      </c>
      <c r="F676" s="211">
        <f t="shared" si="71"/>
        <v>44147</v>
      </c>
      <c r="G676" s="211">
        <f t="shared" si="71"/>
        <v>44158</v>
      </c>
      <c r="H676" s="214"/>
      <c r="I676" s="209"/>
      <c r="J676" s="209"/>
    </row>
    <row r="677" spans="1:10" s="220" customFormat="1">
      <c r="A677" s="214"/>
      <c r="B677" s="250" t="s">
        <v>1315</v>
      </c>
      <c r="C677" s="250" t="s">
        <v>1314</v>
      </c>
      <c r="D677" s="738"/>
      <c r="E677" s="211">
        <f t="shared" si="71"/>
        <v>44148</v>
      </c>
      <c r="F677" s="211">
        <f t="shared" si="71"/>
        <v>44154</v>
      </c>
      <c r="G677" s="211">
        <f t="shared" si="71"/>
        <v>44165</v>
      </c>
      <c r="H677" s="214"/>
      <c r="I677" s="209"/>
      <c r="J677" s="209"/>
    </row>
    <row r="678" spans="1:10" s="220" customFormat="1">
      <c r="A678" s="214"/>
      <c r="B678" s="267" t="s">
        <v>1313</v>
      </c>
      <c r="C678" s="250" t="s">
        <v>1312</v>
      </c>
      <c r="D678" s="739"/>
      <c r="E678" s="211">
        <f t="shared" si="71"/>
        <v>44155</v>
      </c>
      <c r="F678" s="211">
        <f t="shared" si="71"/>
        <v>44161</v>
      </c>
      <c r="G678" s="211">
        <f t="shared" si="71"/>
        <v>44172</v>
      </c>
      <c r="H678" s="214"/>
      <c r="I678" s="209"/>
      <c r="J678" s="209"/>
    </row>
    <row r="679" spans="1:10" s="220" customFormat="1">
      <c r="A679" s="214"/>
      <c r="B679" s="250" t="s">
        <v>1311</v>
      </c>
      <c r="C679" s="250" t="s">
        <v>1310</v>
      </c>
      <c r="D679" s="750"/>
      <c r="E679" s="211">
        <f t="shared" si="71"/>
        <v>44162</v>
      </c>
      <c r="F679" s="211">
        <f t="shared" si="71"/>
        <v>44168</v>
      </c>
      <c r="G679" s="211">
        <f t="shared" si="71"/>
        <v>44179</v>
      </c>
      <c r="H679" s="214"/>
      <c r="I679" s="209"/>
      <c r="J679" s="209"/>
    </row>
    <row r="680" spans="1:10" s="220" customFormat="1">
      <c r="A680" s="214"/>
      <c r="B680" s="274"/>
      <c r="C680" s="274"/>
      <c r="D680" s="218"/>
      <c r="E680" s="217"/>
      <c r="F680" s="217"/>
      <c r="G680" s="275"/>
      <c r="H680" s="214"/>
      <c r="I680" s="209"/>
      <c r="J680" s="209"/>
    </row>
    <row r="681" spans="1:10" s="220" customFormat="1">
      <c r="A681" s="226" t="s">
        <v>1309</v>
      </c>
      <c r="B681" s="215"/>
      <c r="C681" s="215"/>
      <c r="D681" s="214"/>
      <c r="E681" s="214"/>
      <c r="F681" s="214"/>
      <c r="G681" s="214"/>
      <c r="H681" s="214"/>
      <c r="I681" s="209"/>
      <c r="J681" s="209"/>
    </row>
    <row r="682" spans="1:10" s="220" customFormat="1">
      <c r="A682" s="226"/>
      <c r="B682" s="740" t="s">
        <v>1255</v>
      </c>
      <c r="C682" s="740" t="s">
        <v>1254</v>
      </c>
      <c r="D682" s="742" t="s">
        <v>1253</v>
      </c>
      <c r="E682" s="213" t="s">
        <v>1252</v>
      </c>
      <c r="F682" s="213" t="s">
        <v>1252</v>
      </c>
      <c r="G682" s="213" t="s">
        <v>1289</v>
      </c>
      <c r="H682" s="214"/>
      <c r="I682" s="209"/>
      <c r="J682" s="209"/>
    </row>
    <row r="683" spans="1:10" s="220" customFormat="1">
      <c r="A683" s="226"/>
      <c r="B683" s="741"/>
      <c r="C683" s="741"/>
      <c r="D683" s="743"/>
      <c r="E683" s="213" t="s">
        <v>1250</v>
      </c>
      <c r="F683" s="213" t="s">
        <v>1249</v>
      </c>
      <c r="G683" s="213" t="s">
        <v>1288</v>
      </c>
      <c r="H683" s="214"/>
      <c r="I683" s="209"/>
      <c r="J683" s="209"/>
    </row>
    <row r="684" spans="1:10" s="220" customFormat="1" ht="16.5" customHeight="1">
      <c r="A684" s="215"/>
      <c r="B684" s="250" t="s">
        <v>1308</v>
      </c>
      <c r="C684" s="250" t="s">
        <v>1301</v>
      </c>
      <c r="D684" s="737" t="s">
        <v>1307</v>
      </c>
      <c r="E684" s="211">
        <f>F684-5</f>
        <v>44135</v>
      </c>
      <c r="F684" s="211">
        <v>44140</v>
      </c>
      <c r="G684" s="211">
        <f>F684+17</f>
        <v>44157</v>
      </c>
      <c r="H684" s="214"/>
      <c r="I684" s="209"/>
      <c r="J684" s="209"/>
    </row>
    <row r="685" spans="1:10" s="220" customFormat="1">
      <c r="A685" s="226"/>
      <c r="B685" s="268" t="s">
        <v>1306</v>
      </c>
      <c r="C685" s="250" t="s">
        <v>1305</v>
      </c>
      <c r="D685" s="738"/>
      <c r="E685" s="211">
        <f t="shared" ref="E685:G688" si="72">E684+7</f>
        <v>44142</v>
      </c>
      <c r="F685" s="211">
        <f t="shared" si="72"/>
        <v>44147</v>
      </c>
      <c r="G685" s="211">
        <f t="shared" si="72"/>
        <v>44164</v>
      </c>
      <c r="H685" s="214"/>
      <c r="I685" s="209"/>
      <c r="J685" s="209"/>
    </row>
    <row r="686" spans="1:10" s="220" customFormat="1">
      <c r="A686" s="226"/>
      <c r="B686" s="250" t="s">
        <v>1304</v>
      </c>
      <c r="C686" s="250" t="s">
        <v>1303</v>
      </c>
      <c r="D686" s="738"/>
      <c r="E686" s="211">
        <f t="shared" si="72"/>
        <v>44149</v>
      </c>
      <c r="F686" s="211">
        <f t="shared" si="72"/>
        <v>44154</v>
      </c>
      <c r="G686" s="211">
        <f t="shared" si="72"/>
        <v>44171</v>
      </c>
      <c r="H686" s="214"/>
      <c r="I686" s="209"/>
      <c r="J686" s="209"/>
    </row>
    <row r="687" spans="1:10" s="220" customFormat="1">
      <c r="A687" s="226"/>
      <c r="B687" s="268" t="s">
        <v>1302</v>
      </c>
      <c r="C687" s="250" t="s">
        <v>1301</v>
      </c>
      <c r="D687" s="739"/>
      <c r="E687" s="211">
        <f t="shared" si="72"/>
        <v>44156</v>
      </c>
      <c r="F687" s="211">
        <f t="shared" si="72"/>
        <v>44161</v>
      </c>
      <c r="G687" s="211">
        <f t="shared" si="72"/>
        <v>44178</v>
      </c>
      <c r="H687" s="214"/>
      <c r="I687" s="209"/>
      <c r="J687" s="209"/>
    </row>
    <row r="688" spans="1:10" s="220" customFormat="1">
      <c r="A688" s="226"/>
      <c r="B688" s="250" t="s">
        <v>1300</v>
      </c>
      <c r="C688" s="250" t="s">
        <v>1299</v>
      </c>
      <c r="D688" s="750"/>
      <c r="E688" s="211">
        <f t="shared" si="72"/>
        <v>44163</v>
      </c>
      <c r="F688" s="211">
        <f t="shared" si="72"/>
        <v>44168</v>
      </c>
      <c r="G688" s="211">
        <f t="shared" si="72"/>
        <v>44185</v>
      </c>
      <c r="H688" s="214"/>
      <c r="I688" s="209"/>
      <c r="J688" s="209"/>
    </row>
    <row r="689" spans="1:16" s="220" customFormat="1">
      <c r="A689" s="226"/>
      <c r="B689" s="226"/>
      <c r="C689" s="226"/>
      <c r="D689" s="226"/>
      <c r="E689" s="214"/>
      <c r="F689" s="214"/>
      <c r="G689" s="214"/>
      <c r="H689" s="214"/>
      <c r="I689" s="209"/>
      <c r="J689" s="209"/>
    </row>
    <row r="690" spans="1:16" s="220" customFormat="1">
      <c r="A690" s="214"/>
      <c r="B690" s="740" t="s">
        <v>1255</v>
      </c>
      <c r="C690" s="740" t="s">
        <v>1254</v>
      </c>
      <c r="D690" s="742" t="s">
        <v>1253</v>
      </c>
      <c r="E690" s="213" t="s">
        <v>1252</v>
      </c>
      <c r="F690" s="213" t="s">
        <v>1252</v>
      </c>
      <c r="G690" s="213" t="s">
        <v>1289</v>
      </c>
      <c r="H690" s="214"/>
      <c r="I690" s="209"/>
      <c r="J690" s="209"/>
    </row>
    <row r="691" spans="1:16" s="220" customFormat="1">
      <c r="A691" s="214"/>
      <c r="B691" s="741"/>
      <c r="C691" s="741"/>
      <c r="D691" s="743"/>
      <c r="E691" s="213" t="s">
        <v>1250</v>
      </c>
      <c r="F691" s="213" t="s">
        <v>1249</v>
      </c>
      <c r="G691" s="213" t="s">
        <v>1288</v>
      </c>
      <c r="H691" s="214"/>
      <c r="I691" s="209"/>
      <c r="J691" s="209"/>
    </row>
    <row r="692" spans="1:16" s="220" customFormat="1">
      <c r="A692" s="214"/>
      <c r="B692" s="250" t="s">
        <v>1298</v>
      </c>
      <c r="C692" s="250" t="s">
        <v>1297</v>
      </c>
      <c r="D692" s="737" t="s">
        <v>1296</v>
      </c>
      <c r="E692" s="211">
        <f>F692-3</f>
        <v>44139</v>
      </c>
      <c r="F692" s="211">
        <v>44142</v>
      </c>
      <c r="G692" s="211">
        <f>F692+20</f>
        <v>44162</v>
      </c>
      <c r="H692" s="214"/>
      <c r="I692" s="209"/>
      <c r="J692" s="209"/>
    </row>
    <row r="693" spans="1:16" s="220" customFormat="1">
      <c r="A693" s="214"/>
      <c r="B693" s="268" t="s">
        <v>1295</v>
      </c>
      <c r="C693" s="250" t="s">
        <v>1294</v>
      </c>
      <c r="D693" s="738"/>
      <c r="E693" s="211">
        <f t="shared" ref="E693:G696" si="73">E692+7</f>
        <v>44146</v>
      </c>
      <c r="F693" s="211">
        <f t="shared" si="73"/>
        <v>44149</v>
      </c>
      <c r="G693" s="211">
        <f t="shared" si="73"/>
        <v>44169</v>
      </c>
      <c r="H693" s="214"/>
      <c r="I693" s="209"/>
      <c r="J693" s="209"/>
    </row>
    <row r="694" spans="1:16" s="220" customFormat="1">
      <c r="A694" s="214"/>
      <c r="B694" s="250" t="s">
        <v>1293</v>
      </c>
      <c r="C694" s="250" t="s">
        <v>1292</v>
      </c>
      <c r="D694" s="738"/>
      <c r="E694" s="211">
        <f t="shared" si="73"/>
        <v>44153</v>
      </c>
      <c r="F694" s="211">
        <f t="shared" si="73"/>
        <v>44156</v>
      </c>
      <c r="G694" s="211">
        <f t="shared" si="73"/>
        <v>44176</v>
      </c>
      <c r="H694" s="214"/>
      <c r="I694" s="209"/>
      <c r="J694" s="209"/>
    </row>
    <row r="695" spans="1:16" s="220" customFormat="1">
      <c r="A695" s="214"/>
      <c r="B695" s="267" t="s">
        <v>1291</v>
      </c>
      <c r="C695" s="250" t="s">
        <v>1290</v>
      </c>
      <c r="D695" s="739"/>
      <c r="E695" s="211">
        <f t="shared" si="73"/>
        <v>44160</v>
      </c>
      <c r="F695" s="211">
        <f t="shared" si="73"/>
        <v>44163</v>
      </c>
      <c r="G695" s="211">
        <f t="shared" si="73"/>
        <v>44183</v>
      </c>
      <c r="H695" s="214"/>
      <c r="I695" s="209"/>
      <c r="J695" s="209"/>
    </row>
    <row r="696" spans="1:16" s="220" customFormat="1">
      <c r="A696" s="214"/>
      <c r="B696" s="250"/>
      <c r="C696" s="250"/>
      <c r="D696" s="750"/>
      <c r="E696" s="211">
        <f t="shared" si="73"/>
        <v>44167</v>
      </c>
      <c r="F696" s="211">
        <f t="shared" si="73"/>
        <v>44170</v>
      </c>
      <c r="G696" s="211">
        <f t="shared" si="73"/>
        <v>44190</v>
      </c>
      <c r="H696" s="214"/>
      <c r="I696" s="209"/>
      <c r="J696" s="209"/>
    </row>
    <row r="697" spans="1:16" s="220" customFormat="1">
      <c r="A697" s="214"/>
      <c r="B697" s="209"/>
      <c r="C697" s="209"/>
      <c r="D697" s="214"/>
      <c r="E697" s="214"/>
      <c r="F697" s="214"/>
      <c r="G697" s="214"/>
      <c r="H697" s="214"/>
      <c r="I697" s="209"/>
      <c r="J697" s="209"/>
    </row>
    <row r="698" spans="1:16" s="220" customFormat="1">
      <c r="A698" s="214"/>
      <c r="B698" s="740" t="s">
        <v>1255</v>
      </c>
      <c r="C698" s="740" t="s">
        <v>1254</v>
      </c>
      <c r="D698" s="742" t="s">
        <v>1253</v>
      </c>
      <c r="E698" s="213" t="s">
        <v>1252</v>
      </c>
      <c r="F698" s="213" t="s">
        <v>1252</v>
      </c>
      <c r="G698" s="213" t="s">
        <v>1289</v>
      </c>
      <c r="H698" s="209"/>
      <c r="I698" s="209"/>
      <c r="J698" s="209"/>
      <c r="K698" s="209"/>
      <c r="L698" s="209"/>
      <c r="M698" s="209"/>
      <c r="N698" s="209"/>
      <c r="O698" s="209"/>
      <c r="P698" s="209"/>
    </row>
    <row r="699" spans="1:16" s="220" customFormat="1">
      <c r="A699" s="214"/>
      <c r="B699" s="741"/>
      <c r="C699" s="741"/>
      <c r="D699" s="743"/>
      <c r="E699" s="213" t="s">
        <v>1250</v>
      </c>
      <c r="F699" s="213" t="s">
        <v>1249</v>
      </c>
      <c r="G699" s="213" t="s">
        <v>1288</v>
      </c>
      <c r="H699" s="214"/>
      <c r="I699" s="209"/>
      <c r="J699" s="209"/>
    </row>
    <row r="700" spans="1:16" s="220" customFormat="1" ht="16.5" customHeight="1">
      <c r="A700" s="214"/>
      <c r="B700" s="250" t="s">
        <v>1287</v>
      </c>
      <c r="C700" s="250" t="s">
        <v>1286</v>
      </c>
      <c r="D700" s="737" t="s">
        <v>1285</v>
      </c>
      <c r="E700" s="211">
        <f>F700-4</f>
        <v>44133</v>
      </c>
      <c r="F700" s="211">
        <v>44137</v>
      </c>
      <c r="G700" s="211">
        <f>F700+20</f>
        <v>44157</v>
      </c>
      <c r="H700" s="214"/>
      <c r="I700" s="209"/>
      <c r="J700" s="209"/>
    </row>
    <row r="701" spans="1:16" s="220" customFormat="1">
      <c r="A701" s="214"/>
      <c r="B701" s="268" t="s">
        <v>1284</v>
      </c>
      <c r="C701" s="250" t="s">
        <v>1282</v>
      </c>
      <c r="D701" s="738"/>
      <c r="E701" s="211">
        <f t="shared" ref="E701:F704" si="74">E700+7</f>
        <v>44140</v>
      </c>
      <c r="F701" s="211">
        <f t="shared" si="74"/>
        <v>44144</v>
      </c>
      <c r="G701" s="211">
        <f>F701+20</f>
        <v>44164</v>
      </c>
      <c r="H701" s="214"/>
      <c r="I701" s="209"/>
      <c r="J701" s="209"/>
    </row>
    <row r="702" spans="1:16" s="220" customFormat="1">
      <c r="A702" s="214"/>
      <c r="B702" s="250" t="s">
        <v>1124</v>
      </c>
      <c r="C702" s="250"/>
      <c r="D702" s="738"/>
      <c r="E702" s="211">
        <f t="shared" si="74"/>
        <v>44147</v>
      </c>
      <c r="F702" s="211">
        <f t="shared" si="74"/>
        <v>44151</v>
      </c>
      <c r="G702" s="211">
        <f>F702+20</f>
        <v>44171</v>
      </c>
      <c r="H702" s="214"/>
      <c r="I702" s="209"/>
      <c r="J702" s="209"/>
    </row>
    <row r="703" spans="1:16" s="220" customFormat="1">
      <c r="A703" s="214"/>
      <c r="B703" s="267" t="s">
        <v>1283</v>
      </c>
      <c r="C703" s="250" t="s">
        <v>1282</v>
      </c>
      <c r="D703" s="739"/>
      <c r="E703" s="211">
        <f t="shared" si="74"/>
        <v>44154</v>
      </c>
      <c r="F703" s="211">
        <f t="shared" si="74"/>
        <v>44158</v>
      </c>
      <c r="G703" s="211">
        <f>F703+20</f>
        <v>44178</v>
      </c>
      <c r="H703" s="214"/>
      <c r="I703" s="209"/>
      <c r="J703" s="209"/>
    </row>
    <row r="704" spans="1:16" s="220" customFormat="1">
      <c r="A704" s="214"/>
      <c r="B704" s="250" t="s">
        <v>1281</v>
      </c>
      <c r="C704" s="250" t="s">
        <v>1280</v>
      </c>
      <c r="D704" s="750"/>
      <c r="E704" s="211">
        <f t="shared" si="74"/>
        <v>44161</v>
      </c>
      <c r="F704" s="211">
        <f t="shared" si="74"/>
        <v>44165</v>
      </c>
      <c r="G704" s="211">
        <f>F704+20</f>
        <v>44185</v>
      </c>
      <c r="H704" s="209"/>
      <c r="I704" s="209"/>
      <c r="J704" s="209"/>
      <c r="K704" s="209"/>
      <c r="L704" s="209"/>
      <c r="M704" s="209"/>
      <c r="N704" s="209"/>
      <c r="O704" s="209"/>
      <c r="P704" s="209"/>
    </row>
    <row r="705" spans="1:16" s="220" customFormat="1">
      <c r="A705" s="214"/>
      <c r="B705" s="214"/>
      <c r="C705" s="214"/>
      <c r="D705" s="214"/>
      <c r="E705" s="214"/>
      <c r="F705" s="217"/>
      <c r="G705" s="217"/>
      <c r="H705" s="209"/>
      <c r="I705" s="209"/>
      <c r="J705" s="209"/>
      <c r="K705" s="209"/>
      <c r="L705" s="209"/>
      <c r="M705" s="209"/>
      <c r="N705" s="209"/>
      <c r="O705" s="209"/>
      <c r="P705" s="209"/>
    </row>
    <row r="706" spans="1:16" s="220" customFormat="1">
      <c r="A706" s="226" t="s">
        <v>114</v>
      </c>
      <c r="B706" s="214"/>
      <c r="C706" s="214"/>
      <c r="D706" s="214"/>
      <c r="E706" s="214"/>
      <c r="F706" s="226"/>
      <c r="G706" s="226"/>
      <c r="H706" s="245"/>
      <c r="I706" s="209"/>
      <c r="J706" s="209"/>
    </row>
    <row r="707" spans="1:16" s="220" customFormat="1">
      <c r="A707" s="214"/>
      <c r="B707" s="740" t="s">
        <v>1255</v>
      </c>
      <c r="C707" s="740" t="s">
        <v>1254</v>
      </c>
      <c r="D707" s="742" t="s">
        <v>1253</v>
      </c>
      <c r="E707" s="213" t="s">
        <v>1252</v>
      </c>
      <c r="F707" s="213" t="s">
        <v>1252</v>
      </c>
      <c r="G707" s="273" t="s">
        <v>1279</v>
      </c>
      <c r="H707" s="213" t="s">
        <v>220</v>
      </c>
      <c r="I707" s="209"/>
      <c r="J707" s="209"/>
    </row>
    <row r="708" spans="1:16" s="220" customFormat="1">
      <c r="A708" s="214"/>
      <c r="B708" s="741"/>
      <c r="C708" s="741"/>
      <c r="D708" s="743"/>
      <c r="E708" s="213" t="s">
        <v>1250</v>
      </c>
      <c r="F708" s="213" t="s">
        <v>1249</v>
      </c>
      <c r="G708" s="273" t="s">
        <v>1248</v>
      </c>
      <c r="H708" s="213" t="s">
        <v>31</v>
      </c>
      <c r="I708" s="209"/>
      <c r="J708" s="209"/>
    </row>
    <row r="709" spans="1:16" s="220" customFormat="1">
      <c r="A709" s="214"/>
      <c r="B709" s="268" t="s">
        <v>1278</v>
      </c>
      <c r="C709" s="250" t="s">
        <v>1277</v>
      </c>
      <c r="D709" s="750" t="s">
        <v>1276</v>
      </c>
      <c r="E709" s="211">
        <f>F709-6</f>
        <v>44131</v>
      </c>
      <c r="F709" s="211">
        <v>44137</v>
      </c>
      <c r="G709" s="211">
        <f>F709+7</f>
        <v>44144</v>
      </c>
      <c r="H709" s="213" t="s">
        <v>1267</v>
      </c>
      <c r="I709" s="209"/>
      <c r="J709" s="209"/>
    </row>
    <row r="710" spans="1:16" s="220" customFormat="1">
      <c r="A710" s="214"/>
      <c r="B710" s="268" t="s">
        <v>1275</v>
      </c>
      <c r="C710" s="250" t="s">
        <v>1274</v>
      </c>
      <c r="D710" s="750"/>
      <c r="E710" s="211">
        <f t="shared" ref="E710:F713" si="75">E709+7</f>
        <v>44138</v>
      </c>
      <c r="F710" s="211">
        <f t="shared" si="75"/>
        <v>44144</v>
      </c>
      <c r="G710" s="211">
        <f>F710+7</f>
        <v>44151</v>
      </c>
      <c r="H710" s="213" t="s">
        <v>1267</v>
      </c>
      <c r="I710" s="209"/>
      <c r="J710" s="209"/>
    </row>
    <row r="711" spans="1:16" s="220" customFormat="1">
      <c r="A711" s="214"/>
      <c r="B711" s="268" t="s">
        <v>1273</v>
      </c>
      <c r="C711" s="250" t="s">
        <v>1272</v>
      </c>
      <c r="D711" s="750"/>
      <c r="E711" s="211">
        <f t="shared" si="75"/>
        <v>44145</v>
      </c>
      <c r="F711" s="211">
        <f t="shared" si="75"/>
        <v>44151</v>
      </c>
      <c r="G711" s="211">
        <f>F711+7</f>
        <v>44158</v>
      </c>
      <c r="H711" s="213" t="s">
        <v>1267</v>
      </c>
      <c r="I711" s="209"/>
      <c r="J711" s="209"/>
    </row>
    <row r="712" spans="1:16" s="220" customFormat="1">
      <c r="A712" s="214"/>
      <c r="B712" s="268" t="s">
        <v>1271</v>
      </c>
      <c r="C712" s="250" t="s">
        <v>1270</v>
      </c>
      <c r="D712" s="750"/>
      <c r="E712" s="211">
        <f t="shared" si="75"/>
        <v>44152</v>
      </c>
      <c r="F712" s="211">
        <f t="shared" si="75"/>
        <v>44158</v>
      </c>
      <c r="G712" s="211">
        <f>F712+7</f>
        <v>44165</v>
      </c>
      <c r="H712" s="213" t="s">
        <v>1267</v>
      </c>
      <c r="I712" s="209"/>
      <c r="J712" s="209"/>
    </row>
    <row r="713" spans="1:16" s="220" customFormat="1">
      <c r="A713" s="214"/>
      <c r="B713" s="268" t="s">
        <v>1269</v>
      </c>
      <c r="C713" s="250" t="s">
        <v>1268</v>
      </c>
      <c r="D713" s="750"/>
      <c r="E713" s="211">
        <f t="shared" si="75"/>
        <v>44159</v>
      </c>
      <c r="F713" s="211">
        <f t="shared" si="75"/>
        <v>44165</v>
      </c>
      <c r="G713" s="211">
        <f>F713+7</f>
        <v>44172</v>
      </c>
      <c r="H713" s="213" t="s">
        <v>1267</v>
      </c>
      <c r="I713" s="209"/>
      <c r="J713" s="209"/>
    </row>
    <row r="714" spans="1:16" s="220" customFormat="1">
      <c r="A714" s="214"/>
      <c r="B714" s="274"/>
      <c r="C714" s="274"/>
      <c r="D714" s="218"/>
      <c r="E714" s="217"/>
      <c r="F714" s="217"/>
      <c r="G714" s="217"/>
      <c r="H714" s="214"/>
      <c r="I714" s="209"/>
      <c r="J714" s="209"/>
    </row>
    <row r="715" spans="1:16" s="220" customFormat="1">
      <c r="A715" s="745" t="s">
        <v>1266</v>
      </c>
      <c r="B715" s="745"/>
      <c r="C715" s="247"/>
      <c r="D715" s="226"/>
      <c r="E715" s="226"/>
      <c r="F715" s="226"/>
      <c r="G715" s="245"/>
      <c r="H715" s="214"/>
      <c r="I715" s="209"/>
      <c r="J715" s="209"/>
      <c r="K715" s="209"/>
      <c r="L715" s="209"/>
      <c r="M715" s="209"/>
      <c r="N715" s="209"/>
      <c r="O715" s="209"/>
      <c r="P715" s="209"/>
    </row>
    <row r="716" spans="1:16" s="220" customFormat="1">
      <c r="A716" s="226"/>
      <c r="B716" s="740" t="s">
        <v>1255</v>
      </c>
      <c r="C716" s="740" t="s">
        <v>1254</v>
      </c>
      <c r="D716" s="742" t="s">
        <v>1253</v>
      </c>
      <c r="E716" s="213" t="s">
        <v>1252</v>
      </c>
      <c r="F716" s="213" t="s">
        <v>1252</v>
      </c>
      <c r="G716" s="273" t="s">
        <v>1251</v>
      </c>
      <c r="H716" s="214"/>
      <c r="I716" s="209"/>
      <c r="J716" s="209"/>
      <c r="K716" s="209"/>
      <c r="L716" s="209"/>
      <c r="M716" s="209"/>
      <c r="N716" s="209"/>
      <c r="O716" s="209"/>
      <c r="P716" s="209"/>
    </row>
    <row r="717" spans="1:16" s="220" customFormat="1">
      <c r="A717" s="226"/>
      <c r="B717" s="741"/>
      <c r="C717" s="741"/>
      <c r="D717" s="743"/>
      <c r="E717" s="213" t="s">
        <v>1250</v>
      </c>
      <c r="F717" s="213" t="s">
        <v>1249</v>
      </c>
      <c r="G717" s="273" t="s">
        <v>1248</v>
      </c>
      <c r="H717" s="214"/>
      <c r="I717" s="209"/>
      <c r="J717" s="209"/>
      <c r="K717" s="209"/>
      <c r="L717" s="209"/>
      <c r="M717" s="209"/>
      <c r="N717" s="209"/>
      <c r="O717" s="209"/>
      <c r="P717" s="209"/>
    </row>
    <row r="718" spans="1:16" s="220" customFormat="1" ht="16.5" customHeight="1">
      <c r="A718" s="226"/>
      <c r="B718" s="268" t="s">
        <v>1265</v>
      </c>
      <c r="C718" s="250" t="s">
        <v>1264</v>
      </c>
      <c r="D718" s="750" t="s">
        <v>1263</v>
      </c>
      <c r="E718" s="211">
        <f>F718-4</f>
        <v>44134</v>
      </c>
      <c r="F718" s="211">
        <v>44138</v>
      </c>
      <c r="G718" s="211">
        <f>F718+18</f>
        <v>44156</v>
      </c>
      <c r="H718" s="214"/>
      <c r="I718" s="209"/>
      <c r="J718" s="209"/>
      <c r="K718" s="209"/>
      <c r="L718" s="209"/>
      <c r="M718" s="209"/>
      <c r="N718" s="209"/>
      <c r="O718" s="209"/>
      <c r="P718" s="209"/>
    </row>
    <row r="719" spans="1:16" s="220" customFormat="1">
      <c r="A719" s="226"/>
      <c r="B719" s="268" t="s">
        <v>1262</v>
      </c>
      <c r="C719" s="250" t="s">
        <v>1261</v>
      </c>
      <c r="D719" s="750"/>
      <c r="E719" s="211">
        <f t="shared" ref="E719:G722" si="76">E718+7</f>
        <v>44141</v>
      </c>
      <c r="F719" s="211">
        <f t="shared" si="76"/>
        <v>44145</v>
      </c>
      <c r="G719" s="211">
        <f t="shared" si="76"/>
        <v>44163</v>
      </c>
      <c r="H719" s="214"/>
      <c r="I719" s="209"/>
      <c r="J719" s="209"/>
      <c r="K719" s="209"/>
      <c r="L719" s="209"/>
      <c r="M719" s="209"/>
      <c r="N719" s="209"/>
      <c r="O719" s="209"/>
      <c r="P719" s="209"/>
    </row>
    <row r="720" spans="1:16" s="220" customFormat="1">
      <c r="A720" s="226"/>
      <c r="B720" s="268" t="s">
        <v>1260</v>
      </c>
      <c r="C720" s="250" t="s">
        <v>465</v>
      </c>
      <c r="D720" s="750"/>
      <c r="E720" s="211">
        <f t="shared" si="76"/>
        <v>44148</v>
      </c>
      <c r="F720" s="211">
        <f t="shared" si="76"/>
        <v>44152</v>
      </c>
      <c r="G720" s="211">
        <f t="shared" si="76"/>
        <v>44170</v>
      </c>
      <c r="H720" s="214"/>
      <c r="I720" s="209"/>
      <c r="J720" s="209"/>
      <c r="K720" s="209"/>
      <c r="L720" s="209"/>
      <c r="M720" s="209"/>
      <c r="N720" s="209"/>
      <c r="O720" s="209"/>
      <c r="P720" s="209"/>
    </row>
    <row r="721" spans="1:16" s="220" customFormat="1">
      <c r="A721" s="226"/>
      <c r="B721" s="268" t="s">
        <v>1259</v>
      </c>
      <c r="C721" s="250" t="s">
        <v>1258</v>
      </c>
      <c r="D721" s="750"/>
      <c r="E721" s="211">
        <f t="shared" si="76"/>
        <v>44155</v>
      </c>
      <c r="F721" s="211">
        <f t="shared" si="76"/>
        <v>44159</v>
      </c>
      <c r="G721" s="211">
        <f t="shared" si="76"/>
        <v>44177</v>
      </c>
      <c r="H721" s="214"/>
      <c r="I721" s="209"/>
      <c r="J721" s="209"/>
      <c r="K721" s="209"/>
      <c r="L721" s="209"/>
      <c r="M721" s="209"/>
      <c r="N721" s="209"/>
      <c r="O721" s="209"/>
      <c r="P721" s="209"/>
    </row>
    <row r="722" spans="1:16" s="220" customFormat="1">
      <c r="A722" s="226"/>
      <c r="B722" s="268" t="s">
        <v>1257</v>
      </c>
      <c r="C722" s="250" t="s">
        <v>1256</v>
      </c>
      <c r="D722" s="750"/>
      <c r="E722" s="211">
        <f t="shared" si="76"/>
        <v>44162</v>
      </c>
      <c r="F722" s="211">
        <f t="shared" si="76"/>
        <v>44166</v>
      </c>
      <c r="G722" s="211">
        <f t="shared" si="76"/>
        <v>44184</v>
      </c>
      <c r="H722" s="214"/>
      <c r="I722" s="209"/>
      <c r="J722" s="209"/>
      <c r="K722" s="209"/>
      <c r="L722" s="209"/>
      <c r="M722" s="209"/>
      <c r="N722" s="209"/>
      <c r="O722" s="209"/>
      <c r="P722" s="209"/>
    </row>
    <row r="723" spans="1:16" s="220" customFormat="1">
      <c r="A723" s="226"/>
      <c r="B723" s="226"/>
      <c r="C723" s="247"/>
      <c r="D723" s="226"/>
      <c r="E723" s="226"/>
      <c r="F723" s="226"/>
      <c r="G723" s="245"/>
      <c r="H723" s="214"/>
      <c r="I723" s="209"/>
      <c r="J723" s="209"/>
      <c r="K723" s="209"/>
      <c r="L723" s="209"/>
      <c r="M723" s="209"/>
      <c r="N723" s="209"/>
      <c r="O723" s="209"/>
      <c r="P723" s="209"/>
    </row>
    <row r="724" spans="1:16" s="220" customFormat="1">
      <c r="A724" s="226"/>
      <c r="B724" s="740" t="s">
        <v>1255</v>
      </c>
      <c r="C724" s="740" t="s">
        <v>1254</v>
      </c>
      <c r="D724" s="742" t="s">
        <v>1253</v>
      </c>
      <c r="E724" s="213" t="s">
        <v>1252</v>
      </c>
      <c r="F724" s="213" t="s">
        <v>1252</v>
      </c>
      <c r="G724" s="273" t="s">
        <v>1251</v>
      </c>
      <c r="H724" s="214"/>
      <c r="I724" s="209"/>
      <c r="J724" s="209"/>
      <c r="K724" s="209"/>
      <c r="L724" s="209"/>
      <c r="M724" s="209"/>
      <c r="N724" s="209"/>
      <c r="O724" s="209"/>
      <c r="P724" s="209"/>
    </row>
    <row r="725" spans="1:16" s="220" customFormat="1">
      <c r="A725" s="226"/>
      <c r="B725" s="741"/>
      <c r="C725" s="741"/>
      <c r="D725" s="743"/>
      <c r="E725" s="213" t="s">
        <v>1250</v>
      </c>
      <c r="F725" s="213" t="s">
        <v>1249</v>
      </c>
      <c r="G725" s="273" t="s">
        <v>1248</v>
      </c>
      <c r="H725" s="214"/>
      <c r="I725" s="209"/>
      <c r="J725" s="209"/>
      <c r="K725" s="209"/>
      <c r="L725" s="209"/>
      <c r="M725" s="209"/>
      <c r="N725" s="209"/>
      <c r="O725" s="209"/>
      <c r="P725" s="209"/>
    </row>
    <row r="726" spans="1:16" s="220" customFormat="1" ht="16.5" customHeight="1">
      <c r="A726" s="226"/>
      <c r="B726" s="268" t="s">
        <v>1247</v>
      </c>
      <c r="C726" s="250" t="s">
        <v>189</v>
      </c>
      <c r="D726" s="750" t="s">
        <v>1246</v>
      </c>
      <c r="E726" s="211">
        <f>F726-5</f>
        <v>44134</v>
      </c>
      <c r="F726" s="211">
        <v>44139</v>
      </c>
      <c r="G726" s="211">
        <f>F726+16</f>
        <v>44155</v>
      </c>
      <c r="H726" s="214"/>
      <c r="I726" s="209"/>
      <c r="J726" s="209"/>
      <c r="K726" s="209"/>
      <c r="L726" s="209"/>
      <c r="M726" s="209"/>
      <c r="N726" s="209"/>
      <c r="O726" s="209"/>
      <c r="P726" s="209"/>
    </row>
    <row r="727" spans="1:16" s="220" customFormat="1">
      <c r="A727" s="226"/>
      <c r="B727" s="268" t="s">
        <v>1245</v>
      </c>
      <c r="C727" s="250" t="s">
        <v>588</v>
      </c>
      <c r="D727" s="750"/>
      <c r="E727" s="211">
        <f t="shared" ref="E727:G730" si="77">E726+7</f>
        <v>44141</v>
      </c>
      <c r="F727" s="211">
        <f t="shared" si="77"/>
        <v>44146</v>
      </c>
      <c r="G727" s="211">
        <f t="shared" si="77"/>
        <v>44162</v>
      </c>
      <c r="H727" s="214"/>
      <c r="I727" s="209"/>
      <c r="J727" s="209"/>
      <c r="K727" s="209"/>
      <c r="L727" s="209"/>
      <c r="M727" s="209"/>
      <c r="N727" s="209"/>
      <c r="O727" s="209"/>
      <c r="P727" s="209"/>
    </row>
    <row r="728" spans="1:16" s="220" customFormat="1">
      <c r="A728" s="226"/>
      <c r="B728" s="268" t="s">
        <v>1244</v>
      </c>
      <c r="C728" s="250" t="s">
        <v>589</v>
      </c>
      <c r="D728" s="750"/>
      <c r="E728" s="211">
        <f t="shared" si="77"/>
        <v>44148</v>
      </c>
      <c r="F728" s="211">
        <f t="shared" si="77"/>
        <v>44153</v>
      </c>
      <c r="G728" s="211">
        <f t="shared" si="77"/>
        <v>44169</v>
      </c>
      <c r="H728" s="214"/>
      <c r="I728" s="209"/>
      <c r="J728" s="209"/>
      <c r="K728" s="209"/>
      <c r="L728" s="209"/>
      <c r="M728" s="209"/>
      <c r="N728" s="209"/>
      <c r="O728" s="209"/>
      <c r="P728" s="209"/>
    </row>
    <row r="729" spans="1:16" s="220" customFormat="1">
      <c r="A729" s="226"/>
      <c r="B729" s="268" t="s">
        <v>1243</v>
      </c>
      <c r="C729" s="250" t="s">
        <v>1242</v>
      </c>
      <c r="D729" s="750"/>
      <c r="E729" s="211">
        <f t="shared" si="77"/>
        <v>44155</v>
      </c>
      <c r="F729" s="211">
        <f t="shared" si="77"/>
        <v>44160</v>
      </c>
      <c r="G729" s="211">
        <f t="shared" si="77"/>
        <v>44176</v>
      </c>
      <c r="H729" s="214"/>
      <c r="I729" s="209"/>
      <c r="J729" s="209"/>
      <c r="K729" s="209"/>
      <c r="L729" s="209"/>
      <c r="M729" s="209"/>
      <c r="N729" s="209"/>
      <c r="O729" s="209"/>
      <c r="P729" s="209"/>
    </row>
    <row r="730" spans="1:16" s="220" customFormat="1">
      <c r="A730" s="226"/>
      <c r="B730" s="268"/>
      <c r="C730" s="250"/>
      <c r="D730" s="750"/>
      <c r="E730" s="211">
        <f t="shared" si="77"/>
        <v>44162</v>
      </c>
      <c r="F730" s="211">
        <f t="shared" si="77"/>
        <v>44167</v>
      </c>
      <c r="G730" s="211">
        <f t="shared" si="77"/>
        <v>44183</v>
      </c>
      <c r="H730" s="214"/>
      <c r="I730" s="209"/>
      <c r="J730" s="209"/>
      <c r="K730" s="209"/>
      <c r="L730" s="209"/>
      <c r="M730" s="209"/>
      <c r="N730" s="209"/>
      <c r="O730" s="209"/>
      <c r="P730" s="209"/>
    </row>
    <row r="731" spans="1:16" s="220" customFormat="1">
      <c r="A731" s="226"/>
      <c r="B731" s="226"/>
      <c r="C731" s="247"/>
      <c r="D731" s="226"/>
      <c r="E731" s="226"/>
      <c r="F731" s="226"/>
      <c r="G731" s="245"/>
      <c r="H731" s="214"/>
      <c r="I731" s="209"/>
      <c r="J731" s="209"/>
      <c r="K731" s="209"/>
      <c r="L731" s="209"/>
      <c r="M731" s="209"/>
      <c r="N731" s="209"/>
      <c r="O731" s="209"/>
      <c r="P731" s="209"/>
    </row>
    <row r="732" spans="1:16" s="253" customFormat="1">
      <c r="A732" s="744" t="s">
        <v>194</v>
      </c>
      <c r="B732" s="744"/>
      <c r="C732" s="744"/>
      <c r="D732" s="744"/>
      <c r="E732" s="744"/>
      <c r="F732" s="744"/>
      <c r="G732" s="744"/>
      <c r="H732" s="248"/>
    </row>
    <row r="733" spans="1:16">
      <c r="A733" s="226" t="s">
        <v>79</v>
      </c>
      <c r="B733" s="209"/>
      <c r="C733" s="209"/>
    </row>
    <row r="734" spans="1:16">
      <c r="B734" s="751" t="s">
        <v>26</v>
      </c>
      <c r="C734" s="751" t="s">
        <v>27</v>
      </c>
      <c r="D734" s="752" t="s">
        <v>28</v>
      </c>
      <c r="E734" s="213" t="s">
        <v>159</v>
      </c>
      <c r="F734" s="213" t="s">
        <v>159</v>
      </c>
      <c r="G734" s="273" t="s">
        <v>200</v>
      </c>
    </row>
    <row r="735" spans="1:16">
      <c r="B735" s="751"/>
      <c r="C735" s="751"/>
      <c r="D735" s="752"/>
      <c r="E735" s="213" t="s">
        <v>1035</v>
      </c>
      <c r="F735" s="213" t="s">
        <v>30</v>
      </c>
      <c r="G735" s="273" t="s">
        <v>31</v>
      </c>
    </row>
    <row r="736" spans="1:16">
      <c r="B736" s="268" t="s">
        <v>583</v>
      </c>
      <c r="C736" s="267" t="s">
        <v>584</v>
      </c>
      <c r="D736" s="750" t="s">
        <v>1241</v>
      </c>
      <c r="E736" s="211">
        <v>44137</v>
      </c>
      <c r="F736" s="211">
        <v>44141</v>
      </c>
      <c r="G736" s="211">
        <f>F736+13</f>
        <v>44154</v>
      </c>
    </row>
    <row r="737" spans="1:7">
      <c r="B737" s="267" t="s">
        <v>362</v>
      </c>
      <c r="C737" s="267" t="s">
        <v>569</v>
      </c>
      <c r="D737" s="750"/>
      <c r="E737" s="211">
        <f t="shared" ref="E737:G739" si="78">E736+7</f>
        <v>44144</v>
      </c>
      <c r="F737" s="211">
        <f t="shared" si="78"/>
        <v>44148</v>
      </c>
      <c r="G737" s="211">
        <f t="shared" si="78"/>
        <v>44161</v>
      </c>
    </row>
    <row r="738" spans="1:7">
      <c r="B738" s="268" t="s">
        <v>363</v>
      </c>
      <c r="C738" s="267" t="s">
        <v>585</v>
      </c>
      <c r="D738" s="750"/>
      <c r="E738" s="211">
        <f t="shared" si="78"/>
        <v>44151</v>
      </c>
      <c r="F738" s="211">
        <f t="shared" si="78"/>
        <v>44155</v>
      </c>
      <c r="G738" s="211">
        <f t="shared" si="78"/>
        <v>44168</v>
      </c>
    </row>
    <row r="739" spans="1:7">
      <c r="B739" s="268" t="s">
        <v>360</v>
      </c>
      <c r="C739" s="267" t="s">
        <v>586</v>
      </c>
      <c r="D739" s="750"/>
      <c r="E739" s="211">
        <f t="shared" si="78"/>
        <v>44158</v>
      </c>
      <c r="F739" s="211">
        <f t="shared" si="78"/>
        <v>44162</v>
      </c>
      <c r="G739" s="211">
        <f t="shared" si="78"/>
        <v>44175</v>
      </c>
    </row>
    <row r="740" spans="1:7">
      <c r="B740" s="209"/>
      <c r="C740" s="209"/>
    </row>
    <row r="741" spans="1:7">
      <c r="A741" s="226"/>
      <c r="B741" s="746" t="s">
        <v>26</v>
      </c>
      <c r="C741" s="746" t="s">
        <v>27</v>
      </c>
      <c r="D741" s="748" t="s">
        <v>28</v>
      </c>
      <c r="E741" s="213" t="s">
        <v>159</v>
      </c>
      <c r="F741" s="213" t="s">
        <v>159</v>
      </c>
      <c r="G741" s="273" t="s">
        <v>200</v>
      </c>
    </row>
    <row r="742" spans="1:7">
      <c r="A742" s="226"/>
      <c r="B742" s="747"/>
      <c r="C742" s="747"/>
      <c r="D742" s="749"/>
      <c r="E742" s="213" t="s">
        <v>1035</v>
      </c>
      <c r="F742" s="213" t="s">
        <v>30</v>
      </c>
      <c r="G742" s="273" t="s">
        <v>31</v>
      </c>
    </row>
    <row r="743" spans="1:7">
      <c r="A743" s="226"/>
      <c r="B743" s="267" t="s">
        <v>1240</v>
      </c>
      <c r="C743" s="267" t="s">
        <v>1239</v>
      </c>
      <c r="D743" s="750" t="s">
        <v>1238</v>
      </c>
      <c r="E743" s="211">
        <v>44133</v>
      </c>
      <c r="F743" s="211">
        <v>44138</v>
      </c>
      <c r="G743" s="211">
        <f>F743+17</f>
        <v>44155</v>
      </c>
    </row>
    <row r="744" spans="1:7">
      <c r="A744" s="226"/>
      <c r="B744" s="267" t="s">
        <v>1237</v>
      </c>
      <c r="C744" s="267" t="s">
        <v>1236</v>
      </c>
      <c r="D744" s="750"/>
      <c r="E744" s="211">
        <f t="shared" ref="E744:G746" si="79">E743+7</f>
        <v>44140</v>
      </c>
      <c r="F744" s="211">
        <f t="shared" si="79"/>
        <v>44145</v>
      </c>
      <c r="G744" s="211">
        <f t="shared" si="79"/>
        <v>44162</v>
      </c>
    </row>
    <row r="745" spans="1:7">
      <c r="A745" s="226"/>
      <c r="B745" s="268" t="s">
        <v>1235</v>
      </c>
      <c r="C745" s="267" t="s">
        <v>1234</v>
      </c>
      <c r="D745" s="750"/>
      <c r="E745" s="211">
        <f t="shared" si="79"/>
        <v>44147</v>
      </c>
      <c r="F745" s="211">
        <f t="shared" si="79"/>
        <v>44152</v>
      </c>
      <c r="G745" s="211">
        <f t="shared" si="79"/>
        <v>44169</v>
      </c>
    </row>
    <row r="746" spans="1:7">
      <c r="A746" s="226"/>
      <c r="B746" s="268" t="s">
        <v>1233</v>
      </c>
      <c r="C746" s="267" t="s">
        <v>1232</v>
      </c>
      <c r="D746" s="750"/>
      <c r="E746" s="211">
        <f t="shared" si="79"/>
        <v>44154</v>
      </c>
      <c r="F746" s="211">
        <f t="shared" si="79"/>
        <v>44159</v>
      </c>
      <c r="G746" s="211">
        <f t="shared" si="79"/>
        <v>44176</v>
      </c>
    </row>
    <row r="747" spans="1:7">
      <c r="B747" s="209"/>
      <c r="C747" s="272"/>
    </row>
    <row r="748" spans="1:7">
      <c r="A748" s="226" t="s">
        <v>77</v>
      </c>
    </row>
    <row r="749" spans="1:7">
      <c r="B749" s="740" t="s">
        <v>26</v>
      </c>
      <c r="C749" s="740" t="s">
        <v>27</v>
      </c>
      <c r="D749" s="742" t="s">
        <v>28</v>
      </c>
      <c r="E749" s="213" t="s">
        <v>159</v>
      </c>
      <c r="F749" s="213" t="s">
        <v>159</v>
      </c>
      <c r="G749" s="259" t="s">
        <v>196</v>
      </c>
    </row>
    <row r="750" spans="1:7">
      <c r="B750" s="741"/>
      <c r="C750" s="741"/>
      <c r="D750" s="743"/>
      <c r="E750" s="213" t="s">
        <v>1035</v>
      </c>
      <c r="F750" s="213" t="s">
        <v>30</v>
      </c>
      <c r="G750" s="213" t="s">
        <v>31</v>
      </c>
    </row>
    <row r="751" spans="1:7">
      <c r="B751" s="268" t="s">
        <v>583</v>
      </c>
      <c r="C751" s="267" t="s">
        <v>584</v>
      </c>
      <c r="D751" s="750" t="s">
        <v>1241</v>
      </c>
      <c r="E751" s="211">
        <v>44137</v>
      </c>
      <c r="F751" s="211">
        <v>44141</v>
      </c>
      <c r="G751" s="211">
        <f>F751+17</f>
        <v>44158</v>
      </c>
    </row>
    <row r="752" spans="1:7">
      <c r="B752" s="267" t="s">
        <v>362</v>
      </c>
      <c r="C752" s="267" t="s">
        <v>569</v>
      </c>
      <c r="D752" s="750"/>
      <c r="E752" s="211">
        <f t="shared" ref="E752:G754" si="80">E751+7</f>
        <v>44144</v>
      </c>
      <c r="F752" s="211">
        <f t="shared" si="80"/>
        <v>44148</v>
      </c>
      <c r="G752" s="211">
        <f t="shared" si="80"/>
        <v>44165</v>
      </c>
    </row>
    <row r="753" spans="1:7">
      <c r="B753" s="268" t="s">
        <v>363</v>
      </c>
      <c r="C753" s="267" t="s">
        <v>585</v>
      </c>
      <c r="D753" s="750"/>
      <c r="E753" s="211">
        <f t="shared" si="80"/>
        <v>44151</v>
      </c>
      <c r="F753" s="211">
        <f t="shared" si="80"/>
        <v>44155</v>
      </c>
      <c r="G753" s="211">
        <f t="shared" si="80"/>
        <v>44172</v>
      </c>
    </row>
    <row r="754" spans="1:7">
      <c r="B754" s="268" t="s">
        <v>360</v>
      </c>
      <c r="C754" s="267" t="s">
        <v>586</v>
      </c>
      <c r="D754" s="750"/>
      <c r="E754" s="211">
        <f t="shared" si="80"/>
        <v>44158</v>
      </c>
      <c r="F754" s="211">
        <f t="shared" si="80"/>
        <v>44162</v>
      </c>
      <c r="G754" s="211">
        <f t="shared" si="80"/>
        <v>44179</v>
      </c>
    </row>
    <row r="755" spans="1:7">
      <c r="B755" s="209"/>
      <c r="C755" s="209"/>
    </row>
    <row r="756" spans="1:7">
      <c r="B756" s="740" t="s">
        <v>26</v>
      </c>
      <c r="C756" s="740" t="s">
        <v>27</v>
      </c>
      <c r="D756" s="742" t="s">
        <v>28</v>
      </c>
      <c r="E756" s="213" t="s">
        <v>159</v>
      </c>
      <c r="F756" s="213" t="s">
        <v>159</v>
      </c>
      <c r="G756" s="259" t="s">
        <v>196</v>
      </c>
    </row>
    <row r="757" spans="1:7">
      <c r="B757" s="741"/>
      <c r="C757" s="741"/>
      <c r="D757" s="743"/>
      <c r="E757" s="213" t="s">
        <v>1035</v>
      </c>
      <c r="F757" s="213" t="s">
        <v>30</v>
      </c>
      <c r="G757" s="213" t="s">
        <v>31</v>
      </c>
    </row>
    <row r="758" spans="1:7">
      <c r="B758" s="267" t="s">
        <v>1240</v>
      </c>
      <c r="C758" s="267" t="s">
        <v>1239</v>
      </c>
      <c r="D758" s="750" t="s">
        <v>1238</v>
      </c>
      <c r="E758" s="211">
        <v>44133</v>
      </c>
      <c r="F758" s="211">
        <v>44138</v>
      </c>
      <c r="G758" s="211">
        <f>F758+14</f>
        <v>44152</v>
      </c>
    </row>
    <row r="759" spans="1:7">
      <c r="B759" s="267" t="s">
        <v>1237</v>
      </c>
      <c r="C759" s="267" t="s">
        <v>1236</v>
      </c>
      <c r="D759" s="750"/>
      <c r="E759" s="211">
        <f t="shared" ref="E759:G761" si="81">E758+7</f>
        <v>44140</v>
      </c>
      <c r="F759" s="211">
        <f t="shared" si="81"/>
        <v>44145</v>
      </c>
      <c r="G759" s="211">
        <f t="shared" si="81"/>
        <v>44159</v>
      </c>
    </row>
    <row r="760" spans="1:7">
      <c r="B760" s="268" t="s">
        <v>1235</v>
      </c>
      <c r="C760" s="267" t="s">
        <v>1234</v>
      </c>
      <c r="D760" s="750"/>
      <c r="E760" s="211">
        <f t="shared" si="81"/>
        <v>44147</v>
      </c>
      <c r="F760" s="211">
        <f t="shared" si="81"/>
        <v>44152</v>
      </c>
      <c r="G760" s="211">
        <f t="shared" si="81"/>
        <v>44166</v>
      </c>
    </row>
    <row r="761" spans="1:7">
      <c r="B761" s="268" t="s">
        <v>1233</v>
      </c>
      <c r="C761" s="267" t="s">
        <v>1232</v>
      </c>
      <c r="D761" s="750"/>
      <c r="E761" s="211">
        <f t="shared" si="81"/>
        <v>44154</v>
      </c>
      <c r="F761" s="211">
        <f t="shared" si="81"/>
        <v>44159</v>
      </c>
      <c r="G761" s="211">
        <f t="shared" si="81"/>
        <v>44173</v>
      </c>
    </row>
    <row r="762" spans="1:7">
      <c r="B762" s="271"/>
      <c r="C762" s="271"/>
      <c r="D762" s="218"/>
      <c r="E762" s="217"/>
      <c r="F762" s="217"/>
      <c r="G762" s="217"/>
    </row>
    <row r="763" spans="1:7">
      <c r="A763" s="226" t="s">
        <v>74</v>
      </c>
      <c r="B763" s="247"/>
      <c r="C763" s="247"/>
      <c r="D763" s="226"/>
      <c r="E763" s="226"/>
      <c r="F763" s="226"/>
      <c r="G763" s="269"/>
    </row>
    <row r="764" spans="1:7">
      <c r="B764" s="740" t="s">
        <v>26</v>
      </c>
      <c r="C764" s="740" t="s">
        <v>27</v>
      </c>
      <c r="D764" s="742" t="s">
        <v>28</v>
      </c>
      <c r="E764" s="213" t="s">
        <v>159</v>
      </c>
      <c r="F764" s="213" t="s">
        <v>159</v>
      </c>
      <c r="G764" s="259" t="s">
        <v>195</v>
      </c>
    </row>
    <row r="765" spans="1:7">
      <c r="B765" s="741"/>
      <c r="C765" s="741"/>
      <c r="D765" s="743"/>
      <c r="E765" s="213" t="s">
        <v>1035</v>
      </c>
      <c r="F765" s="213" t="s">
        <v>30</v>
      </c>
      <c r="G765" s="213" t="s">
        <v>31</v>
      </c>
    </row>
    <row r="766" spans="1:7">
      <c r="B766" s="267" t="s">
        <v>1231</v>
      </c>
      <c r="C766" s="267" t="s">
        <v>1230</v>
      </c>
      <c r="D766" s="750" t="s">
        <v>1229</v>
      </c>
      <c r="E766" s="211">
        <v>44137</v>
      </c>
      <c r="F766" s="211">
        <v>44142</v>
      </c>
      <c r="G766" s="211">
        <f>F766+15</f>
        <v>44157</v>
      </c>
    </row>
    <row r="767" spans="1:7">
      <c r="B767" s="268" t="s">
        <v>1228</v>
      </c>
      <c r="C767" s="267" t="s">
        <v>414</v>
      </c>
      <c r="D767" s="750"/>
      <c r="E767" s="211">
        <f t="shared" ref="E767:F769" si="82">E766+7</f>
        <v>44144</v>
      </c>
      <c r="F767" s="211">
        <f t="shared" si="82"/>
        <v>44149</v>
      </c>
      <c r="G767" s="211">
        <f>F767+15</f>
        <v>44164</v>
      </c>
    </row>
    <row r="768" spans="1:7">
      <c r="B768" s="268" t="s">
        <v>1227</v>
      </c>
      <c r="C768" s="267" t="s">
        <v>1226</v>
      </c>
      <c r="D768" s="750"/>
      <c r="E768" s="211">
        <f t="shared" si="82"/>
        <v>44151</v>
      </c>
      <c r="F768" s="211">
        <f t="shared" si="82"/>
        <v>44156</v>
      </c>
      <c r="G768" s="211">
        <f>F768+15</f>
        <v>44171</v>
      </c>
    </row>
    <row r="769" spans="1:10">
      <c r="B769" s="268" t="s">
        <v>1225</v>
      </c>
      <c r="C769" s="267" t="s">
        <v>1224</v>
      </c>
      <c r="D769" s="750"/>
      <c r="E769" s="211">
        <f t="shared" si="82"/>
        <v>44158</v>
      </c>
      <c r="F769" s="211">
        <f t="shared" si="82"/>
        <v>44163</v>
      </c>
      <c r="G769" s="211">
        <f>F769+15</f>
        <v>44178</v>
      </c>
    </row>
    <row r="770" spans="1:10">
      <c r="B770" s="270"/>
      <c r="C770" s="270"/>
      <c r="D770" s="218"/>
      <c r="E770" s="217"/>
      <c r="F770" s="217"/>
    </row>
    <row r="771" spans="1:10">
      <c r="A771" s="226" t="s">
        <v>73</v>
      </c>
      <c r="B771" s="247"/>
      <c r="C771" s="247"/>
      <c r="D771" s="247"/>
      <c r="E771" s="247"/>
      <c r="F771" s="226"/>
      <c r="G771" s="226"/>
      <c r="H771" s="269"/>
      <c r="I771" s="253"/>
      <c r="J771" s="253"/>
    </row>
    <row r="772" spans="1:10">
      <c r="B772" s="746" t="s">
        <v>26</v>
      </c>
      <c r="C772" s="746" t="s">
        <v>27</v>
      </c>
      <c r="D772" s="748" t="s">
        <v>28</v>
      </c>
      <c r="E772" s="213" t="s">
        <v>159</v>
      </c>
      <c r="F772" s="213" t="s">
        <v>159</v>
      </c>
      <c r="G772" s="213" t="s">
        <v>73</v>
      </c>
    </row>
    <row r="773" spans="1:10">
      <c r="B773" s="747"/>
      <c r="C773" s="747"/>
      <c r="D773" s="749"/>
      <c r="E773" s="213" t="s">
        <v>1035</v>
      </c>
      <c r="F773" s="213" t="s">
        <v>30</v>
      </c>
      <c r="G773" s="213" t="s">
        <v>31</v>
      </c>
    </row>
    <row r="774" spans="1:10">
      <c r="B774" s="267" t="s">
        <v>1231</v>
      </c>
      <c r="C774" s="267" t="s">
        <v>1230</v>
      </c>
      <c r="D774" s="750" t="s">
        <v>1229</v>
      </c>
      <c r="E774" s="211">
        <v>44137</v>
      </c>
      <c r="F774" s="211">
        <v>44142</v>
      </c>
      <c r="G774" s="211">
        <f>F774+20</f>
        <v>44162</v>
      </c>
    </row>
    <row r="775" spans="1:10">
      <c r="B775" s="268" t="s">
        <v>1228</v>
      </c>
      <c r="C775" s="267" t="s">
        <v>414</v>
      </c>
      <c r="D775" s="750"/>
      <c r="E775" s="211">
        <f t="shared" ref="E775:F777" si="83">E774+7</f>
        <v>44144</v>
      </c>
      <c r="F775" s="211">
        <f t="shared" si="83"/>
        <v>44149</v>
      </c>
      <c r="G775" s="211">
        <f>F775+20</f>
        <v>44169</v>
      </c>
    </row>
    <row r="776" spans="1:10">
      <c r="B776" s="268" t="s">
        <v>1227</v>
      </c>
      <c r="C776" s="267" t="s">
        <v>1226</v>
      </c>
      <c r="D776" s="750"/>
      <c r="E776" s="211">
        <f t="shared" si="83"/>
        <v>44151</v>
      </c>
      <c r="F776" s="211">
        <f t="shared" si="83"/>
        <v>44156</v>
      </c>
      <c r="G776" s="211">
        <f>F776+20</f>
        <v>44176</v>
      </c>
    </row>
    <row r="777" spans="1:10">
      <c r="B777" s="268" t="s">
        <v>1225</v>
      </c>
      <c r="C777" s="267" t="s">
        <v>1224</v>
      </c>
      <c r="D777" s="750"/>
      <c r="E777" s="211">
        <f t="shared" si="83"/>
        <v>44158</v>
      </c>
      <c r="F777" s="211">
        <f t="shared" si="83"/>
        <v>44163</v>
      </c>
      <c r="G777" s="211">
        <f>F777+20</f>
        <v>44183</v>
      </c>
    </row>
    <row r="778" spans="1:10">
      <c r="B778" s="209"/>
      <c r="C778" s="209"/>
    </row>
    <row r="779" spans="1:10">
      <c r="A779" s="745" t="s">
        <v>1223</v>
      </c>
      <c r="B779" s="745"/>
      <c r="C779" s="256"/>
      <c r="D779" s="217"/>
      <c r="E779" s="218"/>
      <c r="F779" s="217"/>
      <c r="G779" s="217"/>
    </row>
    <row r="780" spans="1:10">
      <c r="B780" s="746" t="s">
        <v>26</v>
      </c>
      <c r="C780" s="746" t="s">
        <v>27</v>
      </c>
      <c r="D780" s="748" t="s">
        <v>28</v>
      </c>
      <c r="E780" s="213" t="s">
        <v>159</v>
      </c>
      <c r="F780" s="213" t="s">
        <v>159</v>
      </c>
      <c r="G780" s="213" t="s">
        <v>71</v>
      </c>
      <c r="H780" s="213" t="s">
        <v>1222</v>
      </c>
    </row>
    <row r="781" spans="1:10">
      <c r="B781" s="747"/>
      <c r="C781" s="747"/>
      <c r="D781" s="749"/>
      <c r="E781" s="213" t="s">
        <v>1035</v>
      </c>
      <c r="F781" s="213" t="s">
        <v>30</v>
      </c>
      <c r="G781" s="213" t="s">
        <v>31</v>
      </c>
      <c r="H781" s="213" t="s">
        <v>31</v>
      </c>
    </row>
    <row r="782" spans="1:10">
      <c r="B782" s="267" t="s">
        <v>405</v>
      </c>
      <c r="C782" s="267" t="s">
        <v>407</v>
      </c>
      <c r="D782" s="737" t="s">
        <v>1221</v>
      </c>
      <c r="E782" s="211">
        <v>44134</v>
      </c>
      <c r="F782" s="211">
        <v>44139</v>
      </c>
      <c r="G782" s="211">
        <f>F782+7</f>
        <v>44146</v>
      </c>
      <c r="H782" s="249" t="s">
        <v>69</v>
      </c>
    </row>
    <row r="783" spans="1:10">
      <c r="B783" s="268" t="s">
        <v>406</v>
      </c>
      <c r="C783" s="267" t="s">
        <v>218</v>
      </c>
      <c r="D783" s="738"/>
      <c r="E783" s="211">
        <f t="shared" ref="E783:F785" si="84">E782+7</f>
        <v>44141</v>
      </c>
      <c r="F783" s="211">
        <f t="shared" si="84"/>
        <v>44146</v>
      </c>
      <c r="G783" s="211">
        <f>F783+7</f>
        <v>44153</v>
      </c>
      <c r="H783" s="249" t="s">
        <v>69</v>
      </c>
    </row>
    <row r="784" spans="1:10">
      <c r="B784" s="268" t="s">
        <v>332</v>
      </c>
      <c r="C784" s="267" t="s">
        <v>408</v>
      </c>
      <c r="D784" s="738"/>
      <c r="E784" s="211">
        <f t="shared" si="84"/>
        <v>44148</v>
      </c>
      <c r="F784" s="211">
        <f t="shared" si="84"/>
        <v>44153</v>
      </c>
      <c r="G784" s="211">
        <f>F784+7</f>
        <v>44160</v>
      </c>
      <c r="H784" s="249" t="s">
        <v>69</v>
      </c>
    </row>
    <row r="785" spans="1:10">
      <c r="B785" s="268" t="s">
        <v>313</v>
      </c>
      <c r="C785" s="267" t="s">
        <v>409</v>
      </c>
      <c r="D785" s="739"/>
      <c r="E785" s="211">
        <f t="shared" si="84"/>
        <v>44155</v>
      </c>
      <c r="F785" s="211">
        <f t="shared" si="84"/>
        <v>44160</v>
      </c>
      <c r="G785" s="211">
        <f>F785+7</f>
        <v>44167</v>
      </c>
      <c r="H785" s="249" t="s">
        <v>69</v>
      </c>
    </row>
    <row r="786" spans="1:10">
      <c r="B786" s="209"/>
      <c r="C786" s="209"/>
      <c r="E786" s="217"/>
      <c r="F786" s="266"/>
      <c r="G786" s="217"/>
      <c r="H786" s="251"/>
    </row>
    <row r="787" spans="1:10">
      <c r="A787" s="264" t="s">
        <v>119</v>
      </c>
      <c r="B787" s="265"/>
      <c r="C787" s="265"/>
      <c r="D787" s="264"/>
      <c r="E787" s="264"/>
      <c r="F787" s="264"/>
      <c r="G787" s="264"/>
      <c r="H787" s="264"/>
      <c r="I787" s="244"/>
      <c r="J787" s="244"/>
    </row>
    <row r="788" spans="1:10">
      <c r="A788" s="226" t="s">
        <v>120</v>
      </c>
      <c r="B788" s="247"/>
      <c r="C788" s="262"/>
      <c r="D788" s="247"/>
      <c r="E788" s="247"/>
      <c r="F788" s="226"/>
      <c r="G788" s="261"/>
      <c r="H788" s="245"/>
    </row>
    <row r="789" spans="1:10">
      <c r="A789" s="214"/>
      <c r="B789" s="740" t="s">
        <v>26</v>
      </c>
      <c r="C789" s="740" t="s">
        <v>27</v>
      </c>
      <c r="D789" s="742" t="s">
        <v>28</v>
      </c>
      <c r="E789" s="213" t="s">
        <v>159</v>
      </c>
      <c r="F789" s="213" t="s">
        <v>159</v>
      </c>
      <c r="G789" s="259" t="s">
        <v>229</v>
      </c>
      <c r="H789" s="214"/>
    </row>
    <row r="790" spans="1:10">
      <c r="A790" s="214"/>
      <c r="B790" s="741"/>
      <c r="C790" s="741"/>
      <c r="D790" s="743"/>
      <c r="E790" s="213" t="s">
        <v>1035</v>
      </c>
      <c r="F790" s="213" t="s">
        <v>30</v>
      </c>
      <c r="G790" s="259" t="s">
        <v>31</v>
      </c>
      <c r="H790" s="214"/>
    </row>
    <row r="791" spans="1:10">
      <c r="A791" s="214"/>
      <c r="B791" s="212" t="s">
        <v>264</v>
      </c>
      <c r="C791" s="252" t="s">
        <v>214</v>
      </c>
      <c r="D791" s="737" t="s">
        <v>1209</v>
      </c>
      <c r="E791" s="211">
        <v>44133</v>
      </c>
      <c r="F791" s="211">
        <v>44137</v>
      </c>
      <c r="G791" s="211">
        <f>F791+21</f>
        <v>44158</v>
      </c>
      <c r="H791" s="214"/>
    </row>
    <row r="792" spans="1:10">
      <c r="A792" s="214"/>
      <c r="B792" s="242" t="s">
        <v>1208</v>
      </c>
      <c r="C792" s="252" t="s">
        <v>36</v>
      </c>
      <c r="D792" s="738"/>
      <c r="E792" s="211">
        <f t="shared" ref="E792:G795" si="85">E791+7</f>
        <v>44140</v>
      </c>
      <c r="F792" s="211">
        <f t="shared" si="85"/>
        <v>44144</v>
      </c>
      <c r="G792" s="211">
        <f t="shared" si="85"/>
        <v>44165</v>
      </c>
      <c r="H792" s="214"/>
    </row>
    <row r="793" spans="1:10">
      <c r="A793" s="214"/>
      <c r="B793" s="242" t="s">
        <v>1207</v>
      </c>
      <c r="C793" s="252" t="s">
        <v>304</v>
      </c>
      <c r="D793" s="738"/>
      <c r="E793" s="211">
        <f t="shared" si="85"/>
        <v>44147</v>
      </c>
      <c r="F793" s="211">
        <f t="shared" si="85"/>
        <v>44151</v>
      </c>
      <c r="G793" s="211">
        <f t="shared" si="85"/>
        <v>44172</v>
      </c>
      <c r="H793" s="214"/>
    </row>
    <row r="794" spans="1:10">
      <c r="A794" s="214"/>
      <c r="B794" s="242" t="s">
        <v>265</v>
      </c>
      <c r="C794" s="252" t="s">
        <v>213</v>
      </c>
      <c r="D794" s="738"/>
      <c r="E794" s="211">
        <f t="shared" si="85"/>
        <v>44154</v>
      </c>
      <c r="F794" s="211">
        <f t="shared" si="85"/>
        <v>44158</v>
      </c>
      <c r="G794" s="211">
        <f t="shared" si="85"/>
        <v>44179</v>
      </c>
      <c r="H794" s="214"/>
    </row>
    <row r="795" spans="1:10">
      <c r="A795" s="214"/>
      <c r="B795" s="242" t="s">
        <v>179</v>
      </c>
      <c r="C795" s="252" t="s">
        <v>224</v>
      </c>
      <c r="D795" s="739"/>
      <c r="E795" s="211">
        <f t="shared" si="85"/>
        <v>44161</v>
      </c>
      <c r="F795" s="211">
        <f t="shared" si="85"/>
        <v>44165</v>
      </c>
      <c r="G795" s="211">
        <f t="shared" si="85"/>
        <v>44186</v>
      </c>
      <c r="H795" s="214"/>
    </row>
    <row r="796" spans="1:10">
      <c r="A796" s="214"/>
      <c r="B796" s="215"/>
      <c r="C796" s="215"/>
      <c r="D796" s="214"/>
      <c r="E796" s="214"/>
      <c r="F796" s="214"/>
      <c r="G796" s="214"/>
      <c r="H796" s="214"/>
    </row>
    <row r="797" spans="1:10">
      <c r="A797" s="214"/>
      <c r="B797" s="740" t="s">
        <v>26</v>
      </c>
      <c r="C797" s="740" t="s">
        <v>27</v>
      </c>
      <c r="D797" s="742" t="s">
        <v>28</v>
      </c>
      <c r="E797" s="213" t="s">
        <v>159</v>
      </c>
      <c r="F797" s="213" t="s">
        <v>159</v>
      </c>
      <c r="G797" s="259" t="s">
        <v>229</v>
      </c>
      <c r="H797" s="214"/>
    </row>
    <row r="798" spans="1:10">
      <c r="A798" s="214"/>
      <c r="B798" s="741"/>
      <c r="C798" s="741"/>
      <c r="D798" s="743"/>
      <c r="E798" s="213" t="s">
        <v>1035</v>
      </c>
      <c r="F798" s="213" t="s">
        <v>30</v>
      </c>
      <c r="G798" s="213" t="s">
        <v>31</v>
      </c>
      <c r="H798" s="214"/>
    </row>
    <row r="799" spans="1:10">
      <c r="A799" s="214"/>
      <c r="B799" s="212" t="s">
        <v>1220</v>
      </c>
      <c r="C799" s="223" t="s">
        <v>1219</v>
      </c>
      <c r="D799" s="737" t="s">
        <v>1218</v>
      </c>
      <c r="E799" s="211">
        <v>44137</v>
      </c>
      <c r="F799" s="211">
        <v>44141</v>
      </c>
      <c r="G799" s="211">
        <f>F799+23</f>
        <v>44164</v>
      </c>
      <c r="H799" s="214"/>
    </row>
    <row r="800" spans="1:10">
      <c r="A800" s="214"/>
      <c r="B800" s="222" t="s">
        <v>1217</v>
      </c>
      <c r="C800" s="252" t="s">
        <v>1216</v>
      </c>
      <c r="D800" s="738"/>
      <c r="E800" s="211">
        <f t="shared" ref="E800:G802" si="86">E799+7</f>
        <v>44144</v>
      </c>
      <c r="F800" s="211">
        <f t="shared" si="86"/>
        <v>44148</v>
      </c>
      <c r="G800" s="211">
        <f t="shared" si="86"/>
        <v>44171</v>
      </c>
      <c r="H800" s="214"/>
    </row>
    <row r="801" spans="1:8">
      <c r="A801" s="214"/>
      <c r="B801" s="222" t="s">
        <v>1215</v>
      </c>
      <c r="C801" s="263" t="s">
        <v>1214</v>
      </c>
      <c r="D801" s="738"/>
      <c r="E801" s="211">
        <f t="shared" si="86"/>
        <v>44151</v>
      </c>
      <c r="F801" s="211">
        <f t="shared" si="86"/>
        <v>44155</v>
      </c>
      <c r="G801" s="211">
        <f t="shared" si="86"/>
        <v>44178</v>
      </c>
      <c r="H801" s="214"/>
    </row>
    <row r="802" spans="1:8">
      <c r="A802" s="214"/>
      <c r="B802" s="222" t="s">
        <v>1213</v>
      </c>
      <c r="C802" s="263" t="s">
        <v>1212</v>
      </c>
      <c r="D802" s="739"/>
      <c r="E802" s="211">
        <f t="shared" si="86"/>
        <v>44158</v>
      </c>
      <c r="F802" s="211">
        <f t="shared" si="86"/>
        <v>44162</v>
      </c>
      <c r="G802" s="211">
        <f t="shared" si="86"/>
        <v>44185</v>
      </c>
      <c r="H802" s="214"/>
    </row>
    <row r="803" spans="1:8">
      <c r="A803" s="214"/>
      <c r="B803" s="214"/>
      <c r="C803" s="215"/>
      <c r="D803" s="214"/>
      <c r="E803" s="214"/>
      <c r="F803" s="214"/>
      <c r="G803" s="214"/>
      <c r="H803" s="214"/>
    </row>
    <row r="804" spans="1:8">
      <c r="A804" s="226" t="s">
        <v>1211</v>
      </c>
      <c r="B804" s="262"/>
      <c r="C804" s="262"/>
      <c r="D804" s="247"/>
      <c r="E804" s="247"/>
      <c r="F804" s="226"/>
      <c r="G804" s="261"/>
      <c r="H804" s="245"/>
    </row>
    <row r="805" spans="1:8">
      <c r="A805" s="226"/>
      <c r="B805" s="740" t="s">
        <v>26</v>
      </c>
      <c r="C805" s="740" t="s">
        <v>27</v>
      </c>
      <c r="D805" s="742" t="s">
        <v>28</v>
      </c>
      <c r="E805" s="213" t="s">
        <v>159</v>
      </c>
      <c r="F805" s="213" t="s">
        <v>159</v>
      </c>
      <c r="G805" s="213" t="s">
        <v>1210</v>
      </c>
    </row>
    <row r="806" spans="1:8">
      <c r="A806" s="226"/>
      <c r="B806" s="741"/>
      <c r="C806" s="741"/>
      <c r="D806" s="743"/>
      <c r="E806" s="213" t="s">
        <v>1035</v>
      </c>
      <c r="F806" s="213" t="s">
        <v>30</v>
      </c>
      <c r="G806" s="213" t="s">
        <v>31</v>
      </c>
    </row>
    <row r="807" spans="1:8">
      <c r="A807" s="226"/>
      <c r="B807" s="212" t="s">
        <v>264</v>
      </c>
      <c r="C807" s="252" t="s">
        <v>214</v>
      </c>
      <c r="D807" s="737" t="s">
        <v>1209</v>
      </c>
      <c r="E807" s="211">
        <v>44133</v>
      </c>
      <c r="F807" s="211">
        <v>44137</v>
      </c>
      <c r="G807" s="211">
        <f>F807+21</f>
        <v>44158</v>
      </c>
    </row>
    <row r="808" spans="1:8">
      <c r="A808" s="226"/>
      <c r="B808" s="242" t="s">
        <v>1208</v>
      </c>
      <c r="C808" s="252" t="s">
        <v>36</v>
      </c>
      <c r="D808" s="738"/>
      <c r="E808" s="211">
        <f t="shared" ref="E808:G811" si="87">E807+7</f>
        <v>44140</v>
      </c>
      <c r="F808" s="211">
        <f t="shared" si="87"/>
        <v>44144</v>
      </c>
      <c r="G808" s="211">
        <f t="shared" si="87"/>
        <v>44165</v>
      </c>
    </row>
    <row r="809" spans="1:8">
      <c r="A809" s="226"/>
      <c r="B809" s="242" t="s">
        <v>1207</v>
      </c>
      <c r="C809" s="252" t="s">
        <v>304</v>
      </c>
      <c r="D809" s="738"/>
      <c r="E809" s="211">
        <f t="shared" si="87"/>
        <v>44147</v>
      </c>
      <c r="F809" s="211">
        <f t="shared" si="87"/>
        <v>44151</v>
      </c>
      <c r="G809" s="211">
        <f t="shared" si="87"/>
        <v>44172</v>
      </c>
    </row>
    <row r="810" spans="1:8">
      <c r="A810" s="226"/>
      <c r="B810" s="242" t="s">
        <v>265</v>
      </c>
      <c r="C810" s="252" t="s">
        <v>213</v>
      </c>
      <c r="D810" s="738"/>
      <c r="E810" s="211">
        <f t="shared" si="87"/>
        <v>44154</v>
      </c>
      <c r="F810" s="211">
        <f t="shared" si="87"/>
        <v>44158</v>
      </c>
      <c r="G810" s="211">
        <f t="shared" si="87"/>
        <v>44179</v>
      </c>
    </row>
    <row r="811" spans="1:8">
      <c r="A811" s="226"/>
      <c r="B811" s="242" t="s">
        <v>179</v>
      </c>
      <c r="C811" s="252" t="s">
        <v>224</v>
      </c>
      <c r="D811" s="739"/>
      <c r="E811" s="211">
        <f t="shared" si="87"/>
        <v>44161</v>
      </c>
      <c r="F811" s="211">
        <f t="shared" si="87"/>
        <v>44165</v>
      </c>
      <c r="G811" s="211">
        <f t="shared" si="87"/>
        <v>44186</v>
      </c>
    </row>
    <row r="812" spans="1:8">
      <c r="A812" s="226"/>
      <c r="B812" s="219"/>
      <c r="C812" s="230"/>
      <c r="D812" s="218"/>
      <c r="E812" s="218"/>
      <c r="F812" s="217"/>
      <c r="G812" s="217"/>
      <c r="H812" s="245"/>
    </row>
    <row r="813" spans="1:8">
      <c r="A813" s="226" t="s">
        <v>123</v>
      </c>
      <c r="B813" s="262"/>
      <c r="C813" s="262"/>
      <c r="D813" s="247"/>
      <c r="E813" s="247"/>
      <c r="F813" s="226"/>
      <c r="G813" s="261"/>
      <c r="H813" s="245"/>
    </row>
    <row r="814" spans="1:8">
      <c r="A814" s="226"/>
      <c r="B814" s="740" t="s">
        <v>26</v>
      </c>
      <c r="C814" s="740" t="s">
        <v>27</v>
      </c>
      <c r="D814" s="742" t="s">
        <v>28</v>
      </c>
      <c r="E814" s="213" t="s">
        <v>159</v>
      </c>
      <c r="F814" s="213" t="s">
        <v>159</v>
      </c>
      <c r="G814" s="213" t="s">
        <v>231</v>
      </c>
      <c r="H814" s="213" t="s">
        <v>123</v>
      </c>
    </row>
    <row r="815" spans="1:8">
      <c r="A815" s="226"/>
      <c r="B815" s="741"/>
      <c r="C815" s="741"/>
      <c r="D815" s="743"/>
      <c r="E815" s="213" t="s">
        <v>1035</v>
      </c>
      <c r="F815" s="213" t="s">
        <v>30</v>
      </c>
      <c r="G815" s="213" t="s">
        <v>31</v>
      </c>
      <c r="H815" s="213" t="s">
        <v>31</v>
      </c>
    </row>
    <row r="816" spans="1:8" ht="16.5" customHeight="1">
      <c r="A816" s="226"/>
      <c r="B816" s="212" t="s">
        <v>264</v>
      </c>
      <c r="C816" s="252" t="s">
        <v>214</v>
      </c>
      <c r="D816" s="737" t="s">
        <v>1209</v>
      </c>
      <c r="E816" s="211">
        <v>44133</v>
      </c>
      <c r="F816" s="211">
        <v>44137</v>
      </c>
      <c r="G816" s="211">
        <f>F816+21</f>
        <v>44158</v>
      </c>
      <c r="H816" s="223" t="s">
        <v>1206</v>
      </c>
    </row>
    <row r="817" spans="1:9">
      <c r="A817" s="226"/>
      <c r="B817" s="242" t="s">
        <v>1208</v>
      </c>
      <c r="C817" s="252" t="s">
        <v>36</v>
      </c>
      <c r="D817" s="738"/>
      <c r="E817" s="211">
        <f t="shared" ref="E817:G820" si="88">E816+7</f>
        <v>44140</v>
      </c>
      <c r="F817" s="211">
        <f t="shared" si="88"/>
        <v>44144</v>
      </c>
      <c r="G817" s="211">
        <f t="shared" si="88"/>
        <v>44165</v>
      </c>
      <c r="H817" s="212" t="s">
        <v>1206</v>
      </c>
    </row>
    <row r="818" spans="1:9">
      <c r="A818" s="226"/>
      <c r="B818" s="242" t="s">
        <v>1207</v>
      </c>
      <c r="C818" s="252" t="s">
        <v>304</v>
      </c>
      <c r="D818" s="738"/>
      <c r="E818" s="211">
        <f t="shared" si="88"/>
        <v>44147</v>
      </c>
      <c r="F818" s="211">
        <f t="shared" si="88"/>
        <v>44151</v>
      </c>
      <c r="G818" s="211">
        <f t="shared" si="88"/>
        <v>44172</v>
      </c>
      <c r="H818" s="222" t="s">
        <v>1206</v>
      </c>
    </row>
    <row r="819" spans="1:9">
      <c r="A819" s="226"/>
      <c r="B819" s="242" t="s">
        <v>265</v>
      </c>
      <c r="C819" s="252" t="s">
        <v>213</v>
      </c>
      <c r="D819" s="738"/>
      <c r="E819" s="211">
        <f t="shared" si="88"/>
        <v>44154</v>
      </c>
      <c r="F819" s="211">
        <f t="shared" si="88"/>
        <v>44158</v>
      </c>
      <c r="G819" s="211">
        <f t="shared" si="88"/>
        <v>44179</v>
      </c>
      <c r="H819" s="222" t="s">
        <v>1206</v>
      </c>
    </row>
    <row r="820" spans="1:9">
      <c r="A820" s="226"/>
      <c r="B820" s="242" t="s">
        <v>179</v>
      </c>
      <c r="C820" s="252" t="s">
        <v>224</v>
      </c>
      <c r="D820" s="739"/>
      <c r="E820" s="211">
        <f t="shared" si="88"/>
        <v>44161</v>
      </c>
      <c r="F820" s="211">
        <f t="shared" si="88"/>
        <v>44165</v>
      </c>
      <c r="G820" s="211">
        <f t="shared" si="88"/>
        <v>44186</v>
      </c>
      <c r="H820" s="222" t="s">
        <v>1206</v>
      </c>
    </row>
    <row r="821" spans="1:9">
      <c r="A821" s="226" t="s">
        <v>234</v>
      </c>
      <c r="B821" s="215"/>
      <c r="C821" s="215"/>
      <c r="D821" s="214"/>
      <c r="E821" s="214"/>
      <c r="F821" s="214"/>
      <c r="G821" s="214"/>
      <c r="H821" s="214"/>
    </row>
    <row r="822" spans="1:9">
      <c r="A822" s="214"/>
      <c r="B822" s="740" t="s">
        <v>26</v>
      </c>
      <c r="C822" s="740" t="s">
        <v>27</v>
      </c>
      <c r="D822" s="742" t="s">
        <v>28</v>
      </c>
      <c r="E822" s="213" t="s">
        <v>159</v>
      </c>
      <c r="F822" s="213" t="s">
        <v>159</v>
      </c>
      <c r="G822" s="213" t="s">
        <v>234</v>
      </c>
      <c r="H822" s="214"/>
      <c r="I822" s="253"/>
    </row>
    <row r="823" spans="1:9">
      <c r="A823" s="214"/>
      <c r="B823" s="741"/>
      <c r="C823" s="741"/>
      <c r="D823" s="743"/>
      <c r="E823" s="213" t="s">
        <v>1035</v>
      </c>
      <c r="F823" s="213" t="s">
        <v>30</v>
      </c>
      <c r="G823" s="213" t="s">
        <v>31</v>
      </c>
      <c r="H823" s="214"/>
    </row>
    <row r="824" spans="1:9" ht="16.5" customHeight="1">
      <c r="A824" s="214"/>
      <c r="B824" s="223" t="s">
        <v>1205</v>
      </c>
      <c r="C824" s="223" t="s">
        <v>1204</v>
      </c>
      <c r="D824" s="737" t="s">
        <v>1203</v>
      </c>
      <c r="E824" s="211">
        <v>44138</v>
      </c>
      <c r="F824" s="211">
        <v>44142</v>
      </c>
      <c r="G824" s="211">
        <f>F824+21</f>
        <v>44163</v>
      </c>
      <c r="H824" s="214"/>
    </row>
    <row r="825" spans="1:9">
      <c r="A825" s="214"/>
      <c r="B825" s="223" t="s">
        <v>1202</v>
      </c>
      <c r="C825" s="223" t="s">
        <v>1201</v>
      </c>
      <c r="D825" s="738"/>
      <c r="E825" s="211">
        <f t="shared" ref="E825:G827" si="89">E824+7</f>
        <v>44145</v>
      </c>
      <c r="F825" s="211">
        <f t="shared" si="89"/>
        <v>44149</v>
      </c>
      <c r="G825" s="211">
        <f t="shared" si="89"/>
        <v>44170</v>
      </c>
      <c r="H825" s="214"/>
    </row>
    <row r="826" spans="1:9">
      <c r="A826" s="214"/>
      <c r="B826" s="223" t="s">
        <v>1200</v>
      </c>
      <c r="C826" s="223" t="s">
        <v>1199</v>
      </c>
      <c r="D826" s="738"/>
      <c r="E826" s="211">
        <f t="shared" si="89"/>
        <v>44152</v>
      </c>
      <c r="F826" s="211">
        <f t="shared" si="89"/>
        <v>44156</v>
      </c>
      <c r="G826" s="211">
        <f t="shared" si="89"/>
        <v>44177</v>
      </c>
      <c r="H826" s="214"/>
    </row>
    <row r="827" spans="1:9">
      <c r="A827" s="214"/>
      <c r="B827" s="223" t="s">
        <v>1198</v>
      </c>
      <c r="C827" s="223" t="s">
        <v>1197</v>
      </c>
      <c r="D827" s="739"/>
      <c r="E827" s="211">
        <f t="shared" si="89"/>
        <v>44159</v>
      </c>
      <c r="F827" s="211">
        <f t="shared" si="89"/>
        <v>44163</v>
      </c>
      <c r="G827" s="211">
        <f t="shared" si="89"/>
        <v>44184</v>
      </c>
      <c r="H827" s="214"/>
    </row>
    <row r="828" spans="1:9">
      <c r="A828" s="214"/>
      <c r="B828" s="219"/>
      <c r="C828" s="230"/>
      <c r="D828" s="218"/>
      <c r="E828" s="217"/>
      <c r="F828" s="217"/>
      <c r="G828" s="217"/>
      <c r="H828" s="214"/>
    </row>
    <row r="829" spans="1:9">
      <c r="A829" s="226" t="s">
        <v>235</v>
      </c>
      <c r="B829" s="215"/>
      <c r="C829" s="215"/>
      <c r="D829" s="214"/>
      <c r="E829" s="214"/>
      <c r="F829" s="214"/>
      <c r="G829" s="214"/>
      <c r="H829" s="214"/>
    </row>
    <row r="830" spans="1:9">
      <c r="A830" s="214"/>
      <c r="B830" s="740" t="s">
        <v>26</v>
      </c>
      <c r="C830" s="740" t="s">
        <v>27</v>
      </c>
      <c r="D830" s="742" t="s">
        <v>28</v>
      </c>
      <c r="E830" s="213" t="s">
        <v>159</v>
      </c>
      <c r="F830" s="213" t="s">
        <v>159</v>
      </c>
      <c r="G830" s="213" t="s">
        <v>234</v>
      </c>
      <c r="H830" s="213" t="s">
        <v>235</v>
      </c>
    </row>
    <row r="831" spans="1:9">
      <c r="A831" s="214"/>
      <c r="B831" s="741"/>
      <c r="C831" s="741"/>
      <c r="D831" s="743"/>
      <c r="E831" s="213" t="s">
        <v>1035</v>
      </c>
      <c r="F831" s="213" t="s">
        <v>30</v>
      </c>
      <c r="G831" s="213" t="s">
        <v>31</v>
      </c>
      <c r="H831" s="213" t="s">
        <v>31</v>
      </c>
    </row>
    <row r="832" spans="1:9" ht="16.5" customHeight="1">
      <c r="A832" s="214"/>
      <c r="B832" s="223" t="s">
        <v>1205</v>
      </c>
      <c r="C832" s="223" t="s">
        <v>1204</v>
      </c>
      <c r="D832" s="737" t="s">
        <v>1203</v>
      </c>
      <c r="E832" s="211">
        <v>44138</v>
      </c>
      <c r="F832" s="211">
        <v>44142</v>
      </c>
      <c r="G832" s="211">
        <f>F832+21</f>
        <v>44163</v>
      </c>
      <c r="H832" s="260" t="s">
        <v>1196</v>
      </c>
    </row>
    <row r="833" spans="1:10">
      <c r="A833" s="214"/>
      <c r="B833" s="223" t="s">
        <v>1202</v>
      </c>
      <c r="C833" s="223" t="s">
        <v>1201</v>
      </c>
      <c r="D833" s="738"/>
      <c r="E833" s="211">
        <f t="shared" ref="E833:G835" si="90">E832+7</f>
        <v>44145</v>
      </c>
      <c r="F833" s="211">
        <f t="shared" si="90"/>
        <v>44149</v>
      </c>
      <c r="G833" s="211">
        <f t="shared" si="90"/>
        <v>44170</v>
      </c>
      <c r="H833" s="260" t="s">
        <v>1196</v>
      </c>
    </row>
    <row r="834" spans="1:10">
      <c r="A834" s="214"/>
      <c r="B834" s="223" t="s">
        <v>1200</v>
      </c>
      <c r="C834" s="223" t="s">
        <v>1199</v>
      </c>
      <c r="D834" s="738"/>
      <c r="E834" s="211">
        <f t="shared" si="90"/>
        <v>44152</v>
      </c>
      <c r="F834" s="211">
        <f t="shared" si="90"/>
        <v>44156</v>
      </c>
      <c r="G834" s="211">
        <f t="shared" si="90"/>
        <v>44177</v>
      </c>
      <c r="H834" s="260" t="s">
        <v>1196</v>
      </c>
    </row>
    <row r="835" spans="1:10">
      <c r="A835" s="214"/>
      <c r="B835" s="223" t="s">
        <v>1198</v>
      </c>
      <c r="C835" s="223" t="s">
        <v>1197</v>
      </c>
      <c r="D835" s="739"/>
      <c r="E835" s="211">
        <f t="shared" si="90"/>
        <v>44159</v>
      </c>
      <c r="F835" s="211">
        <f t="shared" si="90"/>
        <v>44163</v>
      </c>
      <c r="G835" s="211">
        <f t="shared" si="90"/>
        <v>44184</v>
      </c>
      <c r="H835" s="260" t="s">
        <v>1196</v>
      </c>
    </row>
    <row r="836" spans="1:10">
      <c r="A836" s="214"/>
      <c r="B836" s="219"/>
      <c r="C836" s="230"/>
      <c r="D836" s="218"/>
      <c r="E836" s="217"/>
      <c r="F836" s="217"/>
      <c r="G836" s="217"/>
      <c r="H836" s="214"/>
    </row>
    <row r="837" spans="1:10">
      <c r="A837" s="226" t="s">
        <v>125</v>
      </c>
      <c r="B837" s="215"/>
      <c r="C837" s="215"/>
      <c r="D837" s="214"/>
      <c r="E837" s="214"/>
      <c r="F837" s="214"/>
      <c r="G837" s="214"/>
      <c r="H837" s="214"/>
    </row>
    <row r="838" spans="1:10">
      <c r="A838" s="214"/>
      <c r="B838" s="740" t="s">
        <v>26</v>
      </c>
      <c r="C838" s="740" t="s">
        <v>27</v>
      </c>
      <c r="D838" s="742" t="s">
        <v>28</v>
      </c>
      <c r="E838" s="213" t="s">
        <v>159</v>
      </c>
      <c r="F838" s="213" t="s">
        <v>159</v>
      </c>
      <c r="G838" s="259" t="s">
        <v>233</v>
      </c>
      <c r="H838" s="214"/>
    </row>
    <row r="839" spans="1:10">
      <c r="A839" s="214"/>
      <c r="B839" s="741"/>
      <c r="C839" s="741"/>
      <c r="D839" s="743"/>
      <c r="E839" s="213" t="s">
        <v>1035</v>
      </c>
      <c r="F839" s="213" t="s">
        <v>30</v>
      </c>
      <c r="G839" s="213" t="s">
        <v>31</v>
      </c>
      <c r="H839" s="214"/>
    </row>
    <row r="840" spans="1:10">
      <c r="A840" s="214"/>
      <c r="B840" s="223" t="s">
        <v>244</v>
      </c>
      <c r="C840" s="252" t="s">
        <v>190</v>
      </c>
      <c r="D840" s="737" t="s">
        <v>1195</v>
      </c>
      <c r="E840" s="211">
        <v>44133</v>
      </c>
      <c r="F840" s="211">
        <v>44136</v>
      </c>
      <c r="G840" s="211">
        <f>F840+22</f>
        <v>44158</v>
      </c>
      <c r="H840" s="214"/>
    </row>
    <row r="841" spans="1:10">
      <c r="A841" s="214"/>
      <c r="B841" s="212" t="s">
        <v>1194</v>
      </c>
      <c r="C841" s="252"/>
      <c r="D841" s="738"/>
      <c r="E841" s="211">
        <f t="shared" ref="E841:G844" si="91">E840+7</f>
        <v>44140</v>
      </c>
      <c r="F841" s="211">
        <f t="shared" si="91"/>
        <v>44143</v>
      </c>
      <c r="G841" s="211">
        <f t="shared" si="91"/>
        <v>44165</v>
      </c>
      <c r="H841" s="214"/>
    </row>
    <row r="842" spans="1:10">
      <c r="A842" s="214"/>
      <c r="B842" s="212" t="s">
        <v>1193</v>
      </c>
      <c r="C842" s="252" t="s">
        <v>216</v>
      </c>
      <c r="D842" s="738"/>
      <c r="E842" s="211">
        <f t="shared" si="91"/>
        <v>44147</v>
      </c>
      <c r="F842" s="211">
        <f t="shared" si="91"/>
        <v>44150</v>
      </c>
      <c r="G842" s="211">
        <f t="shared" si="91"/>
        <v>44172</v>
      </c>
      <c r="H842" s="214"/>
    </row>
    <row r="843" spans="1:10">
      <c r="A843" s="214"/>
      <c r="B843" s="222" t="s">
        <v>1192</v>
      </c>
      <c r="C843" s="252" t="s">
        <v>37</v>
      </c>
      <c r="D843" s="738"/>
      <c r="E843" s="211">
        <f t="shared" si="91"/>
        <v>44154</v>
      </c>
      <c r="F843" s="211">
        <f t="shared" si="91"/>
        <v>44157</v>
      </c>
      <c r="G843" s="211">
        <f t="shared" si="91"/>
        <v>44179</v>
      </c>
      <c r="H843" s="214"/>
    </row>
    <row r="844" spans="1:10">
      <c r="A844" s="214"/>
      <c r="B844" s="222" t="s">
        <v>1191</v>
      </c>
      <c r="C844" s="252" t="s">
        <v>1190</v>
      </c>
      <c r="D844" s="739"/>
      <c r="E844" s="211">
        <f t="shared" si="91"/>
        <v>44161</v>
      </c>
      <c r="F844" s="211">
        <f t="shared" si="91"/>
        <v>44164</v>
      </c>
      <c r="G844" s="211">
        <f t="shared" si="91"/>
        <v>44186</v>
      </c>
      <c r="H844" s="214"/>
    </row>
    <row r="845" spans="1:10">
      <c r="A845" s="214"/>
      <c r="B845" s="219"/>
      <c r="C845" s="219"/>
      <c r="D845" s="254"/>
      <c r="E845" s="217"/>
      <c r="F845" s="217"/>
      <c r="G845" s="217"/>
      <c r="H845" s="214"/>
    </row>
    <row r="846" spans="1:10">
      <c r="A846" s="226" t="s">
        <v>124</v>
      </c>
      <c r="B846" s="215"/>
      <c r="C846" s="215"/>
      <c r="D846" s="214"/>
      <c r="E846" s="214"/>
      <c r="F846" s="214"/>
      <c r="G846" s="214"/>
      <c r="H846" s="214"/>
    </row>
    <row r="847" spans="1:10">
      <c r="A847" s="214"/>
      <c r="B847" s="740" t="s">
        <v>26</v>
      </c>
      <c r="C847" s="740" t="s">
        <v>27</v>
      </c>
      <c r="D847" s="742" t="s">
        <v>28</v>
      </c>
      <c r="E847" s="213" t="s">
        <v>159</v>
      </c>
      <c r="F847" s="213" t="s">
        <v>159</v>
      </c>
      <c r="G847" s="259" t="s">
        <v>124</v>
      </c>
      <c r="H847" s="214"/>
      <c r="J847" s="226"/>
    </row>
    <row r="848" spans="1:10">
      <c r="A848" s="214"/>
      <c r="B848" s="741"/>
      <c r="C848" s="741"/>
      <c r="D848" s="743"/>
      <c r="E848" s="213" t="s">
        <v>1035</v>
      </c>
      <c r="F848" s="213" t="s">
        <v>30</v>
      </c>
      <c r="G848" s="213" t="s">
        <v>31</v>
      </c>
      <c r="H848" s="214"/>
    </row>
    <row r="849" spans="1:10">
      <c r="A849" s="214"/>
      <c r="B849" s="223" t="s">
        <v>244</v>
      </c>
      <c r="C849" s="252" t="s">
        <v>190</v>
      </c>
      <c r="D849" s="737" t="s">
        <v>1195</v>
      </c>
      <c r="E849" s="211">
        <v>44133</v>
      </c>
      <c r="F849" s="211">
        <v>44136</v>
      </c>
      <c r="G849" s="211">
        <f>F849+22</f>
        <v>44158</v>
      </c>
      <c r="H849" s="214"/>
    </row>
    <row r="850" spans="1:10">
      <c r="A850" s="214"/>
      <c r="B850" s="212" t="s">
        <v>1194</v>
      </c>
      <c r="C850" s="252"/>
      <c r="D850" s="738"/>
      <c r="E850" s="211">
        <f t="shared" ref="E850:G853" si="92">E849+7</f>
        <v>44140</v>
      </c>
      <c r="F850" s="211">
        <f t="shared" si="92"/>
        <v>44143</v>
      </c>
      <c r="G850" s="211">
        <f t="shared" si="92"/>
        <v>44165</v>
      </c>
      <c r="H850" s="214"/>
    </row>
    <row r="851" spans="1:10">
      <c r="A851" s="214"/>
      <c r="B851" s="212" t="s">
        <v>1193</v>
      </c>
      <c r="C851" s="252" t="s">
        <v>216</v>
      </c>
      <c r="D851" s="738"/>
      <c r="E851" s="211">
        <f t="shared" si="92"/>
        <v>44147</v>
      </c>
      <c r="F851" s="211">
        <f t="shared" si="92"/>
        <v>44150</v>
      </c>
      <c r="G851" s="211">
        <f t="shared" si="92"/>
        <v>44172</v>
      </c>
      <c r="H851" s="214"/>
    </row>
    <row r="852" spans="1:10">
      <c r="A852" s="214"/>
      <c r="B852" s="222" t="s">
        <v>1192</v>
      </c>
      <c r="C852" s="252" t="s">
        <v>37</v>
      </c>
      <c r="D852" s="738"/>
      <c r="E852" s="211">
        <f t="shared" si="92"/>
        <v>44154</v>
      </c>
      <c r="F852" s="211">
        <f t="shared" si="92"/>
        <v>44157</v>
      </c>
      <c r="G852" s="211">
        <f t="shared" si="92"/>
        <v>44179</v>
      </c>
      <c r="H852" s="214"/>
    </row>
    <row r="853" spans="1:10">
      <c r="A853" s="214"/>
      <c r="B853" s="222" t="s">
        <v>1191</v>
      </c>
      <c r="C853" s="252" t="s">
        <v>1190</v>
      </c>
      <c r="D853" s="739"/>
      <c r="E853" s="211">
        <f t="shared" si="92"/>
        <v>44161</v>
      </c>
      <c r="F853" s="211">
        <f t="shared" si="92"/>
        <v>44164</v>
      </c>
      <c r="G853" s="211">
        <f t="shared" si="92"/>
        <v>44186</v>
      </c>
      <c r="H853" s="214"/>
    </row>
    <row r="854" spans="1:10">
      <c r="A854" s="214"/>
      <c r="B854" s="219"/>
      <c r="C854" s="219"/>
      <c r="D854" s="254"/>
      <c r="E854" s="217"/>
      <c r="F854" s="217"/>
      <c r="G854" s="217"/>
      <c r="H854" s="214"/>
    </row>
    <row r="855" spans="1:10">
      <c r="B855" s="258"/>
      <c r="C855" s="258"/>
      <c r="E855" s="217"/>
      <c r="F855" s="217"/>
      <c r="G855" s="217"/>
    </row>
    <row r="856" spans="1:10">
      <c r="A856" s="744" t="s">
        <v>126</v>
      </c>
      <c r="B856" s="744"/>
      <c r="C856" s="744"/>
      <c r="D856" s="744"/>
      <c r="E856" s="744"/>
      <c r="F856" s="744"/>
      <c r="G856" s="744"/>
      <c r="H856" s="248"/>
      <c r="I856" s="253"/>
      <c r="J856" s="253"/>
    </row>
    <row r="857" spans="1:10">
      <c r="A857" s="226" t="s">
        <v>138</v>
      </c>
      <c r="B857" s="257"/>
      <c r="C857" s="256"/>
      <c r="D857" s="255"/>
      <c r="E857" s="255"/>
      <c r="F857" s="217"/>
      <c r="G857" s="217"/>
      <c r="H857" s="245"/>
    </row>
    <row r="858" spans="1:10">
      <c r="A858" s="226"/>
      <c r="B858" s="746" t="s">
        <v>26</v>
      </c>
      <c r="C858" s="746" t="s">
        <v>27</v>
      </c>
      <c r="D858" s="748" t="s">
        <v>28</v>
      </c>
      <c r="E858" s="213" t="s">
        <v>159</v>
      </c>
      <c r="F858" s="213" t="s">
        <v>159</v>
      </c>
      <c r="G858" s="213" t="s">
        <v>138</v>
      </c>
      <c r="H858" s="245"/>
    </row>
    <row r="859" spans="1:10">
      <c r="A859" s="226"/>
      <c r="B859" s="747"/>
      <c r="C859" s="747"/>
      <c r="D859" s="749"/>
      <c r="E859" s="213" t="s">
        <v>1035</v>
      </c>
      <c r="F859" s="213" t="s">
        <v>30</v>
      </c>
      <c r="G859" s="213" t="s">
        <v>31</v>
      </c>
      <c r="H859" s="245"/>
    </row>
    <row r="860" spans="1:10">
      <c r="A860" s="226"/>
      <c r="B860" s="212" t="s">
        <v>386</v>
      </c>
      <c r="C860" s="252" t="s">
        <v>366</v>
      </c>
      <c r="D860" s="737" t="s">
        <v>1173</v>
      </c>
      <c r="E860" s="211">
        <v>44134</v>
      </c>
      <c r="F860" s="211">
        <v>44139</v>
      </c>
      <c r="G860" s="211">
        <f>F860+38</f>
        <v>44177</v>
      </c>
      <c r="H860" s="245"/>
    </row>
    <row r="861" spans="1:10">
      <c r="A861" s="226"/>
      <c r="B861" s="212" t="s">
        <v>387</v>
      </c>
      <c r="C861" s="252" t="s">
        <v>310</v>
      </c>
      <c r="D861" s="738"/>
      <c r="E861" s="211">
        <f t="shared" ref="E861:G863" si="93">E860+7</f>
        <v>44141</v>
      </c>
      <c r="F861" s="211">
        <f t="shared" si="93"/>
        <v>44146</v>
      </c>
      <c r="G861" s="211">
        <f t="shared" si="93"/>
        <v>44184</v>
      </c>
      <c r="H861" s="245"/>
    </row>
    <row r="862" spans="1:10">
      <c r="A862" s="226"/>
      <c r="B862" s="212" t="s">
        <v>388</v>
      </c>
      <c r="C862" s="252" t="s">
        <v>673</v>
      </c>
      <c r="D862" s="738"/>
      <c r="E862" s="211">
        <f t="shared" si="93"/>
        <v>44148</v>
      </c>
      <c r="F862" s="211">
        <f t="shared" si="93"/>
        <v>44153</v>
      </c>
      <c r="G862" s="211">
        <f t="shared" si="93"/>
        <v>44191</v>
      </c>
      <c r="H862" s="245"/>
    </row>
    <row r="863" spans="1:10">
      <c r="A863" s="226"/>
      <c r="B863" s="212" t="s">
        <v>389</v>
      </c>
      <c r="C863" s="252" t="s">
        <v>652</v>
      </c>
      <c r="D863" s="739"/>
      <c r="E863" s="211">
        <f t="shared" si="93"/>
        <v>44155</v>
      </c>
      <c r="F863" s="211">
        <f t="shared" si="93"/>
        <v>44160</v>
      </c>
      <c r="G863" s="211">
        <f t="shared" si="93"/>
        <v>44198</v>
      </c>
      <c r="H863" s="245"/>
    </row>
    <row r="864" spans="1:10">
      <c r="A864" s="226"/>
      <c r="B864" s="219"/>
      <c r="C864" s="230"/>
      <c r="D864" s="218"/>
      <c r="E864" s="217"/>
      <c r="F864" s="217"/>
      <c r="G864" s="217"/>
      <c r="H864" s="245"/>
    </row>
    <row r="865" spans="1:8">
      <c r="A865" s="226"/>
      <c r="B865" s="746" t="s">
        <v>26</v>
      </c>
      <c r="C865" s="746" t="s">
        <v>27</v>
      </c>
      <c r="D865" s="748" t="s">
        <v>28</v>
      </c>
      <c r="E865" s="213" t="s">
        <v>159</v>
      </c>
      <c r="F865" s="213" t="s">
        <v>159</v>
      </c>
      <c r="G865" s="213" t="s">
        <v>138</v>
      </c>
      <c r="H865" s="245"/>
    </row>
    <row r="866" spans="1:8">
      <c r="A866" s="226"/>
      <c r="B866" s="747"/>
      <c r="C866" s="747"/>
      <c r="D866" s="749"/>
      <c r="E866" s="213" t="s">
        <v>1035</v>
      </c>
      <c r="F866" s="213" t="s">
        <v>30</v>
      </c>
      <c r="G866" s="213" t="s">
        <v>31</v>
      </c>
      <c r="H866" s="245"/>
    </row>
    <row r="867" spans="1:8">
      <c r="A867" s="226"/>
      <c r="B867" s="212" t="s">
        <v>1189</v>
      </c>
      <c r="C867" s="252" t="s">
        <v>1188</v>
      </c>
      <c r="D867" s="737" t="s">
        <v>1187</v>
      </c>
      <c r="E867" s="211">
        <v>44134</v>
      </c>
      <c r="F867" s="211">
        <v>44139</v>
      </c>
      <c r="G867" s="211">
        <f>F867+38</f>
        <v>44177</v>
      </c>
      <c r="H867" s="245"/>
    </row>
    <row r="868" spans="1:8">
      <c r="A868" s="226"/>
      <c r="B868" s="212" t="s">
        <v>1186</v>
      </c>
      <c r="C868" s="252" t="s">
        <v>1185</v>
      </c>
      <c r="D868" s="738"/>
      <c r="E868" s="211">
        <f t="shared" ref="E868:G870" si="94">E867+7</f>
        <v>44141</v>
      </c>
      <c r="F868" s="211">
        <f t="shared" si="94"/>
        <v>44146</v>
      </c>
      <c r="G868" s="211">
        <f t="shared" si="94"/>
        <v>44184</v>
      </c>
      <c r="H868" s="245"/>
    </row>
    <row r="869" spans="1:8">
      <c r="A869" s="226"/>
      <c r="B869" s="212" t="s">
        <v>1184</v>
      </c>
      <c r="C869" s="252" t="s">
        <v>1183</v>
      </c>
      <c r="D869" s="738"/>
      <c r="E869" s="211">
        <f t="shared" si="94"/>
        <v>44148</v>
      </c>
      <c r="F869" s="211">
        <f t="shared" si="94"/>
        <v>44153</v>
      </c>
      <c r="G869" s="211">
        <f t="shared" si="94"/>
        <v>44191</v>
      </c>
      <c r="H869" s="245"/>
    </row>
    <row r="870" spans="1:8">
      <c r="A870" s="226"/>
      <c r="B870" s="212" t="s">
        <v>1182</v>
      </c>
      <c r="C870" s="252" t="s">
        <v>1181</v>
      </c>
      <c r="D870" s="739"/>
      <c r="E870" s="211">
        <f t="shared" si="94"/>
        <v>44155</v>
      </c>
      <c r="F870" s="211">
        <f t="shared" si="94"/>
        <v>44160</v>
      </c>
      <c r="G870" s="211">
        <f t="shared" si="94"/>
        <v>44198</v>
      </c>
      <c r="H870" s="245"/>
    </row>
    <row r="871" spans="1:8">
      <c r="A871" s="226" t="s">
        <v>237</v>
      </c>
      <c r="B871" s="247"/>
      <c r="C871" s="247"/>
      <c r="D871" s="226"/>
      <c r="E871" s="226"/>
      <c r="F871" s="226"/>
      <c r="G871" s="245"/>
      <c r="H871" s="214"/>
    </row>
    <row r="872" spans="1:8">
      <c r="A872" s="214"/>
      <c r="B872" s="746" t="s">
        <v>26</v>
      </c>
      <c r="C872" s="746" t="s">
        <v>27</v>
      </c>
      <c r="D872" s="748" t="s">
        <v>28</v>
      </c>
      <c r="E872" s="213" t="s">
        <v>159</v>
      </c>
      <c r="F872" s="213" t="s">
        <v>159</v>
      </c>
      <c r="G872" s="213" t="s">
        <v>237</v>
      </c>
      <c r="H872" s="214"/>
    </row>
    <row r="873" spans="1:8">
      <c r="A873" s="214"/>
      <c r="B873" s="747"/>
      <c r="C873" s="747"/>
      <c r="D873" s="749"/>
      <c r="E873" s="213" t="s">
        <v>1035</v>
      </c>
      <c r="F873" s="213" t="s">
        <v>30</v>
      </c>
      <c r="G873" s="213" t="s">
        <v>31</v>
      </c>
      <c r="H873" s="214"/>
    </row>
    <row r="874" spans="1:8">
      <c r="A874" s="214"/>
      <c r="B874" s="212" t="s">
        <v>386</v>
      </c>
      <c r="C874" s="252" t="s">
        <v>366</v>
      </c>
      <c r="D874" s="737" t="s">
        <v>1173</v>
      </c>
      <c r="E874" s="211">
        <v>44134</v>
      </c>
      <c r="F874" s="211">
        <v>44139</v>
      </c>
      <c r="G874" s="211">
        <f>F874+30</f>
        <v>44169</v>
      </c>
      <c r="H874" s="214"/>
    </row>
    <row r="875" spans="1:8">
      <c r="A875" s="214"/>
      <c r="B875" s="212" t="s">
        <v>387</v>
      </c>
      <c r="C875" s="252" t="s">
        <v>310</v>
      </c>
      <c r="D875" s="738"/>
      <c r="E875" s="211">
        <f t="shared" ref="E875:G877" si="95">E874+7</f>
        <v>44141</v>
      </c>
      <c r="F875" s="211">
        <f t="shared" si="95"/>
        <v>44146</v>
      </c>
      <c r="G875" s="211">
        <f t="shared" si="95"/>
        <v>44176</v>
      </c>
      <c r="H875" s="214"/>
    </row>
    <row r="876" spans="1:8">
      <c r="A876" s="214"/>
      <c r="B876" s="212" t="s">
        <v>388</v>
      </c>
      <c r="C876" s="252" t="s">
        <v>673</v>
      </c>
      <c r="D876" s="738"/>
      <c r="E876" s="211">
        <f t="shared" si="95"/>
        <v>44148</v>
      </c>
      <c r="F876" s="211">
        <f t="shared" si="95"/>
        <v>44153</v>
      </c>
      <c r="G876" s="211">
        <f t="shared" si="95"/>
        <v>44183</v>
      </c>
      <c r="H876" s="214"/>
    </row>
    <row r="877" spans="1:8">
      <c r="A877" s="214"/>
      <c r="B877" s="212" t="s">
        <v>389</v>
      </c>
      <c r="C877" s="252" t="s">
        <v>652</v>
      </c>
      <c r="D877" s="739"/>
      <c r="E877" s="211">
        <f t="shared" si="95"/>
        <v>44155</v>
      </c>
      <c r="F877" s="211">
        <f t="shared" si="95"/>
        <v>44160</v>
      </c>
      <c r="G877" s="211">
        <f t="shared" si="95"/>
        <v>44190</v>
      </c>
      <c r="H877" s="214"/>
    </row>
    <row r="878" spans="1:8">
      <c r="A878" s="214"/>
      <c r="B878" s="219"/>
      <c r="C878" s="230"/>
      <c r="D878" s="218"/>
      <c r="E878" s="217"/>
      <c r="F878" s="217"/>
      <c r="G878" s="217"/>
      <c r="H878" s="214"/>
    </row>
    <row r="879" spans="1:8">
      <c r="A879" s="214"/>
      <c r="B879" s="746" t="s">
        <v>26</v>
      </c>
      <c r="C879" s="746" t="s">
        <v>27</v>
      </c>
      <c r="D879" s="748" t="s">
        <v>28</v>
      </c>
      <c r="E879" s="213" t="s">
        <v>159</v>
      </c>
      <c r="F879" s="213" t="s">
        <v>159</v>
      </c>
      <c r="G879" s="213" t="s">
        <v>237</v>
      </c>
      <c r="H879" s="214"/>
    </row>
    <row r="880" spans="1:8">
      <c r="A880" s="214"/>
      <c r="B880" s="747"/>
      <c r="C880" s="747"/>
      <c r="D880" s="749"/>
      <c r="E880" s="213" t="s">
        <v>1035</v>
      </c>
      <c r="F880" s="213" t="s">
        <v>30</v>
      </c>
      <c r="G880" s="213" t="s">
        <v>31</v>
      </c>
      <c r="H880" s="214"/>
    </row>
    <row r="881" spans="1:10">
      <c r="A881" s="214"/>
      <c r="B881" s="212" t="s">
        <v>1178</v>
      </c>
      <c r="C881" s="250" t="s">
        <v>1177</v>
      </c>
      <c r="D881" s="737" t="s">
        <v>1176</v>
      </c>
      <c r="E881" s="211">
        <v>44138</v>
      </c>
      <c r="F881" s="211">
        <v>44142</v>
      </c>
      <c r="G881" s="211">
        <f>F881+29</f>
        <v>44171</v>
      </c>
      <c r="H881" s="214"/>
    </row>
    <row r="882" spans="1:10">
      <c r="A882" s="214"/>
      <c r="B882" s="212" t="s">
        <v>538</v>
      </c>
      <c r="C882" s="252" t="s">
        <v>541</v>
      </c>
      <c r="D882" s="738"/>
      <c r="E882" s="211">
        <f t="shared" ref="E882:G884" si="96">E881+7</f>
        <v>44145</v>
      </c>
      <c r="F882" s="211">
        <f t="shared" si="96"/>
        <v>44149</v>
      </c>
      <c r="G882" s="211">
        <f t="shared" si="96"/>
        <v>44178</v>
      </c>
      <c r="H882" s="214"/>
      <c r="J882" s="214"/>
    </row>
    <row r="883" spans="1:10">
      <c r="A883" s="214"/>
      <c r="B883" s="212" t="s">
        <v>1175</v>
      </c>
      <c r="C883" s="252" t="s">
        <v>1174</v>
      </c>
      <c r="D883" s="738"/>
      <c r="E883" s="211">
        <f t="shared" si="96"/>
        <v>44152</v>
      </c>
      <c r="F883" s="211">
        <f t="shared" si="96"/>
        <v>44156</v>
      </c>
      <c r="G883" s="211">
        <f t="shared" si="96"/>
        <v>44185</v>
      </c>
      <c r="H883" s="214"/>
      <c r="J883" s="214"/>
    </row>
    <row r="884" spans="1:10">
      <c r="A884" s="214"/>
      <c r="B884" s="212" t="s">
        <v>539</v>
      </c>
      <c r="C884" s="252" t="s">
        <v>543</v>
      </c>
      <c r="D884" s="739"/>
      <c r="E884" s="211">
        <f t="shared" si="96"/>
        <v>44159</v>
      </c>
      <c r="F884" s="211">
        <f t="shared" si="96"/>
        <v>44163</v>
      </c>
      <c r="G884" s="211">
        <f t="shared" si="96"/>
        <v>44192</v>
      </c>
      <c r="H884" s="214"/>
      <c r="J884" s="214"/>
    </row>
    <row r="885" spans="1:10">
      <c r="A885" s="214"/>
      <c r="B885" s="219"/>
      <c r="C885" s="230"/>
      <c r="D885" s="218"/>
      <c r="E885" s="217"/>
      <c r="F885" s="217"/>
      <c r="G885" s="217"/>
      <c r="H885" s="214"/>
      <c r="J885" s="214"/>
    </row>
    <row r="886" spans="1:10">
      <c r="A886" s="226" t="s">
        <v>1180</v>
      </c>
      <c r="B886" s="219"/>
      <c r="C886" s="230"/>
      <c r="D886" s="218"/>
      <c r="E886" s="217"/>
      <c r="F886" s="217"/>
      <c r="G886" s="217"/>
      <c r="H886" s="214"/>
      <c r="J886" s="214"/>
    </row>
    <row r="887" spans="1:10">
      <c r="A887" s="214"/>
      <c r="B887" s="746" t="s">
        <v>26</v>
      </c>
      <c r="C887" s="746" t="s">
        <v>27</v>
      </c>
      <c r="D887" s="748" t="s">
        <v>28</v>
      </c>
      <c r="E887" s="213" t="s">
        <v>159</v>
      </c>
      <c r="F887" s="213" t="s">
        <v>159</v>
      </c>
      <c r="G887" s="213" t="s">
        <v>1180</v>
      </c>
      <c r="H887" s="214"/>
      <c r="J887" s="214"/>
    </row>
    <row r="888" spans="1:10">
      <c r="A888" s="214"/>
      <c r="B888" s="747"/>
      <c r="C888" s="747"/>
      <c r="D888" s="749"/>
      <c r="E888" s="213" t="s">
        <v>1035</v>
      </c>
      <c r="F888" s="213" t="s">
        <v>30</v>
      </c>
      <c r="G888" s="213" t="s">
        <v>31</v>
      </c>
      <c r="H888" s="214"/>
      <c r="J888" s="214"/>
    </row>
    <row r="889" spans="1:10">
      <c r="A889" s="214"/>
      <c r="B889" s="212" t="s">
        <v>1178</v>
      </c>
      <c r="C889" s="250" t="s">
        <v>1177</v>
      </c>
      <c r="D889" s="737" t="s">
        <v>1176</v>
      </c>
      <c r="E889" s="211">
        <v>44138</v>
      </c>
      <c r="F889" s="211">
        <v>44142</v>
      </c>
      <c r="G889" s="211">
        <f>F889+37</f>
        <v>44179</v>
      </c>
      <c r="H889" s="214"/>
      <c r="J889" s="214"/>
    </row>
    <row r="890" spans="1:10">
      <c r="A890" s="214"/>
      <c r="B890" s="212" t="s">
        <v>538</v>
      </c>
      <c r="C890" s="252" t="s">
        <v>541</v>
      </c>
      <c r="D890" s="738"/>
      <c r="E890" s="211">
        <f t="shared" ref="E890:G892" si="97">E889+7</f>
        <v>44145</v>
      </c>
      <c r="F890" s="211">
        <f t="shared" si="97"/>
        <v>44149</v>
      </c>
      <c r="G890" s="211">
        <f t="shared" si="97"/>
        <v>44186</v>
      </c>
      <c r="H890" s="214"/>
      <c r="J890" s="214"/>
    </row>
    <row r="891" spans="1:10">
      <c r="A891" s="214"/>
      <c r="B891" s="212" t="s">
        <v>1175</v>
      </c>
      <c r="C891" s="252" t="s">
        <v>1174</v>
      </c>
      <c r="D891" s="738"/>
      <c r="E891" s="211">
        <f t="shared" si="97"/>
        <v>44152</v>
      </c>
      <c r="F891" s="211">
        <f t="shared" si="97"/>
        <v>44156</v>
      </c>
      <c r="G891" s="211">
        <f t="shared" si="97"/>
        <v>44193</v>
      </c>
      <c r="H891" s="214"/>
      <c r="J891" s="214"/>
    </row>
    <row r="892" spans="1:10">
      <c r="A892" s="214"/>
      <c r="B892" s="212" t="s">
        <v>539</v>
      </c>
      <c r="C892" s="252" t="s">
        <v>543</v>
      </c>
      <c r="D892" s="739"/>
      <c r="E892" s="211">
        <f t="shared" si="97"/>
        <v>44159</v>
      </c>
      <c r="F892" s="211">
        <f t="shared" si="97"/>
        <v>44163</v>
      </c>
      <c r="G892" s="211">
        <f t="shared" si="97"/>
        <v>44200</v>
      </c>
      <c r="H892" s="214"/>
      <c r="J892" s="214"/>
    </row>
    <row r="893" spans="1:10">
      <c r="A893" s="214"/>
      <c r="B893" s="214"/>
      <c r="C893" s="214"/>
      <c r="D893" s="214"/>
      <c r="E893" s="214"/>
      <c r="F893" s="214"/>
      <c r="G893" s="214"/>
      <c r="H893" s="214"/>
      <c r="J893" s="214"/>
    </row>
    <row r="894" spans="1:10">
      <c r="A894" s="226" t="s">
        <v>1179</v>
      </c>
      <c r="B894" s="219"/>
      <c r="C894" s="230"/>
      <c r="D894" s="218"/>
      <c r="E894" s="218"/>
      <c r="F894" s="217"/>
      <c r="G894" s="233"/>
      <c r="H894" s="214"/>
      <c r="J894" s="214"/>
    </row>
    <row r="895" spans="1:10">
      <c r="A895" s="226"/>
      <c r="B895" s="740" t="s">
        <v>26</v>
      </c>
      <c r="C895" s="740" t="s">
        <v>27</v>
      </c>
      <c r="D895" s="742" t="s">
        <v>28</v>
      </c>
      <c r="E895" s="213" t="s">
        <v>159</v>
      </c>
      <c r="F895" s="213" t="s">
        <v>159</v>
      </c>
      <c r="G895" s="213" t="s">
        <v>1179</v>
      </c>
      <c r="H895" s="214"/>
      <c r="J895" s="214"/>
    </row>
    <row r="896" spans="1:10">
      <c r="A896" s="226"/>
      <c r="B896" s="741"/>
      <c r="C896" s="741"/>
      <c r="D896" s="743"/>
      <c r="E896" s="213" t="s">
        <v>1035</v>
      </c>
      <c r="F896" s="213" t="s">
        <v>30</v>
      </c>
      <c r="G896" s="213" t="s">
        <v>31</v>
      </c>
      <c r="H896" s="214"/>
      <c r="J896" s="214"/>
    </row>
    <row r="897" spans="1:10">
      <c r="A897" s="226"/>
      <c r="B897" s="212" t="s">
        <v>544</v>
      </c>
      <c r="C897" s="250" t="s">
        <v>548</v>
      </c>
      <c r="D897" s="737" t="s">
        <v>1172</v>
      </c>
      <c r="E897" s="211">
        <v>44138</v>
      </c>
      <c r="F897" s="211">
        <v>44142</v>
      </c>
      <c r="G897" s="211">
        <f>F897+31</f>
        <v>44173</v>
      </c>
      <c r="H897" s="214"/>
      <c r="J897" s="214"/>
    </row>
    <row r="898" spans="1:10">
      <c r="A898" s="226"/>
      <c r="B898" s="212" t="s">
        <v>1171</v>
      </c>
      <c r="C898" s="252" t="s">
        <v>549</v>
      </c>
      <c r="D898" s="738"/>
      <c r="E898" s="211">
        <f t="shared" ref="E898:G900" si="98">E897+7</f>
        <v>44145</v>
      </c>
      <c r="F898" s="211">
        <f t="shared" si="98"/>
        <v>44149</v>
      </c>
      <c r="G898" s="211">
        <f t="shared" si="98"/>
        <v>44180</v>
      </c>
      <c r="H898" s="214"/>
      <c r="J898" s="214"/>
    </row>
    <row r="899" spans="1:10">
      <c r="A899" s="226"/>
      <c r="B899" s="212" t="s">
        <v>546</v>
      </c>
      <c r="C899" s="252" t="s">
        <v>550</v>
      </c>
      <c r="D899" s="738"/>
      <c r="E899" s="211">
        <f t="shared" si="98"/>
        <v>44152</v>
      </c>
      <c r="F899" s="211">
        <f t="shared" si="98"/>
        <v>44156</v>
      </c>
      <c r="G899" s="211">
        <f t="shared" si="98"/>
        <v>44187</v>
      </c>
      <c r="H899" s="214"/>
      <c r="J899" s="214"/>
    </row>
    <row r="900" spans="1:10">
      <c r="A900" s="226"/>
      <c r="B900" s="212" t="s">
        <v>547</v>
      </c>
      <c r="C900" s="252" t="s">
        <v>551</v>
      </c>
      <c r="D900" s="739"/>
      <c r="E900" s="211">
        <f t="shared" si="98"/>
        <v>44159</v>
      </c>
      <c r="F900" s="211">
        <f t="shared" si="98"/>
        <v>44163</v>
      </c>
      <c r="G900" s="211">
        <f t="shared" si="98"/>
        <v>44194</v>
      </c>
      <c r="H900" s="214"/>
      <c r="J900" s="214"/>
    </row>
    <row r="901" spans="1:10">
      <c r="A901" s="214"/>
      <c r="B901" s="219"/>
      <c r="C901" s="219"/>
      <c r="D901" s="254"/>
      <c r="E901" s="217"/>
      <c r="F901" s="217"/>
      <c r="G901" s="217"/>
      <c r="H901" s="214"/>
      <c r="J901" s="214"/>
    </row>
    <row r="902" spans="1:10">
      <c r="A902" s="226" t="s">
        <v>238</v>
      </c>
      <c r="B902" s="215"/>
      <c r="C902" s="215"/>
      <c r="D902" s="214"/>
      <c r="E902" s="214"/>
      <c r="F902" s="214"/>
      <c r="G902" s="214"/>
      <c r="H902" s="214"/>
      <c r="J902" s="214"/>
    </row>
    <row r="903" spans="1:10">
      <c r="A903" s="214"/>
      <c r="B903" s="740" t="s">
        <v>26</v>
      </c>
      <c r="C903" s="740" t="s">
        <v>27</v>
      </c>
      <c r="D903" s="742" t="s">
        <v>28</v>
      </c>
      <c r="E903" s="213" t="s">
        <v>159</v>
      </c>
      <c r="F903" s="213" t="s">
        <v>159</v>
      </c>
      <c r="G903" s="213" t="s">
        <v>239</v>
      </c>
      <c r="H903" s="214"/>
      <c r="I903" s="253"/>
      <c r="J903" s="214"/>
    </row>
    <row r="904" spans="1:10">
      <c r="A904" s="214"/>
      <c r="B904" s="741"/>
      <c r="C904" s="741"/>
      <c r="D904" s="743"/>
      <c r="E904" s="213" t="s">
        <v>1035</v>
      </c>
      <c r="F904" s="213" t="s">
        <v>30</v>
      </c>
      <c r="G904" s="211" t="s">
        <v>31</v>
      </c>
      <c r="H904" s="214"/>
      <c r="J904" s="214"/>
    </row>
    <row r="905" spans="1:10">
      <c r="A905" s="214"/>
      <c r="B905" s="212" t="s">
        <v>1178</v>
      </c>
      <c r="C905" s="250" t="s">
        <v>1177</v>
      </c>
      <c r="D905" s="737" t="s">
        <v>1176</v>
      </c>
      <c r="E905" s="211">
        <v>44138</v>
      </c>
      <c r="F905" s="211">
        <v>44142</v>
      </c>
      <c r="G905" s="211">
        <f>F905+28</f>
        <v>44170</v>
      </c>
      <c r="H905" s="214"/>
      <c r="J905" s="214"/>
    </row>
    <row r="906" spans="1:10">
      <c r="A906" s="214"/>
      <c r="B906" s="212" t="s">
        <v>538</v>
      </c>
      <c r="C906" s="252" t="s">
        <v>541</v>
      </c>
      <c r="D906" s="738"/>
      <c r="E906" s="211">
        <f t="shared" ref="E906:G908" si="99">E905+7</f>
        <v>44145</v>
      </c>
      <c r="F906" s="211">
        <f t="shared" si="99"/>
        <v>44149</v>
      </c>
      <c r="G906" s="211">
        <f t="shared" si="99"/>
        <v>44177</v>
      </c>
      <c r="H906" s="214"/>
      <c r="J906" s="214"/>
    </row>
    <row r="907" spans="1:10">
      <c r="A907" s="214"/>
      <c r="B907" s="212" t="s">
        <v>1175</v>
      </c>
      <c r="C907" s="252" t="s">
        <v>1174</v>
      </c>
      <c r="D907" s="738"/>
      <c r="E907" s="211">
        <f t="shared" si="99"/>
        <v>44152</v>
      </c>
      <c r="F907" s="211">
        <f t="shared" si="99"/>
        <v>44156</v>
      </c>
      <c r="G907" s="211">
        <f t="shared" si="99"/>
        <v>44184</v>
      </c>
      <c r="H907" s="214"/>
      <c r="J907" s="214"/>
    </row>
    <row r="908" spans="1:10">
      <c r="A908" s="214"/>
      <c r="B908" s="212" t="s">
        <v>539</v>
      </c>
      <c r="C908" s="252" t="s">
        <v>543</v>
      </c>
      <c r="D908" s="739"/>
      <c r="E908" s="211">
        <f t="shared" si="99"/>
        <v>44159</v>
      </c>
      <c r="F908" s="211">
        <f t="shared" si="99"/>
        <v>44163</v>
      </c>
      <c r="G908" s="211">
        <f t="shared" si="99"/>
        <v>44191</v>
      </c>
      <c r="H908" s="214"/>
      <c r="J908" s="214"/>
    </row>
    <row r="909" spans="1:10">
      <c r="A909" s="214"/>
      <c r="B909" s="219"/>
      <c r="C909" s="230"/>
      <c r="D909" s="218"/>
      <c r="E909" s="217"/>
      <c r="F909" s="217"/>
      <c r="G909" s="214"/>
      <c r="H909" s="214"/>
      <c r="J909" s="214"/>
    </row>
    <row r="910" spans="1:10">
      <c r="A910" s="226" t="s">
        <v>240</v>
      </c>
      <c r="B910" s="247"/>
      <c r="C910" s="247"/>
      <c r="D910" s="226"/>
      <c r="E910" s="226"/>
      <c r="F910" s="226"/>
      <c r="G910" s="245"/>
      <c r="H910" s="214"/>
      <c r="J910" s="214"/>
    </row>
    <row r="911" spans="1:10">
      <c r="A911" s="214"/>
      <c r="B911" s="740" t="s">
        <v>26</v>
      </c>
      <c r="C911" s="740" t="s">
        <v>27</v>
      </c>
      <c r="D911" s="742" t="s">
        <v>28</v>
      </c>
      <c r="E911" s="213" t="s">
        <v>159</v>
      </c>
      <c r="F911" s="213" t="s">
        <v>159</v>
      </c>
      <c r="G911" s="213" t="s">
        <v>240</v>
      </c>
      <c r="H911" s="214"/>
      <c r="J911" s="214"/>
    </row>
    <row r="912" spans="1:10">
      <c r="A912" s="214"/>
      <c r="B912" s="741"/>
      <c r="C912" s="741"/>
      <c r="D912" s="743"/>
      <c r="E912" s="213" t="s">
        <v>1035</v>
      </c>
      <c r="F912" s="213" t="s">
        <v>30</v>
      </c>
      <c r="G912" s="213" t="s">
        <v>31</v>
      </c>
      <c r="H912" s="214"/>
      <c r="J912" s="214"/>
    </row>
    <row r="913" spans="1:10">
      <c r="A913" s="214"/>
      <c r="B913" s="212" t="s">
        <v>386</v>
      </c>
      <c r="C913" s="252" t="s">
        <v>366</v>
      </c>
      <c r="D913" s="737" t="s">
        <v>1173</v>
      </c>
      <c r="E913" s="211">
        <v>44134</v>
      </c>
      <c r="F913" s="211">
        <v>44139</v>
      </c>
      <c r="G913" s="211">
        <f>F913+19</f>
        <v>44158</v>
      </c>
      <c r="H913" s="214"/>
      <c r="J913" s="214"/>
    </row>
    <row r="914" spans="1:10">
      <c r="A914" s="214"/>
      <c r="B914" s="212" t="s">
        <v>387</v>
      </c>
      <c r="C914" s="252" t="s">
        <v>310</v>
      </c>
      <c r="D914" s="738"/>
      <c r="E914" s="211">
        <f t="shared" ref="E914:G916" si="100">E913+7</f>
        <v>44141</v>
      </c>
      <c r="F914" s="211">
        <f t="shared" si="100"/>
        <v>44146</v>
      </c>
      <c r="G914" s="211">
        <f t="shared" si="100"/>
        <v>44165</v>
      </c>
      <c r="H914" s="214"/>
      <c r="J914" s="214"/>
    </row>
    <row r="915" spans="1:10">
      <c r="A915" s="214"/>
      <c r="B915" s="212" t="s">
        <v>388</v>
      </c>
      <c r="C915" s="252" t="s">
        <v>673</v>
      </c>
      <c r="D915" s="738"/>
      <c r="E915" s="211">
        <f t="shared" si="100"/>
        <v>44148</v>
      </c>
      <c r="F915" s="211">
        <f t="shared" si="100"/>
        <v>44153</v>
      </c>
      <c r="G915" s="211">
        <f t="shared" si="100"/>
        <v>44172</v>
      </c>
      <c r="H915" s="214"/>
      <c r="J915" s="214"/>
    </row>
    <row r="916" spans="1:10">
      <c r="A916" s="214"/>
      <c r="B916" s="212" t="s">
        <v>389</v>
      </c>
      <c r="C916" s="252" t="s">
        <v>652</v>
      </c>
      <c r="D916" s="739"/>
      <c r="E916" s="211">
        <f t="shared" si="100"/>
        <v>44155</v>
      </c>
      <c r="F916" s="211">
        <f t="shared" si="100"/>
        <v>44160</v>
      </c>
      <c r="G916" s="211">
        <f t="shared" si="100"/>
        <v>44179</v>
      </c>
      <c r="H916" s="214"/>
      <c r="J916" s="214"/>
    </row>
    <row r="917" spans="1:10">
      <c r="A917" s="214"/>
      <c r="B917" s="214"/>
      <c r="C917" s="214"/>
      <c r="D917" s="214"/>
      <c r="E917" s="214"/>
      <c r="F917" s="214"/>
      <c r="G917" s="214"/>
      <c r="H917" s="214"/>
      <c r="J917" s="214"/>
    </row>
    <row r="918" spans="1:10">
      <c r="A918" s="214"/>
      <c r="B918" s="740" t="s">
        <v>26</v>
      </c>
      <c r="C918" s="740" t="s">
        <v>27</v>
      </c>
      <c r="D918" s="742" t="s">
        <v>28</v>
      </c>
      <c r="E918" s="213" t="s">
        <v>159</v>
      </c>
      <c r="F918" s="213" t="s">
        <v>159</v>
      </c>
      <c r="G918" s="213" t="s">
        <v>240</v>
      </c>
      <c r="H918" s="214"/>
      <c r="J918" s="214"/>
    </row>
    <row r="919" spans="1:10">
      <c r="A919" s="214"/>
      <c r="B919" s="741"/>
      <c r="C919" s="741"/>
      <c r="D919" s="743"/>
      <c r="E919" s="213" t="s">
        <v>1035</v>
      </c>
      <c r="F919" s="213" t="s">
        <v>30</v>
      </c>
      <c r="G919" s="211" t="s">
        <v>31</v>
      </c>
      <c r="H919" s="214"/>
      <c r="J919" s="214"/>
    </row>
    <row r="920" spans="1:10">
      <c r="A920" s="214"/>
      <c r="B920" s="212" t="s">
        <v>544</v>
      </c>
      <c r="C920" s="250" t="s">
        <v>548</v>
      </c>
      <c r="D920" s="737" t="s">
        <v>1172</v>
      </c>
      <c r="E920" s="211">
        <v>44138</v>
      </c>
      <c r="F920" s="211">
        <v>44142</v>
      </c>
      <c r="G920" s="211">
        <f>F920+19</f>
        <v>44161</v>
      </c>
      <c r="H920" s="214"/>
      <c r="J920" s="214"/>
    </row>
    <row r="921" spans="1:10">
      <c r="A921" s="214"/>
      <c r="B921" s="212" t="s">
        <v>1171</v>
      </c>
      <c r="C921" s="252" t="s">
        <v>549</v>
      </c>
      <c r="D921" s="738"/>
      <c r="E921" s="211">
        <f t="shared" ref="E921:G923" si="101">E920+7</f>
        <v>44145</v>
      </c>
      <c r="F921" s="211">
        <f t="shared" si="101"/>
        <v>44149</v>
      </c>
      <c r="G921" s="211">
        <f t="shared" si="101"/>
        <v>44168</v>
      </c>
      <c r="H921" s="214"/>
      <c r="J921" s="214"/>
    </row>
    <row r="922" spans="1:10">
      <c r="A922" s="214"/>
      <c r="B922" s="212" t="s">
        <v>546</v>
      </c>
      <c r="C922" s="252" t="s">
        <v>550</v>
      </c>
      <c r="D922" s="738"/>
      <c r="E922" s="211">
        <f t="shared" si="101"/>
        <v>44152</v>
      </c>
      <c r="F922" s="211">
        <f t="shared" si="101"/>
        <v>44156</v>
      </c>
      <c r="G922" s="211">
        <f t="shared" si="101"/>
        <v>44175</v>
      </c>
      <c r="H922" s="214"/>
      <c r="J922" s="214"/>
    </row>
    <row r="923" spans="1:10">
      <c r="A923" s="214"/>
      <c r="B923" s="212" t="s">
        <v>547</v>
      </c>
      <c r="C923" s="252" t="s">
        <v>551</v>
      </c>
      <c r="D923" s="739"/>
      <c r="E923" s="211">
        <f t="shared" si="101"/>
        <v>44159</v>
      </c>
      <c r="F923" s="211">
        <f t="shared" si="101"/>
        <v>44163</v>
      </c>
      <c r="G923" s="211">
        <f t="shared" si="101"/>
        <v>44182</v>
      </c>
      <c r="H923" s="214"/>
      <c r="J923" s="214"/>
    </row>
    <row r="924" spans="1:10">
      <c r="A924" s="214"/>
      <c r="B924" s="214"/>
      <c r="C924" s="230"/>
      <c r="D924" s="218"/>
      <c r="E924" s="217"/>
      <c r="F924" s="217"/>
      <c r="G924" s="217"/>
      <c r="H924" s="214"/>
      <c r="J924" s="214"/>
    </row>
    <row r="925" spans="1:10">
      <c r="A925" s="226" t="s">
        <v>1170</v>
      </c>
      <c r="B925" s="247"/>
      <c r="C925" s="247"/>
      <c r="D925" s="226"/>
      <c r="E925" s="226"/>
      <c r="F925" s="226"/>
      <c r="G925" s="245"/>
      <c r="H925" s="214"/>
      <c r="J925" s="214"/>
    </row>
    <row r="926" spans="1:10">
      <c r="A926" s="214"/>
      <c r="B926" s="740" t="s">
        <v>26</v>
      </c>
      <c r="C926" s="740" t="s">
        <v>27</v>
      </c>
      <c r="D926" s="742" t="s">
        <v>28</v>
      </c>
      <c r="E926" s="213" t="s">
        <v>159</v>
      </c>
      <c r="F926" s="213" t="s">
        <v>159</v>
      </c>
      <c r="G926" s="213" t="s">
        <v>133</v>
      </c>
      <c r="H926" s="214"/>
      <c r="J926" s="214"/>
    </row>
    <row r="927" spans="1:10">
      <c r="A927" s="214"/>
      <c r="B927" s="741"/>
      <c r="C927" s="741"/>
      <c r="D927" s="743"/>
      <c r="E927" s="213" t="s">
        <v>1035</v>
      </c>
      <c r="F927" s="213" t="s">
        <v>30</v>
      </c>
      <c r="G927" s="213" t="s">
        <v>31</v>
      </c>
      <c r="H927" s="214"/>
      <c r="J927" s="214"/>
    </row>
    <row r="928" spans="1:10">
      <c r="A928" s="214"/>
      <c r="B928" s="223" t="s">
        <v>574</v>
      </c>
      <c r="C928" s="223" t="s">
        <v>226</v>
      </c>
      <c r="D928" s="737" t="s">
        <v>1167</v>
      </c>
      <c r="E928" s="211">
        <v>44137</v>
      </c>
      <c r="F928" s="211">
        <v>44142</v>
      </c>
      <c r="G928" s="211">
        <f>F928+33</f>
        <v>44175</v>
      </c>
      <c r="H928" s="214"/>
      <c r="J928" s="214"/>
    </row>
    <row r="929" spans="1:10">
      <c r="A929" s="214"/>
      <c r="B929" s="223" t="s">
        <v>575</v>
      </c>
      <c r="C929" s="223" t="s">
        <v>243</v>
      </c>
      <c r="D929" s="738"/>
      <c r="E929" s="211">
        <f t="shared" ref="E929:G931" si="102">E928+7</f>
        <v>44144</v>
      </c>
      <c r="F929" s="211">
        <f t="shared" si="102"/>
        <v>44149</v>
      </c>
      <c r="G929" s="211">
        <f t="shared" si="102"/>
        <v>44182</v>
      </c>
      <c r="H929" s="214"/>
      <c r="J929" s="214"/>
    </row>
    <row r="930" spans="1:10">
      <c r="A930" s="214"/>
      <c r="B930" s="223" t="s">
        <v>261</v>
      </c>
      <c r="C930" s="223" t="s">
        <v>1166</v>
      </c>
      <c r="D930" s="738"/>
      <c r="E930" s="211">
        <f t="shared" si="102"/>
        <v>44151</v>
      </c>
      <c r="F930" s="211">
        <f t="shared" si="102"/>
        <v>44156</v>
      </c>
      <c r="G930" s="211">
        <f t="shared" si="102"/>
        <v>44189</v>
      </c>
      <c r="H930" s="214"/>
      <c r="J930" s="214"/>
    </row>
    <row r="931" spans="1:10">
      <c r="A931" s="214"/>
      <c r="B931" s="223" t="s">
        <v>1165</v>
      </c>
      <c r="C931" s="223" t="s">
        <v>242</v>
      </c>
      <c r="D931" s="739"/>
      <c r="E931" s="211">
        <f t="shared" si="102"/>
        <v>44158</v>
      </c>
      <c r="F931" s="211">
        <f t="shared" si="102"/>
        <v>44163</v>
      </c>
      <c r="G931" s="211">
        <f t="shared" si="102"/>
        <v>44196</v>
      </c>
      <c r="H931" s="214"/>
      <c r="J931" s="214"/>
    </row>
    <row r="932" spans="1:10">
      <c r="A932" s="214"/>
      <c r="B932" s="219"/>
      <c r="C932" s="230"/>
      <c r="D932" s="218"/>
      <c r="E932" s="217"/>
      <c r="F932" s="217"/>
      <c r="G932" s="217"/>
      <c r="H932" s="214"/>
      <c r="J932" s="214"/>
    </row>
    <row r="933" spans="1:10">
      <c r="A933" s="226" t="s">
        <v>134</v>
      </c>
      <c r="B933" s="247"/>
      <c r="C933" s="247"/>
      <c r="D933" s="226"/>
      <c r="E933" s="226"/>
      <c r="F933" s="226"/>
      <c r="G933" s="245"/>
      <c r="H933" s="214"/>
      <c r="J933" s="214"/>
    </row>
    <row r="934" spans="1:10">
      <c r="A934" s="226"/>
      <c r="B934" s="740" t="s">
        <v>26</v>
      </c>
      <c r="C934" s="740" t="s">
        <v>27</v>
      </c>
      <c r="D934" s="742" t="s">
        <v>28</v>
      </c>
      <c r="E934" s="213" t="s">
        <v>159</v>
      </c>
      <c r="F934" s="213" t="s">
        <v>159</v>
      </c>
      <c r="G934" s="213" t="s">
        <v>134</v>
      </c>
      <c r="H934" s="214"/>
      <c r="J934" s="214"/>
    </row>
    <row r="935" spans="1:10">
      <c r="A935" s="226"/>
      <c r="B935" s="741"/>
      <c r="C935" s="741"/>
      <c r="D935" s="743"/>
      <c r="E935" s="213" t="s">
        <v>1035</v>
      </c>
      <c r="F935" s="213" t="s">
        <v>30</v>
      </c>
      <c r="G935" s="211" t="s">
        <v>31</v>
      </c>
      <c r="H935" s="214"/>
      <c r="J935" s="214"/>
    </row>
    <row r="936" spans="1:10">
      <c r="A936" s="226"/>
      <c r="B936" s="223" t="s">
        <v>574</v>
      </c>
      <c r="C936" s="223" t="s">
        <v>226</v>
      </c>
      <c r="D936" s="737" t="s">
        <v>1167</v>
      </c>
      <c r="E936" s="211">
        <v>44137</v>
      </c>
      <c r="F936" s="211">
        <v>44142</v>
      </c>
      <c r="G936" s="211">
        <f>F936+37</f>
        <v>44179</v>
      </c>
      <c r="H936" s="214"/>
      <c r="J936" s="214"/>
    </row>
    <row r="937" spans="1:10">
      <c r="A937" s="226"/>
      <c r="B937" s="223" t="s">
        <v>575</v>
      </c>
      <c r="C937" s="223" t="s">
        <v>243</v>
      </c>
      <c r="D937" s="738"/>
      <c r="E937" s="211">
        <f t="shared" ref="E937:G939" si="103">E936+7</f>
        <v>44144</v>
      </c>
      <c r="F937" s="211">
        <f t="shared" si="103"/>
        <v>44149</v>
      </c>
      <c r="G937" s="211">
        <f t="shared" si="103"/>
        <v>44186</v>
      </c>
      <c r="H937" s="214"/>
      <c r="J937" s="214"/>
    </row>
    <row r="938" spans="1:10">
      <c r="A938" s="226"/>
      <c r="B938" s="223" t="s">
        <v>261</v>
      </c>
      <c r="C938" s="223" t="s">
        <v>1166</v>
      </c>
      <c r="D938" s="738"/>
      <c r="E938" s="211">
        <f t="shared" si="103"/>
        <v>44151</v>
      </c>
      <c r="F938" s="211">
        <f t="shared" si="103"/>
        <v>44156</v>
      </c>
      <c r="G938" s="211">
        <f t="shared" si="103"/>
        <v>44193</v>
      </c>
      <c r="H938" s="214"/>
      <c r="J938" s="214"/>
    </row>
    <row r="939" spans="1:10">
      <c r="A939" s="226"/>
      <c r="B939" s="223" t="s">
        <v>1165</v>
      </c>
      <c r="C939" s="223" t="s">
        <v>242</v>
      </c>
      <c r="D939" s="739"/>
      <c r="E939" s="211">
        <f t="shared" si="103"/>
        <v>44158</v>
      </c>
      <c r="F939" s="211">
        <f t="shared" si="103"/>
        <v>44163</v>
      </c>
      <c r="G939" s="211">
        <f t="shared" si="103"/>
        <v>44200</v>
      </c>
      <c r="H939" s="214"/>
      <c r="J939" s="214"/>
    </row>
    <row r="940" spans="1:10">
      <c r="A940" s="226"/>
      <c r="B940" s="232"/>
      <c r="C940" s="230"/>
      <c r="D940" s="218"/>
      <c r="E940" s="217"/>
      <c r="F940" s="217"/>
      <c r="G940" s="217"/>
      <c r="H940" s="214"/>
      <c r="J940" s="214"/>
    </row>
    <row r="941" spans="1:10">
      <c r="A941" s="226" t="s">
        <v>135</v>
      </c>
      <c r="B941" s="235"/>
      <c r="C941" s="235"/>
      <c r="D941" s="234"/>
      <c r="E941" s="234"/>
      <c r="F941" s="233"/>
      <c r="G941" s="233"/>
      <c r="H941" s="214"/>
      <c r="J941" s="214"/>
    </row>
    <row r="942" spans="1:10">
      <c r="A942" s="226"/>
      <c r="B942" s="740" t="s">
        <v>26</v>
      </c>
      <c r="C942" s="740" t="s">
        <v>27</v>
      </c>
      <c r="D942" s="742" t="s">
        <v>28</v>
      </c>
      <c r="E942" s="213" t="s">
        <v>159</v>
      </c>
      <c r="F942" s="213" t="s">
        <v>159</v>
      </c>
      <c r="G942" s="213" t="s">
        <v>135</v>
      </c>
      <c r="H942" s="237"/>
      <c r="J942" s="214"/>
    </row>
    <row r="943" spans="1:10">
      <c r="A943" s="226"/>
      <c r="B943" s="741"/>
      <c r="C943" s="741"/>
      <c r="D943" s="743"/>
      <c r="E943" s="213" t="s">
        <v>1035</v>
      </c>
      <c r="F943" s="213" t="s">
        <v>30</v>
      </c>
      <c r="G943" s="213" t="s">
        <v>31</v>
      </c>
      <c r="H943" s="237"/>
      <c r="J943" s="214"/>
    </row>
    <row r="944" spans="1:10">
      <c r="A944" s="226"/>
      <c r="B944" s="223" t="s">
        <v>574</v>
      </c>
      <c r="C944" s="223" t="s">
        <v>226</v>
      </c>
      <c r="D944" s="737" t="s">
        <v>1167</v>
      </c>
      <c r="E944" s="211">
        <v>44137</v>
      </c>
      <c r="F944" s="211">
        <v>44142</v>
      </c>
      <c r="G944" s="211">
        <f>F944+36</f>
        <v>44178</v>
      </c>
      <c r="H944" s="237"/>
      <c r="J944" s="214"/>
    </row>
    <row r="945" spans="1:10">
      <c r="A945" s="226"/>
      <c r="B945" s="223" t="s">
        <v>575</v>
      </c>
      <c r="C945" s="223" t="s">
        <v>243</v>
      </c>
      <c r="D945" s="738"/>
      <c r="E945" s="211">
        <f t="shared" ref="E945:G947" si="104">E944+7</f>
        <v>44144</v>
      </c>
      <c r="F945" s="211">
        <f t="shared" si="104"/>
        <v>44149</v>
      </c>
      <c r="G945" s="211">
        <f t="shared" si="104"/>
        <v>44185</v>
      </c>
      <c r="H945" s="251"/>
      <c r="J945" s="214"/>
    </row>
    <row r="946" spans="1:10">
      <c r="A946" s="226"/>
      <c r="B946" s="223" t="s">
        <v>261</v>
      </c>
      <c r="C946" s="223" t="s">
        <v>1166</v>
      </c>
      <c r="D946" s="738"/>
      <c r="E946" s="211">
        <f t="shared" si="104"/>
        <v>44151</v>
      </c>
      <c r="F946" s="211">
        <f t="shared" si="104"/>
        <v>44156</v>
      </c>
      <c r="G946" s="211">
        <f t="shared" si="104"/>
        <v>44192</v>
      </c>
      <c r="H946" s="251"/>
      <c r="J946" s="214"/>
    </row>
    <row r="947" spans="1:10">
      <c r="A947" s="226"/>
      <c r="B947" s="223" t="s">
        <v>1165</v>
      </c>
      <c r="C947" s="223" t="s">
        <v>242</v>
      </c>
      <c r="D947" s="739"/>
      <c r="E947" s="211">
        <f t="shared" si="104"/>
        <v>44158</v>
      </c>
      <c r="F947" s="211">
        <f t="shared" si="104"/>
        <v>44163</v>
      </c>
      <c r="G947" s="211">
        <f t="shared" si="104"/>
        <v>44199</v>
      </c>
      <c r="H947" s="251"/>
      <c r="J947" s="214"/>
    </row>
    <row r="948" spans="1:10">
      <c r="A948" s="226"/>
      <c r="B948" s="219"/>
      <c r="C948" s="230"/>
      <c r="D948" s="218"/>
      <c r="E948" s="217"/>
      <c r="F948" s="217"/>
      <c r="G948" s="214"/>
      <c r="H948" s="214"/>
      <c r="J948" s="214"/>
    </row>
    <row r="949" spans="1:10">
      <c r="A949" s="226" t="s">
        <v>131</v>
      </c>
      <c r="B949" s="215"/>
      <c r="C949" s="215"/>
      <c r="D949" s="214"/>
      <c r="E949" s="214"/>
      <c r="F949" s="214"/>
      <c r="G949" s="214"/>
      <c r="H949" s="214"/>
      <c r="J949" s="214"/>
    </row>
    <row r="950" spans="1:10">
      <c r="A950" s="214"/>
      <c r="B950" s="740" t="s">
        <v>26</v>
      </c>
      <c r="C950" s="740" t="s">
        <v>27</v>
      </c>
      <c r="D950" s="742" t="s">
        <v>28</v>
      </c>
      <c r="E950" s="213" t="s">
        <v>159</v>
      </c>
      <c r="F950" s="213" t="s">
        <v>159</v>
      </c>
      <c r="G950" s="213" t="s">
        <v>131</v>
      </c>
      <c r="H950" s="214"/>
      <c r="J950" s="214"/>
    </row>
    <row r="951" spans="1:10">
      <c r="A951" s="214"/>
      <c r="B951" s="741"/>
      <c r="C951" s="741"/>
      <c r="D951" s="743"/>
      <c r="E951" s="213" t="s">
        <v>1035</v>
      </c>
      <c r="F951" s="213" t="s">
        <v>30</v>
      </c>
      <c r="G951" s="211" t="s">
        <v>31</v>
      </c>
      <c r="H951" s="214"/>
      <c r="J951" s="214"/>
    </row>
    <row r="952" spans="1:10">
      <c r="A952" s="214"/>
      <c r="B952" s="223" t="s">
        <v>574</v>
      </c>
      <c r="C952" s="223" t="s">
        <v>226</v>
      </c>
      <c r="D952" s="737" t="s">
        <v>1167</v>
      </c>
      <c r="E952" s="211">
        <v>44137</v>
      </c>
      <c r="F952" s="211">
        <v>44142</v>
      </c>
      <c r="G952" s="211">
        <f>F952+40</f>
        <v>44182</v>
      </c>
      <c r="H952" s="214"/>
      <c r="J952" s="214"/>
    </row>
    <row r="953" spans="1:10">
      <c r="A953" s="214"/>
      <c r="B953" s="223" t="s">
        <v>575</v>
      </c>
      <c r="C953" s="223" t="s">
        <v>243</v>
      </c>
      <c r="D953" s="738"/>
      <c r="E953" s="211">
        <f t="shared" ref="E953:G955" si="105">E952+7</f>
        <v>44144</v>
      </c>
      <c r="F953" s="211">
        <f t="shared" si="105"/>
        <v>44149</v>
      </c>
      <c r="G953" s="211">
        <f t="shared" si="105"/>
        <v>44189</v>
      </c>
      <c r="H953" s="214"/>
      <c r="J953" s="214"/>
    </row>
    <row r="954" spans="1:10">
      <c r="A954" s="214"/>
      <c r="B954" s="223" t="s">
        <v>261</v>
      </c>
      <c r="C954" s="223" t="s">
        <v>1166</v>
      </c>
      <c r="D954" s="738"/>
      <c r="E954" s="211">
        <f t="shared" si="105"/>
        <v>44151</v>
      </c>
      <c r="F954" s="211">
        <f t="shared" si="105"/>
        <v>44156</v>
      </c>
      <c r="G954" s="211">
        <f t="shared" si="105"/>
        <v>44196</v>
      </c>
      <c r="H954" s="214"/>
      <c r="J954" s="214"/>
    </row>
    <row r="955" spans="1:10">
      <c r="A955" s="214"/>
      <c r="B955" s="223" t="s">
        <v>1165</v>
      </c>
      <c r="C955" s="223" t="s">
        <v>242</v>
      </c>
      <c r="D955" s="739"/>
      <c r="E955" s="211">
        <f t="shared" si="105"/>
        <v>44158</v>
      </c>
      <c r="F955" s="211">
        <f t="shared" si="105"/>
        <v>44163</v>
      </c>
      <c r="G955" s="211">
        <f t="shared" si="105"/>
        <v>44203</v>
      </c>
      <c r="H955" s="214"/>
      <c r="J955" s="214"/>
    </row>
    <row r="956" spans="1:10">
      <c r="A956" s="214"/>
      <c r="B956" s="219"/>
      <c r="C956" s="230"/>
      <c r="D956" s="218"/>
      <c r="E956" s="217"/>
      <c r="F956" s="217"/>
      <c r="G956" s="217"/>
      <c r="H956" s="214"/>
      <c r="J956" s="214"/>
    </row>
    <row r="957" spans="1:10">
      <c r="A957" s="214"/>
      <c r="B957" s="740" t="s">
        <v>26</v>
      </c>
      <c r="C957" s="740" t="s">
        <v>27</v>
      </c>
      <c r="D957" s="742" t="s">
        <v>28</v>
      </c>
      <c r="E957" s="213" t="s">
        <v>159</v>
      </c>
      <c r="F957" s="213" t="s">
        <v>159</v>
      </c>
      <c r="G957" s="213" t="s">
        <v>131</v>
      </c>
      <c r="H957" s="214"/>
      <c r="J957" s="214"/>
    </row>
    <row r="958" spans="1:10">
      <c r="A958" s="214"/>
      <c r="B958" s="741"/>
      <c r="C958" s="741"/>
      <c r="D958" s="743"/>
      <c r="E958" s="213" t="s">
        <v>1035</v>
      </c>
      <c r="F958" s="213" t="s">
        <v>30</v>
      </c>
      <c r="G958" s="211" t="s">
        <v>31</v>
      </c>
      <c r="H958" s="214"/>
      <c r="J958" s="214"/>
    </row>
    <row r="959" spans="1:10">
      <c r="A959" s="214"/>
      <c r="B959" s="212" t="s">
        <v>391</v>
      </c>
      <c r="C959" s="252" t="s">
        <v>396</v>
      </c>
      <c r="D959" s="737" t="s">
        <v>1169</v>
      </c>
      <c r="E959" s="211">
        <v>44133</v>
      </c>
      <c r="F959" s="211">
        <v>44138</v>
      </c>
      <c r="G959" s="211">
        <f>F959+40</f>
        <v>44178</v>
      </c>
      <c r="H959" s="214"/>
      <c r="J959" s="214"/>
    </row>
    <row r="960" spans="1:10">
      <c r="A960" s="214"/>
      <c r="B960" s="212" t="s">
        <v>392</v>
      </c>
      <c r="C960" s="252" t="s">
        <v>397</v>
      </c>
      <c r="D960" s="738"/>
      <c r="E960" s="211">
        <f t="shared" ref="E960:G962" si="106">E959+7</f>
        <v>44140</v>
      </c>
      <c r="F960" s="211">
        <f t="shared" si="106"/>
        <v>44145</v>
      </c>
      <c r="G960" s="211">
        <f t="shared" si="106"/>
        <v>44185</v>
      </c>
      <c r="H960" s="214"/>
      <c r="J960" s="214"/>
    </row>
    <row r="961" spans="1:10">
      <c r="A961" s="214"/>
      <c r="B961" s="212" t="s">
        <v>393</v>
      </c>
      <c r="C961" s="252" t="s">
        <v>398</v>
      </c>
      <c r="D961" s="738"/>
      <c r="E961" s="211">
        <f t="shared" si="106"/>
        <v>44147</v>
      </c>
      <c r="F961" s="211">
        <f t="shared" si="106"/>
        <v>44152</v>
      </c>
      <c r="G961" s="211">
        <f t="shared" si="106"/>
        <v>44192</v>
      </c>
      <c r="H961" s="214"/>
      <c r="J961" s="214"/>
    </row>
    <row r="962" spans="1:10">
      <c r="A962" s="214"/>
      <c r="B962" s="212" t="s">
        <v>394</v>
      </c>
      <c r="C962" s="252" t="s">
        <v>399</v>
      </c>
      <c r="D962" s="739"/>
      <c r="E962" s="211">
        <f t="shared" si="106"/>
        <v>44154</v>
      </c>
      <c r="F962" s="211">
        <f t="shared" si="106"/>
        <v>44159</v>
      </c>
      <c r="G962" s="211">
        <f t="shared" si="106"/>
        <v>44199</v>
      </c>
      <c r="H962" s="214"/>
      <c r="J962" s="214"/>
    </row>
    <row r="963" spans="1:10">
      <c r="A963" s="214"/>
      <c r="B963" s="214"/>
      <c r="C963" s="214"/>
      <c r="D963" s="214"/>
      <c r="E963" s="217"/>
      <c r="F963" s="217"/>
      <c r="G963" s="217"/>
      <c r="H963" s="214"/>
      <c r="J963" s="214"/>
    </row>
    <row r="964" spans="1:10">
      <c r="A964" s="226" t="s">
        <v>129</v>
      </c>
      <c r="B964" s="214"/>
      <c r="C964" s="214"/>
      <c r="D964" s="214"/>
      <c r="E964" s="214"/>
      <c r="F964" s="214"/>
      <c r="G964" s="214"/>
      <c r="H964" s="214"/>
      <c r="J964" s="214"/>
    </row>
    <row r="965" spans="1:10">
      <c r="A965" s="214"/>
      <c r="B965" s="740" t="s">
        <v>26</v>
      </c>
      <c r="C965" s="740" t="s">
        <v>27</v>
      </c>
      <c r="D965" s="742" t="s">
        <v>28</v>
      </c>
      <c r="E965" s="213" t="s">
        <v>159</v>
      </c>
      <c r="F965" s="213" t="s">
        <v>159</v>
      </c>
      <c r="G965" s="211" t="s">
        <v>129</v>
      </c>
      <c r="H965" s="214"/>
      <c r="J965" s="214"/>
    </row>
    <row r="966" spans="1:10">
      <c r="A966" s="214"/>
      <c r="B966" s="741"/>
      <c r="C966" s="741"/>
      <c r="D966" s="743"/>
      <c r="E966" s="213" t="s">
        <v>1035</v>
      </c>
      <c r="F966" s="213" t="s">
        <v>30</v>
      </c>
      <c r="G966" s="213" t="s">
        <v>31</v>
      </c>
      <c r="H966" s="214"/>
      <c r="J966" s="214"/>
    </row>
    <row r="967" spans="1:10">
      <c r="A967" s="214"/>
      <c r="B967" s="223" t="s">
        <v>574</v>
      </c>
      <c r="C967" s="223" t="s">
        <v>226</v>
      </c>
      <c r="D967" s="737" t="s">
        <v>1167</v>
      </c>
      <c r="E967" s="211">
        <v>44137</v>
      </c>
      <c r="F967" s="211">
        <v>44142</v>
      </c>
      <c r="G967" s="211">
        <f>F967+42</f>
        <v>44184</v>
      </c>
      <c r="H967" s="214"/>
      <c r="J967" s="214"/>
    </row>
    <row r="968" spans="1:10">
      <c r="A968" s="214"/>
      <c r="B968" s="223" t="s">
        <v>575</v>
      </c>
      <c r="C968" s="223" t="s">
        <v>243</v>
      </c>
      <c r="D968" s="738"/>
      <c r="E968" s="211">
        <f t="shared" ref="E968:G970" si="107">E967+7</f>
        <v>44144</v>
      </c>
      <c r="F968" s="211">
        <f t="shared" si="107"/>
        <v>44149</v>
      </c>
      <c r="G968" s="211">
        <f t="shared" si="107"/>
        <v>44191</v>
      </c>
      <c r="H968" s="214"/>
      <c r="J968" s="214"/>
    </row>
    <row r="969" spans="1:10">
      <c r="A969" s="214"/>
      <c r="B969" s="223" t="s">
        <v>261</v>
      </c>
      <c r="C969" s="223" t="s">
        <v>1166</v>
      </c>
      <c r="D969" s="738"/>
      <c r="E969" s="211">
        <f t="shared" si="107"/>
        <v>44151</v>
      </c>
      <c r="F969" s="211">
        <f t="shared" si="107"/>
        <v>44156</v>
      </c>
      <c r="G969" s="211">
        <f t="shared" si="107"/>
        <v>44198</v>
      </c>
      <c r="H969" s="214"/>
      <c r="J969" s="214"/>
    </row>
    <row r="970" spans="1:10">
      <c r="A970" s="214"/>
      <c r="B970" s="223" t="s">
        <v>1165</v>
      </c>
      <c r="C970" s="223" t="s">
        <v>242</v>
      </c>
      <c r="D970" s="739"/>
      <c r="E970" s="211">
        <f t="shared" si="107"/>
        <v>44158</v>
      </c>
      <c r="F970" s="211">
        <f t="shared" si="107"/>
        <v>44163</v>
      </c>
      <c r="G970" s="211">
        <f t="shared" si="107"/>
        <v>44205</v>
      </c>
      <c r="H970" s="214"/>
      <c r="J970" s="214"/>
    </row>
    <row r="971" spans="1:10">
      <c r="A971" s="214"/>
      <c r="B971" s="240"/>
      <c r="C971" s="240"/>
      <c r="D971" s="218"/>
      <c r="E971" s="217"/>
      <c r="F971" s="217"/>
      <c r="G971" s="217"/>
      <c r="H971" s="214"/>
      <c r="J971" s="214"/>
    </row>
    <row r="972" spans="1:10">
      <c r="A972" s="226" t="s">
        <v>1168</v>
      </c>
      <c r="B972" s="214"/>
      <c r="C972" s="214"/>
      <c r="D972" s="214"/>
      <c r="E972" s="214"/>
      <c r="F972" s="214"/>
      <c r="G972" s="214"/>
      <c r="H972" s="214"/>
      <c r="J972" s="214"/>
    </row>
    <row r="973" spans="1:10">
      <c r="A973" s="214"/>
      <c r="B973" s="740" t="s">
        <v>26</v>
      </c>
      <c r="C973" s="740" t="s">
        <v>27</v>
      </c>
      <c r="D973" s="742" t="s">
        <v>28</v>
      </c>
      <c r="E973" s="213" t="s">
        <v>159</v>
      </c>
      <c r="F973" s="213" t="s">
        <v>159</v>
      </c>
      <c r="G973" s="211" t="s">
        <v>1168</v>
      </c>
      <c r="H973" s="214"/>
      <c r="J973" s="214"/>
    </row>
    <row r="974" spans="1:10">
      <c r="A974" s="214"/>
      <c r="B974" s="741"/>
      <c r="C974" s="741"/>
      <c r="D974" s="743"/>
      <c r="E974" s="213" t="s">
        <v>1035</v>
      </c>
      <c r="F974" s="213" t="s">
        <v>30</v>
      </c>
      <c r="G974" s="213" t="s">
        <v>31</v>
      </c>
      <c r="H974" s="214"/>
      <c r="J974" s="214"/>
    </row>
    <row r="975" spans="1:10">
      <c r="A975" s="214"/>
      <c r="B975" s="223" t="s">
        <v>574</v>
      </c>
      <c r="C975" s="223" t="s">
        <v>226</v>
      </c>
      <c r="D975" s="737" t="s">
        <v>1167</v>
      </c>
      <c r="E975" s="211">
        <v>44137</v>
      </c>
      <c r="F975" s="211">
        <v>44142</v>
      </c>
      <c r="G975" s="211">
        <f>F975+45</f>
        <v>44187</v>
      </c>
      <c r="H975" s="214"/>
      <c r="J975" s="214"/>
    </row>
    <row r="976" spans="1:10">
      <c r="A976" s="214"/>
      <c r="B976" s="223" t="s">
        <v>575</v>
      </c>
      <c r="C976" s="223" t="s">
        <v>243</v>
      </c>
      <c r="D976" s="738"/>
      <c r="E976" s="211">
        <f t="shared" ref="E976:G978" si="108">E975+7</f>
        <v>44144</v>
      </c>
      <c r="F976" s="211">
        <f t="shared" si="108"/>
        <v>44149</v>
      </c>
      <c r="G976" s="211">
        <f t="shared" si="108"/>
        <v>44194</v>
      </c>
      <c r="H976" s="214"/>
      <c r="J976" s="214"/>
    </row>
    <row r="977" spans="1:10">
      <c r="A977" s="214"/>
      <c r="B977" s="223" t="s">
        <v>261</v>
      </c>
      <c r="C977" s="223" t="s">
        <v>1166</v>
      </c>
      <c r="D977" s="738"/>
      <c r="E977" s="211">
        <f t="shared" si="108"/>
        <v>44151</v>
      </c>
      <c r="F977" s="211">
        <f t="shared" si="108"/>
        <v>44156</v>
      </c>
      <c r="G977" s="211">
        <f t="shared" si="108"/>
        <v>44201</v>
      </c>
      <c r="H977" s="214"/>
      <c r="J977" s="214"/>
    </row>
    <row r="978" spans="1:10">
      <c r="A978" s="214"/>
      <c r="B978" s="223" t="s">
        <v>1165</v>
      </c>
      <c r="C978" s="223" t="s">
        <v>242</v>
      </c>
      <c r="D978" s="739"/>
      <c r="E978" s="211">
        <f t="shared" si="108"/>
        <v>44158</v>
      </c>
      <c r="F978" s="211">
        <f t="shared" si="108"/>
        <v>44163</v>
      </c>
      <c r="G978" s="211">
        <f t="shared" si="108"/>
        <v>44208</v>
      </c>
      <c r="H978" s="214"/>
      <c r="J978" s="214"/>
    </row>
    <row r="979" spans="1:10">
      <c r="A979" s="214"/>
      <c r="B979" s="219"/>
      <c r="C979" s="230"/>
      <c r="D979" s="218"/>
      <c r="E979" s="217"/>
      <c r="F979" s="217"/>
      <c r="G979" s="217"/>
      <c r="H979" s="214"/>
      <c r="J979" s="214"/>
    </row>
    <row r="980" spans="1:10">
      <c r="A980" s="745" t="s">
        <v>1164</v>
      </c>
      <c r="B980" s="745"/>
      <c r="C980" s="230"/>
      <c r="D980" s="218"/>
      <c r="E980" s="217"/>
      <c r="F980" s="217"/>
      <c r="G980" s="217"/>
      <c r="H980" s="214"/>
      <c r="J980" s="214"/>
    </row>
    <row r="981" spans="1:10">
      <c r="A981" s="214"/>
      <c r="B981" s="740" t="s">
        <v>26</v>
      </c>
      <c r="C981" s="740" t="s">
        <v>27</v>
      </c>
      <c r="D981" s="742" t="s">
        <v>28</v>
      </c>
      <c r="E981" s="213" t="s">
        <v>159</v>
      </c>
      <c r="F981" s="213" t="s">
        <v>159</v>
      </c>
      <c r="G981" s="213" t="s">
        <v>1163</v>
      </c>
      <c r="H981" s="213" t="s">
        <v>1164</v>
      </c>
      <c r="J981" s="214"/>
    </row>
    <row r="982" spans="1:10">
      <c r="A982" s="214"/>
      <c r="B982" s="741"/>
      <c r="C982" s="741"/>
      <c r="D982" s="743"/>
      <c r="E982" s="213" t="s">
        <v>1035</v>
      </c>
      <c r="F982" s="213" t="s">
        <v>30</v>
      </c>
      <c r="G982" s="213" t="s">
        <v>31</v>
      </c>
      <c r="H982" s="249"/>
      <c r="J982" s="244"/>
    </row>
    <row r="983" spans="1:10">
      <c r="A983" s="214"/>
      <c r="B983" s="212" t="s">
        <v>386</v>
      </c>
      <c r="C983" s="252" t="s">
        <v>366</v>
      </c>
      <c r="D983" s="737" t="s">
        <v>1161</v>
      </c>
      <c r="E983" s="211">
        <v>44134</v>
      </c>
      <c r="F983" s="211">
        <v>44139</v>
      </c>
      <c r="G983" s="211">
        <f>F983+19</f>
        <v>44158</v>
      </c>
      <c r="H983" s="249" t="s">
        <v>1160</v>
      </c>
      <c r="J983" s="214"/>
    </row>
    <row r="984" spans="1:10">
      <c r="A984" s="214"/>
      <c r="B984" s="212" t="s">
        <v>387</v>
      </c>
      <c r="C984" s="252" t="s">
        <v>310</v>
      </c>
      <c r="D984" s="738"/>
      <c r="E984" s="211">
        <f t="shared" ref="E984:G986" si="109">E983+7</f>
        <v>44141</v>
      </c>
      <c r="F984" s="211">
        <f t="shared" si="109"/>
        <v>44146</v>
      </c>
      <c r="G984" s="211">
        <f t="shared" si="109"/>
        <v>44165</v>
      </c>
      <c r="H984" s="249" t="s">
        <v>1160</v>
      </c>
      <c r="J984" s="214"/>
    </row>
    <row r="985" spans="1:10">
      <c r="A985" s="214"/>
      <c r="B985" s="212" t="s">
        <v>388</v>
      </c>
      <c r="C985" s="252" t="s">
        <v>673</v>
      </c>
      <c r="D985" s="738"/>
      <c r="E985" s="211">
        <f t="shared" si="109"/>
        <v>44148</v>
      </c>
      <c r="F985" s="211">
        <f t="shared" si="109"/>
        <v>44153</v>
      </c>
      <c r="G985" s="211">
        <f t="shared" si="109"/>
        <v>44172</v>
      </c>
      <c r="H985" s="249" t="s">
        <v>1160</v>
      </c>
      <c r="J985" s="214"/>
    </row>
    <row r="986" spans="1:10">
      <c r="A986" s="214"/>
      <c r="B986" s="212" t="s">
        <v>389</v>
      </c>
      <c r="C986" s="252" t="s">
        <v>652</v>
      </c>
      <c r="D986" s="739"/>
      <c r="E986" s="211">
        <f t="shared" si="109"/>
        <v>44155</v>
      </c>
      <c r="F986" s="211">
        <f t="shared" si="109"/>
        <v>44160</v>
      </c>
      <c r="G986" s="211">
        <f t="shared" si="109"/>
        <v>44179</v>
      </c>
      <c r="H986" s="249" t="s">
        <v>1160</v>
      </c>
      <c r="J986" s="214"/>
    </row>
    <row r="987" spans="1:10">
      <c r="A987" s="214"/>
      <c r="B987" s="219"/>
      <c r="C987" s="230"/>
      <c r="D987" s="218"/>
      <c r="E987" s="217"/>
      <c r="F987" s="217"/>
      <c r="G987" s="217"/>
      <c r="H987" s="214"/>
      <c r="J987" s="214"/>
    </row>
    <row r="988" spans="1:10">
      <c r="A988" s="745" t="s">
        <v>1162</v>
      </c>
      <c r="B988" s="745"/>
      <c r="C988" s="215"/>
      <c r="D988" s="214"/>
      <c r="E988" s="214"/>
      <c r="F988" s="214"/>
      <c r="G988" s="214"/>
      <c r="H988" s="214"/>
      <c r="J988" s="214"/>
    </row>
    <row r="989" spans="1:10">
      <c r="A989" s="214"/>
      <c r="B989" s="740" t="s">
        <v>26</v>
      </c>
      <c r="C989" s="740" t="s">
        <v>27</v>
      </c>
      <c r="D989" s="742" t="s">
        <v>28</v>
      </c>
      <c r="E989" s="213" t="s">
        <v>159</v>
      </c>
      <c r="F989" s="213" t="s">
        <v>159</v>
      </c>
      <c r="G989" s="213" t="s">
        <v>1163</v>
      </c>
      <c r="H989" s="213" t="s">
        <v>1162</v>
      </c>
      <c r="J989" s="214"/>
    </row>
    <row r="990" spans="1:10">
      <c r="A990" s="214"/>
      <c r="B990" s="741"/>
      <c r="C990" s="741"/>
      <c r="D990" s="743"/>
      <c r="E990" s="213" t="s">
        <v>1035</v>
      </c>
      <c r="F990" s="213" t="s">
        <v>30</v>
      </c>
      <c r="G990" s="213" t="s">
        <v>31</v>
      </c>
      <c r="H990" s="249"/>
      <c r="J990" s="214"/>
    </row>
    <row r="991" spans="1:10">
      <c r="A991" s="214"/>
      <c r="B991" s="212" t="s">
        <v>386</v>
      </c>
      <c r="C991" s="252" t="s">
        <v>366</v>
      </c>
      <c r="D991" s="737" t="s">
        <v>1161</v>
      </c>
      <c r="E991" s="211">
        <v>44134</v>
      </c>
      <c r="F991" s="211">
        <v>44139</v>
      </c>
      <c r="G991" s="211">
        <f>F991+24</f>
        <v>44163</v>
      </c>
      <c r="H991" s="249" t="s">
        <v>1160</v>
      </c>
      <c r="J991" s="214"/>
    </row>
    <row r="992" spans="1:10">
      <c r="A992" s="214"/>
      <c r="B992" s="212" t="s">
        <v>387</v>
      </c>
      <c r="C992" s="252" t="s">
        <v>310</v>
      </c>
      <c r="D992" s="738"/>
      <c r="E992" s="211">
        <f t="shared" ref="E992:G994" si="110">E991+7</f>
        <v>44141</v>
      </c>
      <c r="F992" s="211">
        <f t="shared" si="110"/>
        <v>44146</v>
      </c>
      <c r="G992" s="211">
        <f t="shared" si="110"/>
        <v>44170</v>
      </c>
      <c r="H992" s="249" t="s">
        <v>1160</v>
      </c>
      <c r="J992" s="214"/>
    </row>
    <row r="993" spans="1:10">
      <c r="A993" s="214"/>
      <c r="B993" s="212" t="s">
        <v>388</v>
      </c>
      <c r="C993" s="252" t="s">
        <v>673</v>
      </c>
      <c r="D993" s="738"/>
      <c r="E993" s="211">
        <f t="shared" si="110"/>
        <v>44148</v>
      </c>
      <c r="F993" s="211">
        <f t="shared" si="110"/>
        <v>44153</v>
      </c>
      <c r="G993" s="211">
        <f t="shared" si="110"/>
        <v>44177</v>
      </c>
      <c r="H993" s="249" t="s">
        <v>1160</v>
      </c>
      <c r="J993" s="214"/>
    </row>
    <row r="994" spans="1:10">
      <c r="A994" s="214"/>
      <c r="B994" s="212" t="s">
        <v>389</v>
      </c>
      <c r="C994" s="252" t="s">
        <v>652</v>
      </c>
      <c r="D994" s="739"/>
      <c r="E994" s="211">
        <f t="shared" si="110"/>
        <v>44155</v>
      </c>
      <c r="F994" s="211">
        <f t="shared" si="110"/>
        <v>44160</v>
      </c>
      <c r="G994" s="211">
        <f t="shared" si="110"/>
        <v>44184</v>
      </c>
      <c r="H994" s="249" t="s">
        <v>1160</v>
      </c>
      <c r="J994" s="214"/>
    </row>
    <row r="995" spans="1:10">
      <c r="A995" s="214"/>
      <c r="B995" s="219"/>
      <c r="C995" s="230"/>
      <c r="D995" s="218"/>
      <c r="E995" s="217"/>
      <c r="F995" s="217"/>
      <c r="G995" s="217"/>
      <c r="H995" s="251"/>
      <c r="J995" s="214"/>
    </row>
    <row r="996" spans="1:10">
      <c r="A996" s="745" t="s">
        <v>1159</v>
      </c>
      <c r="B996" s="745"/>
      <c r="C996" s="235"/>
      <c r="D996" s="234"/>
      <c r="E996" s="234"/>
      <c r="F996" s="233"/>
      <c r="G996" s="233"/>
      <c r="H996" s="245"/>
      <c r="J996" s="214"/>
    </row>
    <row r="997" spans="1:10">
      <c r="A997" s="214"/>
      <c r="B997" s="740" t="s">
        <v>1158</v>
      </c>
      <c r="C997" s="740" t="s">
        <v>27</v>
      </c>
      <c r="D997" s="742" t="s">
        <v>28</v>
      </c>
      <c r="E997" s="213" t="s">
        <v>159</v>
      </c>
      <c r="F997" s="213" t="s">
        <v>159</v>
      </c>
      <c r="G997" s="213" t="s">
        <v>1157</v>
      </c>
      <c r="H997" s="214"/>
      <c r="J997" s="214"/>
    </row>
    <row r="998" spans="1:10">
      <c r="A998" s="214"/>
      <c r="B998" s="741"/>
      <c r="C998" s="741"/>
      <c r="D998" s="743"/>
      <c r="E998" s="213" t="s">
        <v>1035</v>
      </c>
      <c r="F998" s="213" t="s">
        <v>30</v>
      </c>
      <c r="G998" s="213" t="s">
        <v>31</v>
      </c>
      <c r="H998" s="214"/>
      <c r="J998" s="214"/>
    </row>
    <row r="999" spans="1:10">
      <c r="A999" s="214"/>
      <c r="B999" s="212" t="s">
        <v>1156</v>
      </c>
      <c r="C999" s="250" t="s">
        <v>1155</v>
      </c>
      <c r="D999" s="737" t="s">
        <v>1154</v>
      </c>
      <c r="E999" s="211">
        <v>44132</v>
      </c>
      <c r="F999" s="211">
        <v>44136</v>
      </c>
      <c r="G999" s="211">
        <f>F999+36</f>
        <v>44172</v>
      </c>
      <c r="H999" s="214"/>
      <c r="J999" s="214"/>
    </row>
    <row r="1000" spans="1:10">
      <c r="A1000" s="214"/>
      <c r="B1000" s="212" t="s">
        <v>635</v>
      </c>
      <c r="C1000" s="250" t="s">
        <v>1153</v>
      </c>
      <c r="D1000" s="738"/>
      <c r="E1000" s="211">
        <f t="shared" ref="E1000:G1003" si="111">E999+7</f>
        <v>44139</v>
      </c>
      <c r="F1000" s="211">
        <f t="shared" si="111"/>
        <v>44143</v>
      </c>
      <c r="G1000" s="211">
        <f t="shared" si="111"/>
        <v>44179</v>
      </c>
      <c r="H1000" s="214"/>
      <c r="J1000" s="214"/>
    </row>
    <row r="1001" spans="1:10">
      <c r="A1001" s="214"/>
      <c r="B1001" s="212" t="s">
        <v>636</v>
      </c>
      <c r="C1001" s="250" t="s">
        <v>1152</v>
      </c>
      <c r="D1001" s="738"/>
      <c r="E1001" s="211">
        <f t="shared" si="111"/>
        <v>44146</v>
      </c>
      <c r="F1001" s="211">
        <f t="shared" si="111"/>
        <v>44150</v>
      </c>
      <c r="G1001" s="211">
        <f t="shared" si="111"/>
        <v>44186</v>
      </c>
      <c r="H1001" s="214"/>
      <c r="J1001" s="214"/>
    </row>
    <row r="1002" spans="1:10">
      <c r="A1002" s="214"/>
      <c r="B1002" s="212" t="s">
        <v>637</v>
      </c>
      <c r="C1002" s="250" t="s">
        <v>1060</v>
      </c>
      <c r="D1002" s="738"/>
      <c r="E1002" s="211">
        <f t="shared" si="111"/>
        <v>44153</v>
      </c>
      <c r="F1002" s="211">
        <f t="shared" si="111"/>
        <v>44157</v>
      </c>
      <c r="G1002" s="211">
        <f t="shared" si="111"/>
        <v>44193</v>
      </c>
      <c r="H1002" s="214"/>
      <c r="J1002" s="214"/>
    </row>
    <row r="1003" spans="1:10">
      <c r="A1003" s="214"/>
      <c r="B1003" s="212" t="s">
        <v>1151</v>
      </c>
      <c r="C1003" s="250" t="s">
        <v>1150</v>
      </c>
      <c r="D1003" s="739"/>
      <c r="E1003" s="211">
        <f t="shared" si="111"/>
        <v>44160</v>
      </c>
      <c r="F1003" s="211">
        <f t="shared" si="111"/>
        <v>44164</v>
      </c>
      <c r="G1003" s="211">
        <f t="shared" si="111"/>
        <v>44200</v>
      </c>
      <c r="H1003" s="214"/>
      <c r="J1003" s="214"/>
    </row>
    <row r="1004" spans="1:10">
      <c r="A1004" s="214"/>
      <c r="B1004" s="219"/>
      <c r="C1004" s="230"/>
      <c r="D1004" s="218"/>
      <c r="E1004" s="217"/>
      <c r="F1004" s="217"/>
      <c r="G1004" s="217"/>
      <c r="H1004" s="245"/>
      <c r="J1004" s="214"/>
    </row>
    <row r="1005" spans="1:10">
      <c r="A1005" s="745" t="s">
        <v>245</v>
      </c>
      <c r="B1005" s="745"/>
      <c r="C1005" s="215"/>
      <c r="D1005" s="214"/>
      <c r="E1005" s="214"/>
      <c r="F1005" s="214"/>
      <c r="G1005" s="214"/>
      <c r="H1005" s="214"/>
      <c r="J1005" s="214"/>
    </row>
    <row r="1006" spans="1:10">
      <c r="A1006" s="214"/>
      <c r="B1006" s="740" t="s">
        <v>26</v>
      </c>
      <c r="C1006" s="740" t="s">
        <v>27</v>
      </c>
      <c r="D1006" s="742" t="s">
        <v>28</v>
      </c>
      <c r="E1006" s="213" t="s">
        <v>159</v>
      </c>
      <c r="F1006" s="213" t="s">
        <v>159</v>
      </c>
      <c r="G1006" s="213" t="s">
        <v>1149</v>
      </c>
      <c r="H1006" s="213" t="s">
        <v>1148</v>
      </c>
      <c r="J1006" s="214"/>
    </row>
    <row r="1007" spans="1:10">
      <c r="A1007" s="214"/>
      <c r="B1007" s="741"/>
      <c r="C1007" s="741"/>
      <c r="D1007" s="743"/>
      <c r="E1007" s="213" t="s">
        <v>1035</v>
      </c>
      <c r="F1007" s="213" t="s">
        <v>30</v>
      </c>
      <c r="G1007" s="213" t="s">
        <v>31</v>
      </c>
      <c r="H1007" s="213" t="s">
        <v>31</v>
      </c>
      <c r="J1007" s="214"/>
    </row>
    <row r="1008" spans="1:10">
      <c r="A1008" s="214"/>
      <c r="B1008" s="223" t="s">
        <v>164</v>
      </c>
      <c r="C1008" s="223" t="s">
        <v>1092</v>
      </c>
      <c r="D1008" s="737" t="s">
        <v>1147</v>
      </c>
      <c r="E1008" s="211">
        <v>44133</v>
      </c>
      <c r="F1008" s="211">
        <v>44137</v>
      </c>
      <c r="G1008" s="211">
        <f>F1008+21</f>
        <v>44158</v>
      </c>
      <c r="H1008" s="249" t="s">
        <v>1146</v>
      </c>
      <c r="J1008" s="214"/>
    </row>
    <row r="1009" spans="1:10">
      <c r="A1009" s="214"/>
      <c r="B1009" s="212" t="s">
        <v>501</v>
      </c>
      <c r="C1009" s="212" t="s">
        <v>1090</v>
      </c>
      <c r="D1009" s="738"/>
      <c r="E1009" s="211">
        <f t="shared" ref="E1009:G1012" si="112">E1008+7</f>
        <v>44140</v>
      </c>
      <c r="F1009" s="211">
        <f t="shared" si="112"/>
        <v>44144</v>
      </c>
      <c r="G1009" s="211">
        <f t="shared" si="112"/>
        <v>44165</v>
      </c>
      <c r="H1009" s="249" t="s">
        <v>1146</v>
      </c>
      <c r="J1009" s="214"/>
    </row>
    <row r="1010" spans="1:10">
      <c r="A1010" s="214"/>
      <c r="B1010" s="212" t="s">
        <v>502</v>
      </c>
      <c r="C1010" s="222" t="s">
        <v>507</v>
      </c>
      <c r="D1010" s="738"/>
      <c r="E1010" s="211">
        <f t="shared" si="112"/>
        <v>44147</v>
      </c>
      <c r="F1010" s="211">
        <f t="shared" si="112"/>
        <v>44151</v>
      </c>
      <c r="G1010" s="211">
        <f t="shared" si="112"/>
        <v>44172</v>
      </c>
      <c r="H1010" s="249" t="s">
        <v>1146</v>
      </c>
      <c r="J1010" s="214"/>
    </row>
    <row r="1011" spans="1:10">
      <c r="A1011" s="214"/>
      <c r="B1011" s="212" t="s">
        <v>503</v>
      </c>
      <c r="C1011" s="222" t="s">
        <v>508</v>
      </c>
      <c r="D1011" s="738"/>
      <c r="E1011" s="211">
        <f t="shared" si="112"/>
        <v>44154</v>
      </c>
      <c r="F1011" s="211">
        <f t="shared" si="112"/>
        <v>44158</v>
      </c>
      <c r="G1011" s="211">
        <f t="shared" si="112"/>
        <v>44179</v>
      </c>
      <c r="H1011" s="249" t="s">
        <v>1146</v>
      </c>
      <c r="J1011" s="214"/>
    </row>
    <row r="1012" spans="1:10">
      <c r="A1012" s="214"/>
      <c r="B1012" s="212" t="s">
        <v>504</v>
      </c>
      <c r="C1012" s="222" t="s">
        <v>509</v>
      </c>
      <c r="D1012" s="739"/>
      <c r="E1012" s="211">
        <f t="shared" si="112"/>
        <v>44161</v>
      </c>
      <c r="F1012" s="211">
        <f t="shared" si="112"/>
        <v>44165</v>
      </c>
      <c r="G1012" s="211">
        <f t="shared" si="112"/>
        <v>44186</v>
      </c>
      <c r="H1012" s="249" t="s">
        <v>1146</v>
      </c>
      <c r="J1012" s="214"/>
    </row>
    <row r="1013" spans="1:10">
      <c r="A1013" s="214"/>
      <c r="B1013" s="215"/>
      <c r="C1013" s="215"/>
      <c r="D1013" s="214"/>
      <c r="E1013" s="214"/>
      <c r="F1013" s="214"/>
      <c r="G1013" s="214"/>
      <c r="H1013" s="214"/>
      <c r="J1013" s="214"/>
    </row>
    <row r="1014" spans="1:10">
      <c r="A1014" s="744" t="s">
        <v>143</v>
      </c>
      <c r="B1014" s="744"/>
      <c r="C1014" s="744"/>
      <c r="D1014" s="744"/>
      <c r="E1014" s="744"/>
      <c r="F1014" s="744"/>
      <c r="G1014" s="744"/>
      <c r="H1014" s="248"/>
      <c r="J1014" s="214"/>
    </row>
    <row r="1015" spans="1:10">
      <c r="A1015" s="226" t="s">
        <v>145</v>
      </c>
      <c r="B1015" s="247"/>
      <c r="C1015" s="247"/>
      <c r="D1015" s="247"/>
      <c r="E1015" s="247"/>
      <c r="F1015" s="246"/>
      <c r="G1015" s="226"/>
      <c r="H1015" s="245"/>
      <c r="J1015" s="214"/>
    </row>
    <row r="1016" spans="1:10">
      <c r="A1016" s="214"/>
      <c r="B1016" s="219"/>
      <c r="C1016" s="243"/>
      <c r="D1016" s="218"/>
      <c r="E1016" s="217"/>
      <c r="F1016" s="217"/>
      <c r="G1016" s="217"/>
      <c r="H1016" s="214"/>
      <c r="I1016" s="244"/>
      <c r="J1016" s="214"/>
    </row>
    <row r="1017" spans="1:10">
      <c r="A1017" s="214"/>
      <c r="B1017" s="740" t="s">
        <v>26</v>
      </c>
      <c r="C1017" s="740" t="s">
        <v>27</v>
      </c>
      <c r="D1017" s="742" t="s">
        <v>28</v>
      </c>
      <c r="E1017" s="213" t="s">
        <v>159</v>
      </c>
      <c r="F1017" s="213" t="s">
        <v>159</v>
      </c>
      <c r="G1017" s="213" t="s">
        <v>1145</v>
      </c>
      <c r="H1017" s="214"/>
      <c r="I1017" s="244"/>
      <c r="J1017" s="214"/>
    </row>
    <row r="1018" spans="1:10">
      <c r="A1018" s="214"/>
      <c r="B1018" s="741"/>
      <c r="C1018" s="741"/>
      <c r="D1018" s="743"/>
      <c r="E1018" s="213" t="s">
        <v>1035</v>
      </c>
      <c r="F1018" s="213" t="s">
        <v>30</v>
      </c>
      <c r="G1018" s="213" t="s">
        <v>31</v>
      </c>
      <c r="H1018" s="214"/>
      <c r="I1018" s="244"/>
      <c r="J1018" s="214"/>
    </row>
    <row r="1019" spans="1:10">
      <c r="A1019" s="214"/>
      <c r="B1019" s="242" t="s">
        <v>299</v>
      </c>
      <c r="C1019" s="212" t="s">
        <v>346</v>
      </c>
      <c r="D1019" s="737" t="s">
        <v>1144</v>
      </c>
      <c r="E1019" s="211">
        <v>44134</v>
      </c>
      <c r="F1019" s="211">
        <v>44138</v>
      </c>
      <c r="G1019" s="211">
        <f>F1019+13</f>
        <v>44151</v>
      </c>
      <c r="H1019" s="214"/>
      <c r="I1019" s="214"/>
      <c r="J1019" s="214"/>
    </row>
    <row r="1020" spans="1:10">
      <c r="A1020" s="214"/>
      <c r="B1020" s="212" t="s">
        <v>60</v>
      </c>
      <c r="C1020" s="212" t="s">
        <v>529</v>
      </c>
      <c r="D1020" s="738"/>
      <c r="E1020" s="211">
        <f t="shared" ref="E1020:G1022" si="113">E1019+7</f>
        <v>44141</v>
      </c>
      <c r="F1020" s="211">
        <f t="shared" si="113"/>
        <v>44145</v>
      </c>
      <c r="G1020" s="211">
        <f t="shared" si="113"/>
        <v>44158</v>
      </c>
      <c r="H1020" s="214"/>
      <c r="I1020" s="214"/>
      <c r="J1020" s="214"/>
    </row>
    <row r="1021" spans="1:10">
      <c r="A1021" s="214"/>
      <c r="B1021" s="212" t="s">
        <v>290</v>
      </c>
      <c r="C1021" s="212" t="s">
        <v>246</v>
      </c>
      <c r="D1021" s="738"/>
      <c r="E1021" s="211">
        <f t="shared" si="113"/>
        <v>44148</v>
      </c>
      <c r="F1021" s="211">
        <f t="shared" si="113"/>
        <v>44152</v>
      </c>
      <c r="G1021" s="211">
        <f t="shared" si="113"/>
        <v>44165</v>
      </c>
      <c r="H1021" s="214"/>
      <c r="I1021" s="214"/>
      <c r="J1021" s="214"/>
    </row>
    <row r="1022" spans="1:10">
      <c r="A1022" s="214"/>
      <c r="B1022" s="212" t="s">
        <v>345</v>
      </c>
      <c r="C1022" s="212" t="s">
        <v>530</v>
      </c>
      <c r="D1022" s="739"/>
      <c r="E1022" s="211">
        <f t="shared" si="113"/>
        <v>44155</v>
      </c>
      <c r="F1022" s="211">
        <f t="shared" si="113"/>
        <v>44159</v>
      </c>
      <c r="G1022" s="211">
        <f t="shared" si="113"/>
        <v>44172</v>
      </c>
      <c r="H1022" s="214"/>
      <c r="I1022" s="214"/>
      <c r="J1022" s="214"/>
    </row>
    <row r="1023" spans="1:10">
      <c r="A1023" s="214"/>
      <c r="B1023" s="219"/>
      <c r="C1023" s="243"/>
      <c r="D1023" s="218"/>
      <c r="E1023" s="217"/>
      <c r="F1023" s="217"/>
      <c r="G1023" s="217"/>
      <c r="H1023" s="214"/>
      <c r="I1023" s="214"/>
      <c r="J1023" s="214"/>
    </row>
    <row r="1024" spans="1:10">
      <c r="A1024" s="214"/>
      <c r="B1024" s="740" t="s">
        <v>26</v>
      </c>
      <c r="C1024" s="740" t="s">
        <v>27</v>
      </c>
      <c r="D1024" s="742" t="s">
        <v>28</v>
      </c>
      <c r="E1024" s="213" t="s">
        <v>159</v>
      </c>
      <c r="F1024" s="213" t="s">
        <v>159</v>
      </c>
      <c r="G1024" s="213" t="s">
        <v>1127</v>
      </c>
      <c r="H1024" s="214"/>
      <c r="I1024" s="214"/>
      <c r="J1024" s="214"/>
    </row>
    <row r="1025" spans="1:10">
      <c r="A1025" s="214"/>
      <c r="B1025" s="741"/>
      <c r="C1025" s="741"/>
      <c r="D1025" s="743"/>
      <c r="E1025" s="213" t="s">
        <v>1035</v>
      </c>
      <c r="F1025" s="213" t="s">
        <v>30</v>
      </c>
      <c r="G1025" s="213" t="s">
        <v>31</v>
      </c>
      <c r="H1025" s="214"/>
      <c r="I1025" s="214"/>
      <c r="J1025" s="214"/>
    </row>
    <row r="1026" spans="1:10">
      <c r="A1026" s="214"/>
      <c r="B1026" s="242" t="s">
        <v>1143</v>
      </c>
      <c r="C1026" s="212" t="s">
        <v>1142</v>
      </c>
      <c r="D1026" s="737" t="s">
        <v>1141</v>
      </c>
      <c r="E1026" s="211">
        <v>44134</v>
      </c>
      <c r="F1026" s="211">
        <v>44139</v>
      </c>
      <c r="G1026" s="211">
        <f>F1026+11</f>
        <v>44150</v>
      </c>
      <c r="H1026" s="214"/>
      <c r="I1026" s="214"/>
      <c r="J1026" s="214"/>
    </row>
    <row r="1027" spans="1:10">
      <c r="A1027" s="214"/>
      <c r="B1027" s="212" t="s">
        <v>1140</v>
      </c>
      <c r="C1027" s="212" t="s">
        <v>1139</v>
      </c>
      <c r="D1027" s="738"/>
      <c r="E1027" s="211">
        <f t="shared" ref="E1027:G1029" si="114">E1026+7</f>
        <v>44141</v>
      </c>
      <c r="F1027" s="211">
        <f t="shared" si="114"/>
        <v>44146</v>
      </c>
      <c r="G1027" s="211">
        <f t="shared" si="114"/>
        <v>44157</v>
      </c>
      <c r="H1027" s="214"/>
      <c r="I1027" s="214"/>
      <c r="J1027" s="214"/>
    </row>
    <row r="1028" spans="1:10">
      <c r="A1028" s="214"/>
      <c r="B1028" s="212" t="s">
        <v>1138</v>
      </c>
      <c r="C1028" s="212" t="s">
        <v>1137</v>
      </c>
      <c r="D1028" s="738"/>
      <c r="E1028" s="211">
        <f t="shared" si="114"/>
        <v>44148</v>
      </c>
      <c r="F1028" s="211">
        <f t="shared" si="114"/>
        <v>44153</v>
      </c>
      <c r="G1028" s="211">
        <f t="shared" si="114"/>
        <v>44164</v>
      </c>
      <c r="H1028" s="214"/>
      <c r="I1028" s="214"/>
      <c r="J1028" s="214"/>
    </row>
    <row r="1029" spans="1:10">
      <c r="A1029" s="214"/>
      <c r="B1029" s="212" t="s">
        <v>1136</v>
      </c>
      <c r="C1029" s="212" t="s">
        <v>1135</v>
      </c>
      <c r="D1029" s="739"/>
      <c r="E1029" s="211">
        <f t="shared" si="114"/>
        <v>44155</v>
      </c>
      <c r="F1029" s="211">
        <f t="shared" si="114"/>
        <v>44160</v>
      </c>
      <c r="G1029" s="211">
        <f t="shared" si="114"/>
        <v>44171</v>
      </c>
      <c r="H1029" s="214"/>
      <c r="I1029" s="214"/>
      <c r="J1029" s="214"/>
    </row>
    <row r="1030" spans="1:10">
      <c r="A1030" s="214"/>
      <c r="B1030" s="219"/>
      <c r="C1030" s="219"/>
      <c r="D1030" s="218"/>
      <c r="E1030" s="217"/>
      <c r="F1030" s="217"/>
      <c r="G1030" s="217"/>
      <c r="H1030" s="214"/>
      <c r="I1030" s="214"/>
      <c r="J1030" s="214"/>
    </row>
    <row r="1031" spans="1:10">
      <c r="A1031" s="214"/>
      <c r="B1031" s="740" t="s">
        <v>26</v>
      </c>
      <c r="C1031" s="740" t="s">
        <v>27</v>
      </c>
      <c r="D1031" s="742" t="s">
        <v>28</v>
      </c>
      <c r="E1031" s="213" t="s">
        <v>159</v>
      </c>
      <c r="F1031" s="213" t="s">
        <v>159</v>
      </c>
      <c r="G1031" s="213" t="s">
        <v>1127</v>
      </c>
      <c r="H1031" s="214"/>
      <c r="I1031" s="214"/>
      <c r="J1031" s="214"/>
    </row>
    <row r="1032" spans="1:10">
      <c r="A1032" s="214"/>
      <c r="B1032" s="741"/>
      <c r="C1032" s="741"/>
      <c r="D1032" s="743"/>
      <c r="E1032" s="213" t="s">
        <v>1035</v>
      </c>
      <c r="F1032" s="213" t="s">
        <v>30</v>
      </c>
      <c r="G1032" s="213" t="s">
        <v>31</v>
      </c>
      <c r="H1032" s="214"/>
      <c r="I1032" s="214"/>
      <c r="J1032" s="214"/>
    </row>
    <row r="1033" spans="1:10">
      <c r="A1033" s="214"/>
      <c r="B1033" s="223" t="s">
        <v>1120</v>
      </c>
      <c r="C1033" s="212" t="s">
        <v>11</v>
      </c>
      <c r="D1033" s="737" t="s">
        <v>1119</v>
      </c>
      <c r="E1033" s="211">
        <v>44137</v>
      </c>
      <c r="F1033" s="211">
        <v>44140</v>
      </c>
      <c r="G1033" s="211">
        <f>F1033+14</f>
        <v>44154</v>
      </c>
      <c r="H1033" s="214"/>
      <c r="I1033" s="214"/>
      <c r="J1033" s="214"/>
    </row>
    <row r="1034" spans="1:10">
      <c r="A1034" s="214"/>
      <c r="B1034" s="212" t="s">
        <v>1118</v>
      </c>
      <c r="C1034" s="212" t="s">
        <v>156</v>
      </c>
      <c r="D1034" s="738"/>
      <c r="E1034" s="211">
        <f t="shared" ref="E1034:G1036" si="115">E1033+7</f>
        <v>44144</v>
      </c>
      <c r="F1034" s="211">
        <f t="shared" si="115"/>
        <v>44147</v>
      </c>
      <c r="G1034" s="211">
        <f t="shared" si="115"/>
        <v>44161</v>
      </c>
      <c r="H1034" s="214"/>
      <c r="I1034" s="214"/>
      <c r="J1034" s="214"/>
    </row>
    <row r="1035" spans="1:10">
      <c r="A1035" s="214"/>
      <c r="B1035" s="212" t="s">
        <v>1117</v>
      </c>
      <c r="C1035" s="212" t="s">
        <v>3</v>
      </c>
      <c r="D1035" s="738"/>
      <c r="E1035" s="211">
        <f t="shared" si="115"/>
        <v>44151</v>
      </c>
      <c r="F1035" s="211">
        <f t="shared" si="115"/>
        <v>44154</v>
      </c>
      <c r="G1035" s="211">
        <f t="shared" si="115"/>
        <v>44168</v>
      </c>
      <c r="H1035" s="214"/>
      <c r="I1035" s="214"/>
      <c r="J1035" s="214"/>
    </row>
    <row r="1036" spans="1:10">
      <c r="A1036" s="214"/>
      <c r="B1036" s="222" t="s">
        <v>1116</v>
      </c>
      <c r="C1036" s="212" t="s">
        <v>3</v>
      </c>
      <c r="D1036" s="739"/>
      <c r="E1036" s="211">
        <f t="shared" si="115"/>
        <v>44158</v>
      </c>
      <c r="F1036" s="211">
        <f t="shared" si="115"/>
        <v>44161</v>
      </c>
      <c r="G1036" s="211">
        <f t="shared" si="115"/>
        <v>44175</v>
      </c>
      <c r="H1036" s="214"/>
      <c r="I1036" s="214"/>
      <c r="J1036" s="214"/>
    </row>
    <row r="1037" spans="1:10">
      <c r="A1037" s="214"/>
      <c r="B1037" s="215"/>
      <c r="C1037" s="215"/>
      <c r="D1037" s="214"/>
      <c r="E1037" s="214"/>
      <c r="F1037" s="214"/>
      <c r="G1037" s="214"/>
      <c r="H1037" s="214"/>
      <c r="I1037" s="214"/>
    </row>
    <row r="1038" spans="1:10">
      <c r="A1038" s="214"/>
      <c r="B1038" s="740" t="s">
        <v>26</v>
      </c>
      <c r="C1038" s="740" t="s">
        <v>27</v>
      </c>
      <c r="D1038" s="742" t="s">
        <v>28</v>
      </c>
      <c r="E1038" s="213" t="s">
        <v>159</v>
      </c>
      <c r="F1038" s="213" t="s">
        <v>159</v>
      </c>
      <c r="G1038" s="213" t="s">
        <v>1134</v>
      </c>
      <c r="H1038" s="214"/>
      <c r="I1038" s="214"/>
    </row>
    <row r="1039" spans="1:10">
      <c r="A1039" s="214"/>
      <c r="B1039" s="741"/>
      <c r="C1039" s="741"/>
      <c r="D1039" s="743"/>
      <c r="E1039" s="213" t="s">
        <v>1035</v>
      </c>
      <c r="F1039" s="213" t="s">
        <v>30</v>
      </c>
      <c r="G1039" s="213" t="s">
        <v>31</v>
      </c>
      <c r="H1039" s="214"/>
      <c r="I1039" s="214"/>
    </row>
    <row r="1040" spans="1:10">
      <c r="A1040" s="214"/>
      <c r="B1040" s="223" t="s">
        <v>318</v>
      </c>
      <c r="C1040" s="212" t="s">
        <v>1133</v>
      </c>
      <c r="D1040" s="737" t="s">
        <v>1132</v>
      </c>
      <c r="E1040" s="211">
        <v>44133</v>
      </c>
      <c r="F1040" s="211">
        <v>44136</v>
      </c>
      <c r="G1040" s="211">
        <f>F1040+14</f>
        <v>44150</v>
      </c>
      <c r="H1040" s="214"/>
      <c r="I1040" s="214"/>
    </row>
    <row r="1041" spans="1:9">
      <c r="A1041" s="214"/>
      <c r="B1041" s="212" t="s">
        <v>528</v>
      </c>
      <c r="C1041" s="212" t="s">
        <v>1131</v>
      </c>
      <c r="D1041" s="738"/>
      <c r="E1041" s="211">
        <f t="shared" ref="E1041:F1044" si="116">E1040+7</f>
        <v>44140</v>
      </c>
      <c r="F1041" s="211">
        <f t="shared" si="116"/>
        <v>44143</v>
      </c>
      <c r="G1041" s="211">
        <f>F1041+14</f>
        <v>44157</v>
      </c>
      <c r="H1041" s="214"/>
      <c r="I1041" s="214"/>
    </row>
    <row r="1042" spans="1:9">
      <c r="A1042" s="214"/>
      <c r="B1042" s="212" t="s">
        <v>319</v>
      </c>
      <c r="C1042" s="212" t="s">
        <v>1130</v>
      </c>
      <c r="D1042" s="738"/>
      <c r="E1042" s="211">
        <f t="shared" si="116"/>
        <v>44147</v>
      </c>
      <c r="F1042" s="211">
        <f t="shared" si="116"/>
        <v>44150</v>
      </c>
      <c r="G1042" s="211">
        <f>F1042+14</f>
        <v>44164</v>
      </c>
      <c r="H1042" s="214"/>
      <c r="I1042" s="214"/>
    </row>
    <row r="1043" spans="1:9">
      <c r="A1043" s="214"/>
      <c r="B1043" s="222" t="s">
        <v>163</v>
      </c>
      <c r="C1043" s="212" t="s">
        <v>1129</v>
      </c>
      <c r="D1043" s="738"/>
      <c r="E1043" s="211">
        <f t="shared" si="116"/>
        <v>44154</v>
      </c>
      <c r="F1043" s="211">
        <f t="shared" si="116"/>
        <v>44157</v>
      </c>
      <c r="G1043" s="211">
        <f>F1043+14</f>
        <v>44171</v>
      </c>
      <c r="H1043" s="214"/>
      <c r="I1043" s="214"/>
    </row>
    <row r="1044" spans="1:9">
      <c r="A1044" s="214"/>
      <c r="B1044" s="223" t="s">
        <v>161</v>
      </c>
      <c r="C1044" s="212" t="s">
        <v>1128</v>
      </c>
      <c r="D1044" s="739"/>
      <c r="E1044" s="211">
        <f t="shared" si="116"/>
        <v>44161</v>
      </c>
      <c r="F1044" s="211">
        <f t="shared" si="116"/>
        <v>44164</v>
      </c>
      <c r="G1044" s="211">
        <f>F1044+14</f>
        <v>44178</v>
      </c>
      <c r="H1044" s="214"/>
      <c r="I1044" s="214"/>
    </row>
    <row r="1045" spans="1:9">
      <c r="A1045" s="214"/>
      <c r="B1045" s="219"/>
      <c r="C1045" s="219"/>
      <c r="D1045" s="218"/>
      <c r="E1045" s="217"/>
      <c r="F1045" s="217"/>
      <c r="G1045" s="217"/>
      <c r="H1045" s="214"/>
      <c r="I1045" s="214"/>
    </row>
    <row r="1046" spans="1:9">
      <c r="A1046" s="214"/>
      <c r="B1046" s="740" t="s">
        <v>26</v>
      </c>
      <c r="C1046" s="740" t="s">
        <v>27</v>
      </c>
      <c r="D1046" s="742" t="s">
        <v>28</v>
      </c>
      <c r="E1046" s="213" t="s">
        <v>159</v>
      </c>
      <c r="F1046" s="213" t="s">
        <v>159</v>
      </c>
      <c r="G1046" s="213" t="s">
        <v>1127</v>
      </c>
      <c r="H1046" s="214"/>
      <c r="I1046" s="214"/>
    </row>
    <row r="1047" spans="1:9">
      <c r="A1047" s="214"/>
      <c r="B1047" s="741"/>
      <c r="C1047" s="741"/>
      <c r="D1047" s="743"/>
      <c r="E1047" s="213" t="s">
        <v>1035</v>
      </c>
      <c r="F1047" s="213" t="s">
        <v>30</v>
      </c>
      <c r="G1047" s="213" t="s">
        <v>31</v>
      </c>
      <c r="H1047" s="214"/>
      <c r="I1047" s="214"/>
    </row>
    <row r="1048" spans="1:9">
      <c r="A1048" s="214"/>
      <c r="B1048" s="212" t="s">
        <v>532</v>
      </c>
      <c r="C1048" s="212"/>
      <c r="D1048" s="241"/>
      <c r="E1048" s="211">
        <v>44132</v>
      </c>
      <c r="F1048" s="211">
        <v>44136</v>
      </c>
      <c r="G1048" s="211">
        <f>F1048+14</f>
        <v>44150</v>
      </c>
      <c r="H1048" s="214"/>
      <c r="I1048" s="214"/>
    </row>
    <row r="1049" spans="1:9">
      <c r="A1049" s="214"/>
      <c r="B1049" s="212" t="s">
        <v>1126</v>
      </c>
      <c r="C1049" s="212"/>
      <c r="D1049" s="738" t="s">
        <v>1125</v>
      </c>
      <c r="E1049" s="211">
        <f t="shared" ref="E1049:G1052" si="117">E1048+7</f>
        <v>44139</v>
      </c>
      <c r="F1049" s="211">
        <f t="shared" si="117"/>
        <v>44143</v>
      </c>
      <c r="G1049" s="211">
        <f t="shared" si="117"/>
        <v>44157</v>
      </c>
      <c r="H1049" s="214"/>
      <c r="I1049" s="214"/>
    </row>
    <row r="1050" spans="1:9">
      <c r="A1050" s="214"/>
      <c r="B1050" s="223" t="s">
        <v>534</v>
      </c>
      <c r="C1050" s="212"/>
      <c r="D1050" s="738"/>
      <c r="E1050" s="211">
        <f t="shared" si="117"/>
        <v>44146</v>
      </c>
      <c r="F1050" s="211">
        <f t="shared" si="117"/>
        <v>44150</v>
      </c>
      <c r="G1050" s="211">
        <f t="shared" si="117"/>
        <v>44164</v>
      </c>
      <c r="H1050" s="214"/>
      <c r="I1050" s="214"/>
    </row>
    <row r="1051" spans="1:9">
      <c r="A1051" s="214"/>
      <c r="B1051" s="223" t="s">
        <v>1124</v>
      </c>
      <c r="C1051" s="212"/>
      <c r="D1051" s="738"/>
      <c r="E1051" s="211">
        <f t="shared" si="117"/>
        <v>44153</v>
      </c>
      <c r="F1051" s="211">
        <f t="shared" si="117"/>
        <v>44157</v>
      </c>
      <c r="G1051" s="211">
        <f t="shared" si="117"/>
        <v>44171</v>
      </c>
      <c r="H1051" s="214"/>
      <c r="I1051" s="214"/>
    </row>
    <row r="1052" spans="1:9">
      <c r="A1052" s="214"/>
      <c r="B1052" s="223" t="s">
        <v>1124</v>
      </c>
      <c r="C1052" s="212"/>
      <c r="D1052" s="739"/>
      <c r="E1052" s="211">
        <f t="shared" si="117"/>
        <v>44160</v>
      </c>
      <c r="F1052" s="211">
        <f t="shared" si="117"/>
        <v>44164</v>
      </c>
      <c r="G1052" s="211">
        <f t="shared" si="117"/>
        <v>44178</v>
      </c>
      <c r="H1052" s="214"/>
      <c r="I1052" s="214"/>
    </row>
    <row r="1053" spans="1:9">
      <c r="A1053" s="214"/>
      <c r="B1053" s="240"/>
      <c r="C1053" s="219"/>
      <c r="D1053" s="218"/>
      <c r="E1053" s="217"/>
      <c r="F1053" s="217"/>
      <c r="G1053" s="217"/>
      <c r="H1053" s="214"/>
      <c r="I1053" s="214"/>
    </row>
    <row r="1054" spans="1:9">
      <c r="A1054" s="214"/>
      <c r="B1054" s="740" t="s">
        <v>26</v>
      </c>
      <c r="C1054" s="740" t="s">
        <v>27</v>
      </c>
      <c r="D1054" s="742" t="s">
        <v>28</v>
      </c>
      <c r="E1054" s="213" t="s">
        <v>159</v>
      </c>
      <c r="F1054" s="213" t="s">
        <v>159</v>
      </c>
      <c r="G1054" s="213" t="s">
        <v>1123</v>
      </c>
      <c r="H1054" s="214"/>
      <c r="I1054" s="214"/>
    </row>
    <row r="1055" spans="1:9">
      <c r="A1055" s="214"/>
      <c r="B1055" s="741"/>
      <c r="C1055" s="741"/>
      <c r="D1055" s="743"/>
      <c r="E1055" s="213" t="s">
        <v>1035</v>
      </c>
      <c r="F1055" s="213" t="s">
        <v>30</v>
      </c>
      <c r="G1055" s="213" t="s">
        <v>31</v>
      </c>
      <c r="H1055" s="214"/>
      <c r="I1055" s="214"/>
    </row>
    <row r="1056" spans="1:9">
      <c r="A1056" s="214"/>
      <c r="B1056" s="223" t="s">
        <v>1103</v>
      </c>
      <c r="C1056" s="223" t="s">
        <v>530</v>
      </c>
      <c r="D1056" s="737" t="s">
        <v>1122</v>
      </c>
      <c r="E1056" s="211">
        <v>44138</v>
      </c>
      <c r="F1056" s="211">
        <v>44142</v>
      </c>
      <c r="G1056" s="211">
        <f>F1056+14</f>
        <v>44156</v>
      </c>
      <c r="H1056" s="214"/>
      <c r="I1056" s="214"/>
    </row>
    <row r="1057" spans="1:9">
      <c r="A1057" s="214"/>
      <c r="B1057" s="212" t="s">
        <v>1101</v>
      </c>
      <c r="C1057" s="212" t="s">
        <v>1100</v>
      </c>
      <c r="D1057" s="738"/>
      <c r="E1057" s="211">
        <f t="shared" ref="E1057:G1059" si="118">E1056+7</f>
        <v>44145</v>
      </c>
      <c r="F1057" s="211">
        <f t="shared" si="118"/>
        <v>44149</v>
      </c>
      <c r="G1057" s="211">
        <f t="shared" si="118"/>
        <v>44163</v>
      </c>
      <c r="H1057" s="214"/>
      <c r="I1057" s="214"/>
    </row>
    <row r="1058" spans="1:9">
      <c r="A1058" s="214"/>
      <c r="B1058" s="212" t="s">
        <v>1098</v>
      </c>
      <c r="C1058" s="222" t="s">
        <v>531</v>
      </c>
      <c r="D1058" s="738"/>
      <c r="E1058" s="211">
        <f t="shared" si="118"/>
        <v>44152</v>
      </c>
      <c r="F1058" s="211">
        <f t="shared" si="118"/>
        <v>44156</v>
      </c>
      <c r="G1058" s="211">
        <f t="shared" si="118"/>
        <v>44170</v>
      </c>
      <c r="H1058" s="214"/>
      <c r="I1058" s="214"/>
    </row>
    <row r="1059" spans="1:9">
      <c r="A1059" s="214"/>
      <c r="B1059" s="212" t="s">
        <v>1097</v>
      </c>
      <c r="C1059" s="222" t="s">
        <v>1096</v>
      </c>
      <c r="D1059" s="739"/>
      <c r="E1059" s="211">
        <f t="shared" si="118"/>
        <v>44159</v>
      </c>
      <c r="F1059" s="211">
        <f t="shared" si="118"/>
        <v>44163</v>
      </c>
      <c r="G1059" s="211">
        <f t="shared" si="118"/>
        <v>44177</v>
      </c>
      <c r="H1059" s="214"/>
      <c r="I1059" s="214"/>
    </row>
    <row r="1060" spans="1:9">
      <c r="A1060" s="214"/>
      <c r="B1060" s="239"/>
      <c r="C1060" s="239"/>
      <c r="D1060" s="234"/>
      <c r="E1060" s="234"/>
      <c r="F1060" s="233"/>
      <c r="G1060" s="233"/>
      <c r="H1060" s="214"/>
      <c r="I1060" s="214"/>
    </row>
    <row r="1061" spans="1:9">
      <c r="A1061" s="226" t="s">
        <v>1121</v>
      </c>
      <c r="B1061" s="215"/>
      <c r="C1061" s="235"/>
      <c r="D1061" s="234"/>
      <c r="E1061" s="234"/>
      <c r="F1061" s="238"/>
      <c r="G1061" s="238"/>
      <c r="H1061" s="214"/>
      <c r="I1061" s="214"/>
    </row>
    <row r="1062" spans="1:9">
      <c r="A1062" s="214"/>
      <c r="B1062" s="740" t="s">
        <v>26</v>
      </c>
      <c r="C1062" s="740" t="s">
        <v>27</v>
      </c>
      <c r="D1062" s="742" t="s">
        <v>28</v>
      </c>
      <c r="E1062" s="213" t="s">
        <v>159</v>
      </c>
      <c r="F1062" s="213" t="s">
        <v>159</v>
      </c>
      <c r="G1062" s="213" t="s">
        <v>1121</v>
      </c>
      <c r="H1062" s="214"/>
      <c r="I1062" s="214"/>
    </row>
    <row r="1063" spans="1:9">
      <c r="A1063" s="214"/>
      <c r="B1063" s="741"/>
      <c r="C1063" s="741"/>
      <c r="D1063" s="743"/>
      <c r="E1063" s="213" t="s">
        <v>1035</v>
      </c>
      <c r="F1063" s="213" t="s">
        <v>30</v>
      </c>
      <c r="G1063" s="213" t="s">
        <v>31</v>
      </c>
      <c r="H1063" s="214"/>
      <c r="I1063" s="214"/>
    </row>
    <row r="1064" spans="1:9">
      <c r="A1064" s="214"/>
      <c r="B1064" s="223" t="s">
        <v>1120</v>
      </c>
      <c r="C1064" s="212" t="s">
        <v>11</v>
      </c>
      <c r="D1064" s="737" t="s">
        <v>1119</v>
      </c>
      <c r="E1064" s="211">
        <v>44137</v>
      </c>
      <c r="F1064" s="211">
        <v>44140</v>
      </c>
      <c r="G1064" s="211">
        <f>F1064+19</f>
        <v>44159</v>
      </c>
      <c r="H1064" s="214"/>
      <c r="I1064" s="214"/>
    </row>
    <row r="1065" spans="1:9">
      <c r="A1065" s="214"/>
      <c r="B1065" s="212" t="s">
        <v>1118</v>
      </c>
      <c r="C1065" s="212" t="s">
        <v>156</v>
      </c>
      <c r="D1065" s="738"/>
      <c r="E1065" s="211">
        <f t="shared" ref="E1065:G1067" si="119">E1064+7</f>
        <v>44144</v>
      </c>
      <c r="F1065" s="211">
        <f t="shared" si="119"/>
        <v>44147</v>
      </c>
      <c r="G1065" s="211">
        <f t="shared" si="119"/>
        <v>44166</v>
      </c>
      <c r="H1065" s="214"/>
      <c r="I1065" s="214"/>
    </row>
    <row r="1066" spans="1:9">
      <c r="A1066" s="214"/>
      <c r="B1066" s="212" t="s">
        <v>1117</v>
      </c>
      <c r="C1066" s="212" t="s">
        <v>3</v>
      </c>
      <c r="D1066" s="738"/>
      <c r="E1066" s="211">
        <f t="shared" si="119"/>
        <v>44151</v>
      </c>
      <c r="F1066" s="211">
        <f t="shared" si="119"/>
        <v>44154</v>
      </c>
      <c r="G1066" s="211">
        <f t="shared" si="119"/>
        <v>44173</v>
      </c>
      <c r="H1066" s="214"/>
      <c r="I1066" s="214"/>
    </row>
    <row r="1067" spans="1:9">
      <c r="A1067" s="214"/>
      <c r="B1067" s="222" t="s">
        <v>1116</v>
      </c>
      <c r="C1067" s="212" t="s">
        <v>3</v>
      </c>
      <c r="D1067" s="739"/>
      <c r="E1067" s="211">
        <f t="shared" si="119"/>
        <v>44158</v>
      </c>
      <c r="F1067" s="211">
        <f t="shared" si="119"/>
        <v>44161</v>
      </c>
      <c r="G1067" s="211">
        <f t="shared" si="119"/>
        <v>44180</v>
      </c>
      <c r="H1067" s="214"/>
      <c r="I1067" s="214"/>
    </row>
    <row r="1068" spans="1:9">
      <c r="A1068" s="214"/>
      <c r="B1068" s="219"/>
      <c r="C1068" s="230"/>
      <c r="D1068" s="218"/>
      <c r="E1068" s="217"/>
      <c r="F1068" s="217"/>
      <c r="G1068" s="217"/>
      <c r="H1068" s="237"/>
      <c r="I1068" s="214"/>
    </row>
    <row r="1069" spans="1:9">
      <c r="A1069" s="221" t="s">
        <v>1115</v>
      </c>
      <c r="B1069" s="219"/>
      <c r="C1069" s="219"/>
      <c r="D1069" s="218"/>
      <c r="E1069" s="217"/>
      <c r="F1069" s="217"/>
      <c r="G1069" s="217"/>
      <c r="H1069" s="217"/>
      <c r="I1069" s="214"/>
    </row>
    <row r="1070" spans="1:9">
      <c r="A1070" s="214"/>
      <c r="B1070" s="740" t="s">
        <v>26</v>
      </c>
      <c r="C1070" s="740" t="s">
        <v>27</v>
      </c>
      <c r="D1070" s="742" t="s">
        <v>28</v>
      </c>
      <c r="E1070" s="213" t="s">
        <v>159</v>
      </c>
      <c r="F1070" s="213" t="s">
        <v>159</v>
      </c>
      <c r="G1070" s="213" t="s">
        <v>1115</v>
      </c>
      <c r="H1070" s="217"/>
      <c r="I1070" s="214"/>
    </row>
    <row r="1071" spans="1:9">
      <c r="A1071" s="214"/>
      <c r="B1071" s="741"/>
      <c r="C1071" s="741"/>
      <c r="D1071" s="743"/>
      <c r="E1071" s="213" t="s">
        <v>1035</v>
      </c>
      <c r="F1071" s="213" t="s">
        <v>30</v>
      </c>
      <c r="G1071" s="213" t="s">
        <v>31</v>
      </c>
      <c r="H1071" s="217"/>
      <c r="I1071" s="214"/>
    </row>
    <row r="1072" spans="1:9">
      <c r="A1072" s="214"/>
      <c r="B1072" s="223" t="s">
        <v>331</v>
      </c>
      <c r="C1072" s="212" t="s">
        <v>247</v>
      </c>
      <c r="D1072" s="737" t="s">
        <v>1114</v>
      </c>
      <c r="E1072" s="211">
        <v>44134</v>
      </c>
      <c r="F1072" s="211">
        <v>44138</v>
      </c>
      <c r="G1072" s="211">
        <f>F1072+14</f>
        <v>44152</v>
      </c>
      <c r="H1072" s="217"/>
      <c r="I1072" s="214"/>
    </row>
    <row r="1073" spans="1:9">
      <c r="A1073" s="226"/>
      <c r="B1073" s="212" t="s">
        <v>380</v>
      </c>
      <c r="C1073" s="212" t="s">
        <v>1113</v>
      </c>
      <c r="D1073" s="738"/>
      <c r="E1073" s="211">
        <f t="shared" ref="E1073:G1075" si="120">E1072+7</f>
        <v>44141</v>
      </c>
      <c r="F1073" s="211">
        <f t="shared" si="120"/>
        <v>44145</v>
      </c>
      <c r="G1073" s="211">
        <f t="shared" si="120"/>
        <v>44159</v>
      </c>
      <c r="H1073" s="233"/>
      <c r="I1073" s="214"/>
    </row>
    <row r="1074" spans="1:9">
      <c r="A1074" s="226"/>
      <c r="B1074" s="212" t="s">
        <v>1112</v>
      </c>
      <c r="C1074" s="212" t="s">
        <v>5</v>
      </c>
      <c r="D1074" s="738"/>
      <c r="E1074" s="211">
        <f t="shared" si="120"/>
        <v>44148</v>
      </c>
      <c r="F1074" s="211">
        <f t="shared" si="120"/>
        <v>44152</v>
      </c>
      <c r="G1074" s="211">
        <f t="shared" si="120"/>
        <v>44166</v>
      </c>
      <c r="H1074" s="233"/>
      <c r="I1074" s="214"/>
    </row>
    <row r="1075" spans="1:9">
      <c r="A1075" s="226"/>
      <c r="B1075" s="212" t="s">
        <v>141</v>
      </c>
      <c r="C1075" s="212" t="s">
        <v>1111</v>
      </c>
      <c r="D1075" s="739"/>
      <c r="E1075" s="211">
        <f t="shared" si="120"/>
        <v>44155</v>
      </c>
      <c r="F1075" s="211">
        <f t="shared" si="120"/>
        <v>44159</v>
      </c>
      <c r="G1075" s="211">
        <f t="shared" si="120"/>
        <v>44173</v>
      </c>
      <c r="H1075" s="237"/>
      <c r="I1075" s="214"/>
    </row>
    <row r="1076" spans="1:9">
      <c r="A1076" s="226"/>
      <c r="B1076" s="232"/>
      <c r="C1076" s="219"/>
      <c r="D1076" s="218"/>
      <c r="E1076" s="217"/>
      <c r="F1076" s="217"/>
      <c r="G1076" s="217"/>
      <c r="H1076" s="237"/>
      <c r="I1076" s="214"/>
    </row>
    <row r="1077" spans="1:9">
      <c r="A1077" s="226" t="s">
        <v>1110</v>
      </c>
      <c r="B1077" s="232"/>
      <c r="C1077" s="219"/>
      <c r="D1077" s="218"/>
      <c r="E1077" s="217"/>
      <c r="F1077" s="217"/>
      <c r="G1077" s="217"/>
      <c r="H1077" s="237"/>
      <c r="I1077" s="214"/>
    </row>
    <row r="1078" spans="1:9">
      <c r="A1078" s="226"/>
      <c r="B1078" s="740" t="s">
        <v>26</v>
      </c>
      <c r="C1078" s="740" t="s">
        <v>27</v>
      </c>
      <c r="D1078" s="742" t="s">
        <v>28</v>
      </c>
      <c r="E1078" s="213" t="s">
        <v>159</v>
      </c>
      <c r="F1078" s="213" t="s">
        <v>159</v>
      </c>
      <c r="G1078" s="213" t="s">
        <v>1110</v>
      </c>
      <c r="H1078" s="237"/>
      <c r="I1078" s="214"/>
    </row>
    <row r="1079" spans="1:9">
      <c r="A1079" s="226"/>
      <c r="B1079" s="741"/>
      <c r="C1079" s="741"/>
      <c r="D1079" s="743"/>
      <c r="E1079" s="213" t="s">
        <v>1035</v>
      </c>
      <c r="F1079" s="213" t="s">
        <v>30</v>
      </c>
      <c r="G1079" s="213" t="s">
        <v>31</v>
      </c>
      <c r="H1079" s="237"/>
      <c r="I1079" s="214"/>
    </row>
    <row r="1080" spans="1:9">
      <c r="A1080" s="226"/>
      <c r="B1080" s="223" t="s">
        <v>1046</v>
      </c>
      <c r="C1080" s="223" t="s">
        <v>1045</v>
      </c>
      <c r="D1080" s="737" t="s">
        <v>1109</v>
      </c>
      <c r="E1080" s="211">
        <v>44138</v>
      </c>
      <c r="F1080" s="211">
        <v>44142</v>
      </c>
      <c r="G1080" s="211">
        <f>F1080+17</f>
        <v>44159</v>
      </c>
      <c r="H1080" s="237"/>
      <c r="I1080" s="214"/>
    </row>
    <row r="1081" spans="1:9">
      <c r="A1081" s="226"/>
      <c r="B1081" s="212" t="s">
        <v>1043</v>
      </c>
      <c r="C1081" s="212" t="s">
        <v>1042</v>
      </c>
      <c r="D1081" s="738"/>
      <c r="E1081" s="211">
        <f t="shared" ref="E1081:G1083" si="121">E1080+7</f>
        <v>44145</v>
      </c>
      <c r="F1081" s="211">
        <f t="shared" si="121"/>
        <v>44149</v>
      </c>
      <c r="G1081" s="211">
        <f t="shared" si="121"/>
        <v>44166</v>
      </c>
      <c r="H1081" s="237"/>
      <c r="I1081" s="214"/>
    </row>
    <row r="1082" spans="1:9">
      <c r="A1082" s="226"/>
      <c r="B1082" s="212" t="s">
        <v>1041</v>
      </c>
      <c r="C1082" s="222" t="s">
        <v>54</v>
      </c>
      <c r="D1082" s="738"/>
      <c r="E1082" s="211">
        <f t="shared" si="121"/>
        <v>44152</v>
      </c>
      <c r="F1082" s="211">
        <f t="shared" si="121"/>
        <v>44156</v>
      </c>
      <c r="G1082" s="211">
        <f t="shared" si="121"/>
        <v>44173</v>
      </c>
      <c r="H1082" s="237"/>
      <c r="I1082" s="214"/>
    </row>
    <row r="1083" spans="1:9">
      <c r="A1083" s="226"/>
      <c r="B1083" s="212" t="s">
        <v>1108</v>
      </c>
      <c r="C1083" s="222" t="s">
        <v>1045</v>
      </c>
      <c r="D1083" s="739"/>
      <c r="E1083" s="211">
        <f t="shared" si="121"/>
        <v>44159</v>
      </c>
      <c r="F1083" s="211">
        <f t="shared" si="121"/>
        <v>44163</v>
      </c>
      <c r="G1083" s="211">
        <f t="shared" si="121"/>
        <v>44180</v>
      </c>
      <c r="H1083" s="237"/>
      <c r="I1083" s="214"/>
    </row>
    <row r="1084" spans="1:9">
      <c r="A1084" s="226"/>
      <c r="B1084" s="215"/>
      <c r="C1084" s="215"/>
      <c r="D1084" s="218"/>
      <c r="E1084" s="217"/>
      <c r="F1084" s="217"/>
      <c r="G1084" s="215"/>
      <c r="H1084" s="218"/>
      <c r="I1084" s="214"/>
    </row>
    <row r="1085" spans="1:9">
      <c r="A1085" s="226" t="s">
        <v>1106</v>
      </c>
      <c r="B1085" s="215"/>
      <c r="C1085" s="215"/>
      <c r="D1085" s="218"/>
      <c r="E1085" s="217"/>
      <c r="F1085" s="217"/>
      <c r="G1085" s="215"/>
      <c r="H1085" s="218"/>
      <c r="I1085" s="214"/>
    </row>
    <row r="1086" spans="1:9">
      <c r="A1086" s="226"/>
      <c r="B1086" s="740" t="s">
        <v>26</v>
      </c>
      <c r="C1086" s="740" t="s">
        <v>27</v>
      </c>
      <c r="D1086" s="742" t="s">
        <v>28</v>
      </c>
      <c r="E1086" s="213" t="s">
        <v>159</v>
      </c>
      <c r="F1086" s="213" t="s">
        <v>159</v>
      </c>
      <c r="G1086" s="213" t="s">
        <v>1107</v>
      </c>
      <c r="H1086" s="213" t="s">
        <v>1106</v>
      </c>
      <c r="I1086" s="214"/>
    </row>
    <row r="1087" spans="1:9">
      <c r="A1087" s="226"/>
      <c r="B1087" s="741"/>
      <c r="C1087" s="741"/>
      <c r="D1087" s="743"/>
      <c r="E1087" s="213" t="s">
        <v>1035</v>
      </c>
      <c r="F1087" s="213" t="s">
        <v>30</v>
      </c>
      <c r="G1087" s="213" t="s">
        <v>31</v>
      </c>
      <c r="H1087" s="213" t="s">
        <v>31</v>
      </c>
      <c r="I1087" s="214"/>
    </row>
    <row r="1088" spans="1:9">
      <c r="A1088" s="226"/>
      <c r="B1088" s="223" t="s">
        <v>1103</v>
      </c>
      <c r="C1088" s="223" t="s">
        <v>530</v>
      </c>
      <c r="D1088" s="737" t="s">
        <v>1102</v>
      </c>
      <c r="E1088" s="211">
        <v>44138</v>
      </c>
      <c r="F1088" s="211">
        <v>44142</v>
      </c>
      <c r="G1088" s="211">
        <f>F1088+14</f>
        <v>44156</v>
      </c>
      <c r="H1088" s="211" t="s">
        <v>1105</v>
      </c>
      <c r="I1088" s="214"/>
    </row>
    <row r="1089" spans="1:9">
      <c r="A1089" s="214"/>
      <c r="B1089" s="212" t="s">
        <v>1101</v>
      </c>
      <c r="C1089" s="212" t="s">
        <v>1100</v>
      </c>
      <c r="D1089" s="738"/>
      <c r="E1089" s="211">
        <f t="shared" ref="E1089:G1091" si="122">E1088+7</f>
        <v>44145</v>
      </c>
      <c r="F1089" s="211">
        <f t="shared" si="122"/>
        <v>44149</v>
      </c>
      <c r="G1089" s="211">
        <f t="shared" si="122"/>
        <v>44163</v>
      </c>
      <c r="H1089" s="211" t="s">
        <v>1105</v>
      </c>
      <c r="I1089" s="214"/>
    </row>
    <row r="1090" spans="1:9">
      <c r="A1090" s="214"/>
      <c r="B1090" s="212" t="s">
        <v>1098</v>
      </c>
      <c r="C1090" s="222" t="s">
        <v>531</v>
      </c>
      <c r="D1090" s="738"/>
      <c r="E1090" s="211">
        <f t="shared" si="122"/>
        <v>44152</v>
      </c>
      <c r="F1090" s="211">
        <f t="shared" si="122"/>
        <v>44156</v>
      </c>
      <c r="G1090" s="211">
        <f t="shared" si="122"/>
        <v>44170</v>
      </c>
      <c r="H1090" s="211" t="s">
        <v>1105</v>
      </c>
      <c r="I1090" s="214"/>
    </row>
    <row r="1091" spans="1:9">
      <c r="A1091" s="214"/>
      <c r="B1091" s="212" t="s">
        <v>1097</v>
      </c>
      <c r="C1091" s="222" t="s">
        <v>1096</v>
      </c>
      <c r="D1091" s="739"/>
      <c r="E1091" s="211">
        <f t="shared" si="122"/>
        <v>44159</v>
      </c>
      <c r="F1091" s="211">
        <f t="shared" si="122"/>
        <v>44163</v>
      </c>
      <c r="G1091" s="211">
        <f t="shared" si="122"/>
        <v>44177</v>
      </c>
      <c r="H1091" s="211" t="s">
        <v>1105</v>
      </c>
      <c r="I1091" s="214"/>
    </row>
    <row r="1092" spans="1:9">
      <c r="A1092" s="214"/>
      <c r="B1092" s="219"/>
      <c r="C1092" s="230"/>
      <c r="D1092" s="218"/>
      <c r="E1092" s="217"/>
      <c r="F1092" s="217"/>
      <c r="G1092" s="217"/>
      <c r="H1092" s="217"/>
      <c r="I1092" s="214"/>
    </row>
    <row r="1093" spans="1:9">
      <c r="A1093" s="221" t="s">
        <v>252</v>
      </c>
      <c r="B1093" s="236"/>
      <c r="C1093" s="235"/>
      <c r="D1093" s="234"/>
      <c r="E1093" s="234"/>
      <c r="F1093" s="233"/>
      <c r="G1093" s="234"/>
      <c r="H1093" s="233"/>
      <c r="I1093" s="214"/>
    </row>
    <row r="1094" spans="1:9">
      <c r="A1094" s="214"/>
      <c r="B1094" s="226"/>
      <c r="C1094" s="226"/>
      <c r="D1094" s="214"/>
      <c r="E1094" s="214"/>
      <c r="F1094" s="214"/>
      <c r="G1094" s="217"/>
      <c r="H1094" s="220"/>
      <c r="I1094" s="214"/>
    </row>
    <row r="1095" spans="1:9">
      <c r="A1095" s="214"/>
      <c r="B1095" s="740" t="s">
        <v>26</v>
      </c>
      <c r="C1095" s="740" t="s">
        <v>27</v>
      </c>
      <c r="D1095" s="742" t="s">
        <v>28</v>
      </c>
      <c r="E1095" s="213" t="s">
        <v>159</v>
      </c>
      <c r="F1095" s="213" t="s">
        <v>159</v>
      </c>
      <c r="G1095" s="213" t="s">
        <v>1104</v>
      </c>
      <c r="H1095" s="213" t="s">
        <v>252</v>
      </c>
      <c r="I1095" s="214"/>
    </row>
    <row r="1096" spans="1:9">
      <c r="A1096" s="214"/>
      <c r="B1096" s="741"/>
      <c r="C1096" s="741"/>
      <c r="D1096" s="743"/>
      <c r="E1096" s="213" t="s">
        <v>1035</v>
      </c>
      <c r="F1096" s="213" t="s">
        <v>30</v>
      </c>
      <c r="G1096" s="213" t="s">
        <v>31</v>
      </c>
      <c r="H1096" s="213" t="s">
        <v>31</v>
      </c>
      <c r="I1096" s="214"/>
    </row>
    <row r="1097" spans="1:9">
      <c r="A1097" s="214"/>
      <c r="B1097" s="223" t="s">
        <v>1103</v>
      </c>
      <c r="C1097" s="223" t="s">
        <v>530</v>
      </c>
      <c r="D1097" s="737" t="s">
        <v>1102</v>
      </c>
      <c r="E1097" s="211">
        <v>44138</v>
      </c>
      <c r="F1097" s="211">
        <v>44142</v>
      </c>
      <c r="G1097" s="211">
        <f>F1097+14</f>
        <v>44156</v>
      </c>
      <c r="H1097" s="211" t="s">
        <v>1099</v>
      </c>
      <c r="I1097" s="214"/>
    </row>
    <row r="1098" spans="1:9">
      <c r="A1098" s="214"/>
      <c r="B1098" s="212" t="s">
        <v>1101</v>
      </c>
      <c r="C1098" s="212" t="s">
        <v>1100</v>
      </c>
      <c r="D1098" s="738"/>
      <c r="E1098" s="211">
        <f t="shared" ref="E1098:G1100" si="123">E1097+7</f>
        <v>44145</v>
      </c>
      <c r="F1098" s="211">
        <f t="shared" si="123"/>
        <v>44149</v>
      </c>
      <c r="G1098" s="211">
        <f t="shared" si="123"/>
        <v>44163</v>
      </c>
      <c r="H1098" s="211" t="s">
        <v>1099</v>
      </c>
      <c r="I1098" s="214"/>
    </row>
    <row r="1099" spans="1:9">
      <c r="A1099" s="226"/>
      <c r="B1099" s="212" t="s">
        <v>1098</v>
      </c>
      <c r="C1099" s="222" t="s">
        <v>531</v>
      </c>
      <c r="D1099" s="738"/>
      <c r="E1099" s="211">
        <f t="shared" si="123"/>
        <v>44152</v>
      </c>
      <c r="F1099" s="211">
        <f t="shared" si="123"/>
        <v>44156</v>
      </c>
      <c r="G1099" s="211">
        <f t="shared" si="123"/>
        <v>44170</v>
      </c>
      <c r="H1099" s="211" t="s">
        <v>1099</v>
      </c>
      <c r="I1099" s="214"/>
    </row>
    <row r="1100" spans="1:9">
      <c r="A1100" s="226"/>
      <c r="B1100" s="212" t="s">
        <v>1097</v>
      </c>
      <c r="C1100" s="222" t="s">
        <v>1096</v>
      </c>
      <c r="D1100" s="739"/>
      <c r="E1100" s="211">
        <f t="shared" si="123"/>
        <v>44159</v>
      </c>
      <c r="F1100" s="211">
        <f t="shared" si="123"/>
        <v>44163</v>
      </c>
      <c r="G1100" s="211">
        <f t="shared" si="123"/>
        <v>44177</v>
      </c>
      <c r="H1100" s="211" t="s">
        <v>1099</v>
      </c>
      <c r="I1100" s="214"/>
    </row>
    <row r="1101" spans="1:9">
      <c r="A1101" s="214"/>
      <c r="B1101" s="232"/>
      <c r="C1101" s="219"/>
      <c r="D1101" s="218"/>
      <c r="E1101" s="217"/>
      <c r="F1101" s="217"/>
      <c r="G1101" s="217"/>
      <c r="H1101" s="231"/>
      <c r="I1101" s="214"/>
    </row>
    <row r="1102" spans="1:9">
      <c r="A1102" s="214"/>
      <c r="B1102" s="740" t="s">
        <v>26</v>
      </c>
      <c r="C1102" s="740" t="s">
        <v>27</v>
      </c>
      <c r="D1102" s="742" t="s">
        <v>28</v>
      </c>
      <c r="E1102" s="213" t="s">
        <v>159</v>
      </c>
      <c r="F1102" s="213" t="s">
        <v>159</v>
      </c>
      <c r="G1102" s="213" t="s">
        <v>1104</v>
      </c>
      <c r="H1102" s="213" t="s">
        <v>252</v>
      </c>
      <c r="I1102" s="214"/>
    </row>
    <row r="1103" spans="1:9">
      <c r="A1103" s="214"/>
      <c r="B1103" s="741"/>
      <c r="C1103" s="741"/>
      <c r="D1103" s="743"/>
      <c r="E1103" s="213" t="s">
        <v>1035</v>
      </c>
      <c r="F1103" s="213" t="s">
        <v>30</v>
      </c>
      <c r="G1103" s="213" t="s">
        <v>31</v>
      </c>
      <c r="H1103" s="213" t="s">
        <v>31</v>
      </c>
      <c r="I1103" s="214"/>
    </row>
    <row r="1104" spans="1:9">
      <c r="A1104" s="214"/>
      <c r="B1104" s="223" t="s">
        <v>1103</v>
      </c>
      <c r="C1104" s="223" t="s">
        <v>530</v>
      </c>
      <c r="D1104" s="737" t="s">
        <v>1102</v>
      </c>
      <c r="E1104" s="211">
        <v>44138</v>
      </c>
      <c r="F1104" s="211">
        <v>44142</v>
      </c>
      <c r="G1104" s="211">
        <f>F1104+14</f>
        <v>44156</v>
      </c>
      <c r="H1104" s="211" t="s">
        <v>1099</v>
      </c>
      <c r="I1104" s="214"/>
    </row>
    <row r="1105" spans="1:9">
      <c r="A1105" s="214"/>
      <c r="B1105" s="212" t="s">
        <v>1101</v>
      </c>
      <c r="C1105" s="212" t="s">
        <v>1100</v>
      </c>
      <c r="D1105" s="738"/>
      <c r="E1105" s="211">
        <f t="shared" ref="E1105:G1107" si="124">E1104+7</f>
        <v>44145</v>
      </c>
      <c r="F1105" s="211">
        <f t="shared" si="124"/>
        <v>44149</v>
      </c>
      <c r="G1105" s="211">
        <f t="shared" si="124"/>
        <v>44163</v>
      </c>
      <c r="H1105" s="211" t="s">
        <v>1099</v>
      </c>
      <c r="I1105" s="214"/>
    </row>
    <row r="1106" spans="1:9">
      <c r="A1106" s="214"/>
      <c r="B1106" s="212" t="s">
        <v>1098</v>
      </c>
      <c r="C1106" s="222" t="s">
        <v>531</v>
      </c>
      <c r="D1106" s="738"/>
      <c r="E1106" s="211">
        <f t="shared" si="124"/>
        <v>44152</v>
      </c>
      <c r="F1106" s="211">
        <f t="shared" si="124"/>
        <v>44156</v>
      </c>
      <c r="G1106" s="211">
        <f t="shared" si="124"/>
        <v>44170</v>
      </c>
      <c r="H1106" s="211" t="s">
        <v>1095</v>
      </c>
      <c r="I1106" s="214"/>
    </row>
    <row r="1107" spans="1:9">
      <c r="A1107" s="214"/>
      <c r="B1107" s="212" t="s">
        <v>1097</v>
      </c>
      <c r="C1107" s="222" t="s">
        <v>1096</v>
      </c>
      <c r="D1107" s="739"/>
      <c r="E1107" s="211">
        <f t="shared" si="124"/>
        <v>44159</v>
      </c>
      <c r="F1107" s="211">
        <f t="shared" si="124"/>
        <v>44163</v>
      </c>
      <c r="G1107" s="211">
        <f t="shared" si="124"/>
        <v>44177</v>
      </c>
      <c r="H1107" s="211" t="s">
        <v>1095</v>
      </c>
      <c r="I1107" s="214"/>
    </row>
    <row r="1108" spans="1:9">
      <c r="A1108" s="214"/>
      <c r="B1108" s="219"/>
      <c r="C1108" s="219"/>
      <c r="D1108" s="218"/>
      <c r="E1108" s="217"/>
      <c r="F1108" s="217"/>
      <c r="G1108" s="217"/>
      <c r="H1108" s="217"/>
      <c r="I1108" s="214"/>
    </row>
    <row r="1109" spans="1:9">
      <c r="A1109" s="214" t="s">
        <v>1094</v>
      </c>
      <c r="B1109" s="219"/>
      <c r="C1109" s="219"/>
      <c r="D1109" s="218"/>
      <c r="E1109" s="217"/>
      <c r="F1109" s="217"/>
      <c r="G1109" s="217"/>
      <c r="H1109" s="217"/>
      <c r="I1109" s="214"/>
    </row>
    <row r="1110" spans="1:9">
      <c r="A1110" s="214"/>
      <c r="B1110" s="740" t="s">
        <v>26</v>
      </c>
      <c r="C1110" s="740" t="s">
        <v>27</v>
      </c>
      <c r="D1110" s="742" t="s">
        <v>28</v>
      </c>
      <c r="E1110" s="213" t="s">
        <v>159</v>
      </c>
      <c r="F1110" s="213" t="s">
        <v>159</v>
      </c>
      <c r="G1110" s="213" t="s">
        <v>1094</v>
      </c>
      <c r="H1110" s="214"/>
      <c r="I1110" s="214"/>
    </row>
    <row r="1111" spans="1:9">
      <c r="A1111" s="214"/>
      <c r="B1111" s="741"/>
      <c r="C1111" s="741"/>
      <c r="D1111" s="743"/>
      <c r="E1111" s="213" t="s">
        <v>1035</v>
      </c>
      <c r="F1111" s="213" t="s">
        <v>30</v>
      </c>
      <c r="G1111" s="213" t="s">
        <v>31</v>
      </c>
      <c r="H1111" s="214"/>
      <c r="I1111" s="214"/>
    </row>
    <row r="1112" spans="1:9">
      <c r="A1112" s="214"/>
      <c r="B1112" s="223" t="s">
        <v>164</v>
      </c>
      <c r="C1112" s="223" t="s">
        <v>1092</v>
      </c>
      <c r="D1112" s="737" t="s">
        <v>1093</v>
      </c>
      <c r="E1112" s="211">
        <v>44133</v>
      </c>
      <c r="F1112" s="211">
        <v>44137</v>
      </c>
      <c r="G1112" s="211">
        <f>F1112+30</f>
        <v>44167</v>
      </c>
      <c r="H1112" s="214"/>
      <c r="I1112" s="214"/>
    </row>
    <row r="1113" spans="1:9">
      <c r="A1113" s="214"/>
      <c r="B1113" s="212" t="s">
        <v>501</v>
      </c>
      <c r="C1113" s="212" t="s">
        <v>1090</v>
      </c>
      <c r="D1113" s="738"/>
      <c r="E1113" s="211">
        <f t="shared" ref="E1113:G1116" si="125">E1112+7</f>
        <v>44140</v>
      </c>
      <c r="F1113" s="211">
        <f t="shared" si="125"/>
        <v>44144</v>
      </c>
      <c r="G1113" s="211">
        <f t="shared" si="125"/>
        <v>44174</v>
      </c>
      <c r="H1113" s="214"/>
      <c r="I1113" s="214"/>
    </row>
    <row r="1114" spans="1:9">
      <c r="A1114" s="214"/>
      <c r="B1114" s="212" t="s">
        <v>502</v>
      </c>
      <c r="C1114" s="222" t="s">
        <v>507</v>
      </c>
      <c r="D1114" s="738"/>
      <c r="E1114" s="211">
        <f t="shared" si="125"/>
        <v>44147</v>
      </c>
      <c r="F1114" s="211">
        <f t="shared" si="125"/>
        <v>44151</v>
      </c>
      <c r="G1114" s="211">
        <f t="shared" si="125"/>
        <v>44181</v>
      </c>
      <c r="H1114" s="214"/>
      <c r="I1114" s="214"/>
    </row>
    <row r="1115" spans="1:9">
      <c r="A1115" s="214"/>
      <c r="B1115" s="212" t="s">
        <v>503</v>
      </c>
      <c r="C1115" s="222" t="s">
        <v>508</v>
      </c>
      <c r="D1115" s="738"/>
      <c r="E1115" s="211">
        <f t="shared" si="125"/>
        <v>44154</v>
      </c>
      <c r="F1115" s="211">
        <f t="shared" si="125"/>
        <v>44158</v>
      </c>
      <c r="G1115" s="211">
        <f t="shared" si="125"/>
        <v>44188</v>
      </c>
      <c r="H1115" s="214"/>
      <c r="I1115" s="214"/>
    </row>
    <row r="1116" spans="1:9">
      <c r="A1116" s="214"/>
      <c r="B1116" s="212" t="s">
        <v>504</v>
      </c>
      <c r="C1116" s="222" t="s">
        <v>509</v>
      </c>
      <c r="D1116" s="739"/>
      <c r="E1116" s="211">
        <f t="shared" si="125"/>
        <v>44161</v>
      </c>
      <c r="F1116" s="211">
        <f t="shared" si="125"/>
        <v>44165</v>
      </c>
      <c r="G1116" s="211">
        <f t="shared" si="125"/>
        <v>44195</v>
      </c>
      <c r="H1116" s="214"/>
      <c r="I1116" s="214"/>
    </row>
    <row r="1117" spans="1:9">
      <c r="A1117" s="214"/>
      <c r="B1117" s="219"/>
      <c r="C1117" s="230"/>
      <c r="D1117" s="218"/>
      <c r="E1117" s="217"/>
      <c r="F1117" s="217"/>
      <c r="G1117" s="217"/>
      <c r="H1117" s="214"/>
      <c r="I1117" s="214"/>
    </row>
    <row r="1118" spans="1:9">
      <c r="A1118" s="221" t="s">
        <v>150</v>
      </c>
      <c r="B1118" s="215"/>
      <c r="C1118" s="215"/>
      <c r="D1118" s="214"/>
      <c r="E1118" s="214"/>
      <c r="F1118" s="214"/>
      <c r="G1118" s="214"/>
      <c r="H1118" s="214"/>
      <c r="I1118" s="214"/>
    </row>
    <row r="1119" spans="1:9">
      <c r="A1119" s="214"/>
      <c r="B1119" s="740" t="s">
        <v>26</v>
      </c>
      <c r="C1119" s="740" t="s">
        <v>27</v>
      </c>
      <c r="D1119" s="742" t="s">
        <v>28</v>
      </c>
      <c r="E1119" s="213" t="s">
        <v>159</v>
      </c>
      <c r="F1119" s="213" t="s">
        <v>159</v>
      </c>
      <c r="G1119" s="213" t="s">
        <v>249</v>
      </c>
      <c r="H1119" s="214"/>
      <c r="I1119" s="214"/>
    </row>
    <row r="1120" spans="1:9">
      <c r="A1120" s="214"/>
      <c r="B1120" s="741"/>
      <c r="C1120" s="741"/>
      <c r="D1120" s="743"/>
      <c r="E1120" s="213" t="s">
        <v>1035</v>
      </c>
      <c r="F1120" s="213" t="s">
        <v>30</v>
      </c>
      <c r="G1120" s="213" t="s">
        <v>31</v>
      </c>
      <c r="H1120" s="214"/>
      <c r="I1120" s="214"/>
    </row>
    <row r="1121" spans="1:9">
      <c r="A1121" s="214"/>
      <c r="B1121" s="223" t="s">
        <v>164</v>
      </c>
      <c r="C1121" s="223" t="s">
        <v>1092</v>
      </c>
      <c r="D1121" s="737" t="s">
        <v>1091</v>
      </c>
      <c r="E1121" s="211">
        <v>44133</v>
      </c>
      <c r="F1121" s="211">
        <v>44137</v>
      </c>
      <c r="G1121" s="211">
        <f>F1121+32</f>
        <v>44169</v>
      </c>
      <c r="H1121" s="214"/>
      <c r="I1121" s="214"/>
    </row>
    <row r="1122" spans="1:9">
      <c r="A1122" s="214"/>
      <c r="B1122" s="212" t="s">
        <v>501</v>
      </c>
      <c r="C1122" s="212" t="s">
        <v>1090</v>
      </c>
      <c r="D1122" s="738"/>
      <c r="E1122" s="211">
        <f t="shared" ref="E1122:G1125" si="126">E1121+7</f>
        <v>44140</v>
      </c>
      <c r="F1122" s="211">
        <f t="shared" si="126"/>
        <v>44144</v>
      </c>
      <c r="G1122" s="211">
        <f t="shared" si="126"/>
        <v>44176</v>
      </c>
      <c r="H1122" s="214"/>
      <c r="I1122" s="214"/>
    </row>
    <row r="1123" spans="1:9">
      <c r="A1123" s="214"/>
      <c r="B1123" s="212" t="s">
        <v>502</v>
      </c>
      <c r="C1123" s="222" t="s">
        <v>507</v>
      </c>
      <c r="D1123" s="738"/>
      <c r="E1123" s="211">
        <f t="shared" si="126"/>
        <v>44147</v>
      </c>
      <c r="F1123" s="211">
        <f t="shared" si="126"/>
        <v>44151</v>
      </c>
      <c r="G1123" s="211">
        <f t="shared" si="126"/>
        <v>44183</v>
      </c>
      <c r="H1123" s="214"/>
      <c r="I1123" s="214"/>
    </row>
    <row r="1124" spans="1:9">
      <c r="A1124" s="214"/>
      <c r="B1124" s="212" t="s">
        <v>503</v>
      </c>
      <c r="C1124" s="222" t="s">
        <v>508</v>
      </c>
      <c r="D1124" s="738"/>
      <c r="E1124" s="211">
        <f t="shared" si="126"/>
        <v>44154</v>
      </c>
      <c r="F1124" s="211">
        <f t="shared" si="126"/>
        <v>44158</v>
      </c>
      <c r="G1124" s="211">
        <f t="shared" si="126"/>
        <v>44190</v>
      </c>
      <c r="H1124" s="214"/>
      <c r="I1124" s="214"/>
    </row>
    <row r="1125" spans="1:9">
      <c r="A1125" s="214"/>
      <c r="B1125" s="212" t="s">
        <v>504</v>
      </c>
      <c r="C1125" s="222" t="s">
        <v>509</v>
      </c>
      <c r="D1125" s="739"/>
      <c r="E1125" s="211">
        <f t="shared" si="126"/>
        <v>44161</v>
      </c>
      <c r="F1125" s="211">
        <f t="shared" si="126"/>
        <v>44165</v>
      </c>
      <c r="G1125" s="211">
        <f t="shared" si="126"/>
        <v>44197</v>
      </c>
      <c r="H1125" s="214"/>
      <c r="I1125" s="214"/>
    </row>
    <row r="1126" spans="1:9">
      <c r="A1126" s="214"/>
      <c r="B1126" s="219"/>
      <c r="C1126" s="229"/>
      <c r="D1126" s="218"/>
      <c r="E1126" s="217"/>
      <c r="F1126" s="217"/>
      <c r="G1126" s="217"/>
      <c r="H1126" s="214"/>
      <c r="I1126" s="214"/>
    </row>
    <row r="1127" spans="1:9">
      <c r="A1127" s="214"/>
      <c r="B1127" s="740" t="s">
        <v>26</v>
      </c>
      <c r="C1127" s="740" t="s">
        <v>27</v>
      </c>
      <c r="D1127" s="742" t="s">
        <v>28</v>
      </c>
      <c r="E1127" s="213" t="s">
        <v>159</v>
      </c>
      <c r="F1127" s="213" t="s">
        <v>159</v>
      </c>
      <c r="G1127" s="213" t="s">
        <v>249</v>
      </c>
      <c r="H1127" s="214"/>
      <c r="I1127" s="214"/>
    </row>
    <row r="1128" spans="1:9">
      <c r="A1128" s="214"/>
      <c r="B1128" s="741"/>
      <c r="C1128" s="741"/>
      <c r="D1128" s="743"/>
      <c r="E1128" s="213" t="s">
        <v>1035</v>
      </c>
      <c r="F1128" s="213" t="s">
        <v>30</v>
      </c>
      <c r="G1128" s="213" t="s">
        <v>31</v>
      </c>
      <c r="H1128" s="214"/>
      <c r="I1128" s="214"/>
    </row>
    <row r="1129" spans="1:9">
      <c r="A1129" s="214"/>
      <c r="B1129" s="223" t="s">
        <v>1089</v>
      </c>
      <c r="C1129" s="223" t="s">
        <v>1088</v>
      </c>
      <c r="D1129" s="737" t="s">
        <v>1087</v>
      </c>
      <c r="E1129" s="211">
        <v>44134</v>
      </c>
      <c r="F1129" s="211">
        <v>44140</v>
      </c>
      <c r="G1129" s="211">
        <f>F1129+25</f>
        <v>44165</v>
      </c>
      <c r="H1129" s="214"/>
      <c r="I1129" s="214"/>
    </row>
    <row r="1130" spans="1:9">
      <c r="A1130" s="214"/>
      <c r="B1130" s="212" t="s">
        <v>1086</v>
      </c>
      <c r="C1130" s="212" t="s">
        <v>1027</v>
      </c>
      <c r="D1130" s="738"/>
      <c r="E1130" s="211">
        <f t="shared" ref="E1130:G1132" si="127">E1129+7</f>
        <v>44141</v>
      </c>
      <c r="F1130" s="211">
        <f t="shared" si="127"/>
        <v>44147</v>
      </c>
      <c r="G1130" s="211">
        <f t="shared" si="127"/>
        <v>44172</v>
      </c>
      <c r="H1130" s="214"/>
      <c r="I1130" s="214"/>
    </row>
    <row r="1131" spans="1:9">
      <c r="A1131" s="214"/>
      <c r="B1131" s="212" t="s">
        <v>165</v>
      </c>
      <c r="C1131" s="222" t="s">
        <v>1085</v>
      </c>
      <c r="D1131" s="738"/>
      <c r="E1131" s="211">
        <f t="shared" si="127"/>
        <v>44148</v>
      </c>
      <c r="F1131" s="211">
        <f t="shared" si="127"/>
        <v>44154</v>
      </c>
      <c r="G1131" s="211">
        <f t="shared" si="127"/>
        <v>44179</v>
      </c>
      <c r="H1131" s="214"/>
      <c r="I1131" s="214"/>
    </row>
    <row r="1132" spans="1:9">
      <c r="A1132" s="214"/>
      <c r="B1132" s="212" t="s">
        <v>1084</v>
      </c>
      <c r="C1132" s="222" t="s">
        <v>1027</v>
      </c>
      <c r="D1132" s="739"/>
      <c r="E1132" s="211">
        <f t="shared" si="127"/>
        <v>44155</v>
      </c>
      <c r="F1132" s="211">
        <f t="shared" si="127"/>
        <v>44161</v>
      </c>
      <c r="G1132" s="211">
        <f t="shared" si="127"/>
        <v>44186</v>
      </c>
      <c r="H1132" s="214"/>
      <c r="I1132" s="214"/>
    </row>
    <row r="1133" spans="1:9">
      <c r="A1133" s="214"/>
      <c r="B1133" s="214"/>
      <c r="C1133" s="228"/>
      <c r="D1133" s="214"/>
      <c r="E1133" s="214"/>
      <c r="F1133" s="227"/>
      <c r="G1133" s="214"/>
      <c r="H1133" s="214"/>
      <c r="I1133" s="214"/>
    </row>
    <row r="1134" spans="1:9">
      <c r="A1134" s="214"/>
      <c r="B1134" s="740" t="s">
        <v>26</v>
      </c>
      <c r="C1134" s="740" t="s">
        <v>27</v>
      </c>
      <c r="D1134" s="742" t="s">
        <v>28</v>
      </c>
      <c r="E1134" s="213" t="s">
        <v>159</v>
      </c>
      <c r="F1134" s="213" t="s">
        <v>159</v>
      </c>
      <c r="G1134" s="213" t="s">
        <v>249</v>
      </c>
      <c r="H1134" s="214"/>
      <c r="I1134" s="214"/>
    </row>
    <row r="1135" spans="1:9">
      <c r="A1135" s="214"/>
      <c r="B1135" s="741"/>
      <c r="C1135" s="741"/>
      <c r="D1135" s="743"/>
      <c r="E1135" s="213" t="s">
        <v>1035</v>
      </c>
      <c r="F1135" s="213" t="s">
        <v>30</v>
      </c>
      <c r="G1135" s="213" t="s">
        <v>31</v>
      </c>
      <c r="H1135" s="214"/>
      <c r="I1135" s="214"/>
    </row>
    <row r="1136" spans="1:9">
      <c r="A1136" s="214"/>
      <c r="B1136" s="212" t="s">
        <v>511</v>
      </c>
      <c r="C1136" s="222" t="s">
        <v>1083</v>
      </c>
      <c r="D1136" s="737" t="s">
        <v>1082</v>
      </c>
      <c r="E1136" s="211">
        <v>44138</v>
      </c>
      <c r="F1136" s="211">
        <v>44142</v>
      </c>
      <c r="G1136" s="211">
        <f>F1136+26</f>
        <v>44168</v>
      </c>
      <c r="H1136" s="214"/>
      <c r="I1136" s="214"/>
    </row>
    <row r="1137" spans="1:9">
      <c r="A1137" s="214"/>
      <c r="B1137" s="212" t="s">
        <v>512</v>
      </c>
      <c r="C1137" s="222" t="s">
        <v>1081</v>
      </c>
      <c r="D1137" s="738"/>
      <c r="E1137" s="211">
        <f t="shared" ref="E1137:G1139" si="128">E1136+7</f>
        <v>44145</v>
      </c>
      <c r="F1137" s="211">
        <f t="shared" si="128"/>
        <v>44149</v>
      </c>
      <c r="G1137" s="211">
        <f t="shared" si="128"/>
        <v>44175</v>
      </c>
      <c r="H1137" s="214"/>
      <c r="I1137" s="214"/>
    </row>
    <row r="1138" spans="1:9">
      <c r="A1138" s="214"/>
      <c r="B1138" s="212" t="s">
        <v>513</v>
      </c>
      <c r="C1138" s="222" t="s">
        <v>1080</v>
      </c>
      <c r="D1138" s="738"/>
      <c r="E1138" s="211">
        <f t="shared" si="128"/>
        <v>44152</v>
      </c>
      <c r="F1138" s="211">
        <f t="shared" si="128"/>
        <v>44156</v>
      </c>
      <c r="G1138" s="211">
        <f t="shared" si="128"/>
        <v>44182</v>
      </c>
      <c r="H1138" s="214"/>
      <c r="I1138" s="214"/>
    </row>
    <row r="1139" spans="1:9">
      <c r="A1139" s="214"/>
      <c r="B1139" s="212" t="s">
        <v>514</v>
      </c>
      <c r="C1139" s="212" t="s">
        <v>344</v>
      </c>
      <c r="D1139" s="739"/>
      <c r="E1139" s="211">
        <f t="shared" si="128"/>
        <v>44159</v>
      </c>
      <c r="F1139" s="211">
        <f t="shared" si="128"/>
        <v>44163</v>
      </c>
      <c r="G1139" s="211">
        <f t="shared" si="128"/>
        <v>44189</v>
      </c>
      <c r="H1139" s="214"/>
      <c r="I1139" s="214"/>
    </row>
    <row r="1140" spans="1:9">
      <c r="A1140" s="214"/>
      <c r="B1140" s="219"/>
      <c r="C1140" s="219"/>
      <c r="D1140" s="218"/>
      <c r="E1140" s="217"/>
      <c r="F1140" s="217"/>
      <c r="G1140" s="217"/>
      <c r="H1140" s="214"/>
      <c r="I1140" s="214"/>
    </row>
    <row r="1141" spans="1:9">
      <c r="A1141" s="221" t="s">
        <v>255</v>
      </c>
      <c r="B1141" s="215"/>
      <c r="C1141" s="215"/>
      <c r="D1141" s="214"/>
      <c r="E1141" s="214"/>
      <c r="F1141" s="214"/>
      <c r="G1141" s="214"/>
      <c r="H1141" s="214"/>
      <c r="I1141" s="214"/>
    </row>
    <row r="1142" spans="1:9">
      <c r="A1142" s="214"/>
      <c r="B1142" s="740" t="s">
        <v>26</v>
      </c>
      <c r="C1142" s="740" t="s">
        <v>27</v>
      </c>
      <c r="D1142" s="742" t="s">
        <v>28</v>
      </c>
      <c r="E1142" s="213" t="s">
        <v>159</v>
      </c>
      <c r="F1142" s="213" t="s">
        <v>159</v>
      </c>
      <c r="G1142" s="213" t="s">
        <v>255</v>
      </c>
      <c r="H1142" s="214"/>
      <c r="I1142" s="214"/>
    </row>
    <row r="1143" spans="1:9">
      <c r="A1143" s="214"/>
      <c r="B1143" s="741"/>
      <c r="C1143" s="741"/>
      <c r="D1143" s="743"/>
      <c r="E1143" s="213" t="s">
        <v>1035</v>
      </c>
      <c r="F1143" s="213" t="s">
        <v>30</v>
      </c>
      <c r="G1143" s="213" t="s">
        <v>31</v>
      </c>
      <c r="H1143" s="214"/>
      <c r="I1143" s="214"/>
    </row>
    <row r="1144" spans="1:9">
      <c r="A1144" s="214"/>
      <c r="B1144" s="212" t="s">
        <v>493</v>
      </c>
      <c r="C1144" s="222" t="s">
        <v>1079</v>
      </c>
      <c r="D1144" s="737" t="s">
        <v>1078</v>
      </c>
      <c r="E1144" s="211">
        <v>44137</v>
      </c>
      <c r="F1144" s="211">
        <v>44140</v>
      </c>
      <c r="G1144" s="211">
        <f>F1144+36</f>
        <v>44176</v>
      </c>
      <c r="H1144" s="214"/>
      <c r="I1144" s="214"/>
    </row>
    <row r="1145" spans="1:9">
      <c r="A1145" s="226"/>
      <c r="B1145" s="212" t="s">
        <v>494</v>
      </c>
      <c r="C1145" s="222" t="s">
        <v>1077</v>
      </c>
      <c r="D1145" s="738"/>
      <c r="E1145" s="211">
        <f t="shared" ref="E1145:G1147" si="129">E1144+7</f>
        <v>44144</v>
      </c>
      <c r="F1145" s="211">
        <f t="shared" si="129"/>
        <v>44147</v>
      </c>
      <c r="G1145" s="211">
        <f t="shared" si="129"/>
        <v>44183</v>
      </c>
      <c r="H1145" s="214"/>
      <c r="I1145" s="214"/>
    </row>
    <row r="1146" spans="1:9">
      <c r="A1146" s="226"/>
      <c r="B1146" s="212" t="s">
        <v>495</v>
      </c>
      <c r="C1146" s="222" t="s">
        <v>1076</v>
      </c>
      <c r="D1146" s="738"/>
      <c r="E1146" s="211">
        <f t="shared" si="129"/>
        <v>44151</v>
      </c>
      <c r="F1146" s="211">
        <f t="shared" si="129"/>
        <v>44154</v>
      </c>
      <c r="G1146" s="211">
        <f t="shared" si="129"/>
        <v>44190</v>
      </c>
      <c r="H1146" s="214"/>
      <c r="I1146" s="214"/>
    </row>
    <row r="1147" spans="1:9">
      <c r="A1147" s="226"/>
      <c r="B1147" s="212" t="s">
        <v>496</v>
      </c>
      <c r="C1147" s="222" t="s">
        <v>1075</v>
      </c>
      <c r="D1147" s="739"/>
      <c r="E1147" s="211">
        <f t="shared" si="129"/>
        <v>44158</v>
      </c>
      <c r="F1147" s="211">
        <f t="shared" si="129"/>
        <v>44161</v>
      </c>
      <c r="G1147" s="211">
        <f t="shared" si="129"/>
        <v>44197</v>
      </c>
      <c r="H1147" s="214"/>
      <c r="I1147" s="214"/>
    </row>
    <row r="1148" spans="1:9">
      <c r="A1148" s="226"/>
      <c r="B1148" s="219"/>
      <c r="C1148" s="219"/>
      <c r="D1148" s="218"/>
      <c r="E1148" s="217"/>
      <c r="F1148" s="217"/>
      <c r="G1148" s="217"/>
      <c r="H1148" s="214"/>
      <c r="I1148" s="214"/>
    </row>
    <row r="1149" spans="1:9">
      <c r="A1149" s="226" t="s">
        <v>1074</v>
      </c>
      <c r="B1149" s="219"/>
      <c r="C1149" s="219"/>
      <c r="D1149" s="218"/>
      <c r="E1149" s="217"/>
      <c r="F1149" s="217"/>
      <c r="G1149" s="217"/>
      <c r="H1149" s="214"/>
      <c r="I1149" s="214"/>
    </row>
    <row r="1150" spans="1:9">
      <c r="A1150" s="226"/>
      <c r="B1150" s="740" t="s">
        <v>26</v>
      </c>
      <c r="C1150" s="740" t="s">
        <v>27</v>
      </c>
      <c r="D1150" s="742" t="s">
        <v>28</v>
      </c>
      <c r="E1150" s="213" t="s">
        <v>159</v>
      </c>
      <c r="F1150" s="213" t="s">
        <v>159</v>
      </c>
      <c r="G1150" s="213" t="s">
        <v>1074</v>
      </c>
      <c r="H1150" s="214"/>
      <c r="I1150" s="214"/>
    </row>
    <row r="1151" spans="1:9">
      <c r="A1151" s="226"/>
      <c r="B1151" s="741"/>
      <c r="C1151" s="741"/>
      <c r="D1151" s="743"/>
      <c r="E1151" s="213" t="s">
        <v>1035</v>
      </c>
      <c r="F1151" s="213" t="s">
        <v>30</v>
      </c>
      <c r="G1151" s="213" t="s">
        <v>31</v>
      </c>
      <c r="H1151" s="214"/>
      <c r="I1151" s="214"/>
    </row>
    <row r="1152" spans="1:9">
      <c r="A1152" s="226"/>
      <c r="B1152" s="212" t="s">
        <v>1073</v>
      </c>
      <c r="C1152" s="222" t="s">
        <v>1072</v>
      </c>
      <c r="D1152" s="737" t="s">
        <v>1071</v>
      </c>
      <c r="E1152" s="211">
        <v>44133</v>
      </c>
      <c r="F1152" s="211">
        <v>44137</v>
      </c>
      <c r="G1152" s="211">
        <f>F1152+30</f>
        <v>44167</v>
      </c>
      <c r="H1152" s="214"/>
      <c r="I1152" s="214"/>
    </row>
    <row r="1153" spans="1:9">
      <c r="A1153" s="226"/>
      <c r="B1153" s="212" t="s">
        <v>1070</v>
      </c>
      <c r="C1153" s="222" t="s">
        <v>1069</v>
      </c>
      <c r="D1153" s="738"/>
      <c r="E1153" s="211">
        <f t="shared" ref="E1153:G1156" si="130">E1152+7</f>
        <v>44140</v>
      </c>
      <c r="F1153" s="211">
        <f t="shared" si="130"/>
        <v>44144</v>
      </c>
      <c r="G1153" s="211">
        <f t="shared" si="130"/>
        <v>44174</v>
      </c>
      <c r="H1153" s="214"/>
      <c r="I1153" s="214"/>
    </row>
    <row r="1154" spans="1:9">
      <c r="A1154" s="226"/>
      <c r="B1154" s="212" t="s">
        <v>1068</v>
      </c>
      <c r="C1154" s="222" t="s">
        <v>1067</v>
      </c>
      <c r="D1154" s="738"/>
      <c r="E1154" s="211">
        <f t="shared" si="130"/>
        <v>44147</v>
      </c>
      <c r="F1154" s="211">
        <f t="shared" si="130"/>
        <v>44151</v>
      </c>
      <c r="G1154" s="211">
        <f t="shared" si="130"/>
        <v>44181</v>
      </c>
      <c r="H1154" s="214"/>
      <c r="I1154" s="214"/>
    </row>
    <row r="1155" spans="1:9">
      <c r="A1155" s="226"/>
      <c r="B1155" s="212" t="s">
        <v>1066</v>
      </c>
      <c r="C1155" s="222" t="s">
        <v>1065</v>
      </c>
      <c r="D1155" s="738"/>
      <c r="E1155" s="211">
        <f t="shared" si="130"/>
        <v>44154</v>
      </c>
      <c r="F1155" s="211">
        <f t="shared" si="130"/>
        <v>44158</v>
      </c>
      <c r="G1155" s="211">
        <f t="shared" si="130"/>
        <v>44188</v>
      </c>
      <c r="H1155" s="214"/>
      <c r="I1155" s="214"/>
    </row>
    <row r="1156" spans="1:9">
      <c r="A1156" s="226"/>
      <c r="B1156" s="212" t="s">
        <v>1064</v>
      </c>
      <c r="C1156" s="222" t="s">
        <v>1063</v>
      </c>
      <c r="D1156" s="739"/>
      <c r="E1156" s="211">
        <f t="shared" si="130"/>
        <v>44161</v>
      </c>
      <c r="F1156" s="211">
        <f t="shared" si="130"/>
        <v>44165</v>
      </c>
      <c r="G1156" s="211">
        <f t="shared" si="130"/>
        <v>44195</v>
      </c>
      <c r="H1156" s="214"/>
      <c r="I1156" s="214"/>
    </row>
    <row r="1157" spans="1:9">
      <c r="A1157" s="214"/>
      <c r="B1157" s="219"/>
      <c r="C1157" s="219"/>
      <c r="D1157" s="218"/>
      <c r="E1157" s="217"/>
      <c r="F1157" s="217"/>
      <c r="G1157" s="217"/>
      <c r="H1157" s="220"/>
      <c r="I1157" s="214"/>
    </row>
    <row r="1158" spans="1:9">
      <c r="A1158" s="221" t="s">
        <v>1062</v>
      </c>
      <c r="B1158" s="219"/>
      <c r="C1158" s="219"/>
      <c r="D1158" s="218"/>
      <c r="E1158" s="217"/>
      <c r="F1158" s="217"/>
      <c r="G1158" s="217"/>
      <c r="H1158" s="220"/>
      <c r="I1158" s="214"/>
    </row>
    <row r="1159" spans="1:9">
      <c r="A1159" s="214"/>
      <c r="B1159" s="740" t="s">
        <v>26</v>
      </c>
      <c r="C1159" s="740" t="s">
        <v>27</v>
      </c>
      <c r="D1159" s="742" t="s">
        <v>28</v>
      </c>
      <c r="E1159" s="213" t="s">
        <v>159</v>
      </c>
      <c r="F1159" s="213" t="s">
        <v>159</v>
      </c>
      <c r="G1159" s="213" t="s">
        <v>1062</v>
      </c>
      <c r="H1159" s="220"/>
      <c r="I1159" s="214"/>
    </row>
    <row r="1160" spans="1:9">
      <c r="A1160" s="214"/>
      <c r="B1160" s="741"/>
      <c r="C1160" s="741"/>
      <c r="D1160" s="743"/>
      <c r="E1160" s="213" t="s">
        <v>1035</v>
      </c>
      <c r="F1160" s="213" t="s">
        <v>30</v>
      </c>
      <c r="G1160" s="213" t="s">
        <v>31</v>
      </c>
      <c r="H1160" s="220"/>
      <c r="I1160" s="214"/>
    </row>
    <row r="1161" spans="1:9">
      <c r="A1161" s="214"/>
      <c r="B1161" s="212" t="s">
        <v>1061</v>
      </c>
      <c r="C1161" s="222" t="s">
        <v>1060</v>
      </c>
      <c r="D1161" s="737" t="s">
        <v>1059</v>
      </c>
      <c r="E1161" s="211">
        <v>44137</v>
      </c>
      <c r="F1161" s="211">
        <v>44141</v>
      </c>
      <c r="G1161" s="211">
        <f>F1161+39</f>
        <v>44180</v>
      </c>
      <c r="H1161" s="220"/>
      <c r="I1161" s="214"/>
    </row>
    <row r="1162" spans="1:9">
      <c r="A1162" s="214"/>
      <c r="B1162" s="212" t="s">
        <v>180</v>
      </c>
      <c r="C1162" s="222" t="s">
        <v>1058</v>
      </c>
      <c r="D1162" s="738"/>
      <c r="E1162" s="211">
        <f t="shared" ref="E1162:G1164" si="131">E1161+7</f>
        <v>44144</v>
      </c>
      <c r="F1162" s="211">
        <f t="shared" si="131"/>
        <v>44148</v>
      </c>
      <c r="G1162" s="211">
        <f t="shared" si="131"/>
        <v>44187</v>
      </c>
      <c r="H1162" s="220"/>
      <c r="I1162" s="214"/>
    </row>
    <row r="1163" spans="1:9">
      <c r="A1163" s="214"/>
      <c r="B1163" s="212" t="s">
        <v>1057</v>
      </c>
      <c r="C1163" s="222" t="s">
        <v>11</v>
      </c>
      <c r="D1163" s="738"/>
      <c r="E1163" s="211">
        <f t="shared" si="131"/>
        <v>44151</v>
      </c>
      <c r="F1163" s="211">
        <f t="shared" si="131"/>
        <v>44155</v>
      </c>
      <c r="G1163" s="211">
        <f t="shared" si="131"/>
        <v>44194</v>
      </c>
      <c r="H1163" s="220"/>
      <c r="I1163" s="214"/>
    </row>
    <row r="1164" spans="1:9">
      <c r="A1164" s="214"/>
      <c r="B1164" s="212" t="s">
        <v>1056</v>
      </c>
      <c r="C1164" s="222" t="s">
        <v>53</v>
      </c>
      <c r="D1164" s="739"/>
      <c r="E1164" s="211">
        <f t="shared" si="131"/>
        <v>44158</v>
      </c>
      <c r="F1164" s="211">
        <f t="shared" si="131"/>
        <v>44162</v>
      </c>
      <c r="G1164" s="211">
        <f t="shared" si="131"/>
        <v>44201</v>
      </c>
      <c r="H1164" s="220"/>
      <c r="I1164" s="214"/>
    </row>
    <row r="1165" spans="1:9">
      <c r="A1165" s="214"/>
      <c r="B1165" s="219"/>
      <c r="C1165" s="219"/>
      <c r="D1165" s="218"/>
      <c r="E1165" s="217"/>
      <c r="F1165" s="217"/>
      <c r="G1165" s="217"/>
      <c r="H1165" s="220"/>
      <c r="I1165" s="214"/>
    </row>
    <row r="1166" spans="1:9">
      <c r="A1166" s="225" t="s">
        <v>1055</v>
      </c>
      <c r="B1166" s="225"/>
      <c r="C1166" s="225"/>
      <c r="D1166" s="224"/>
      <c r="E1166" s="224"/>
      <c r="F1166" s="224"/>
      <c r="G1166" s="224"/>
      <c r="H1166" s="220"/>
      <c r="I1166" s="214"/>
    </row>
    <row r="1167" spans="1:9">
      <c r="A1167" s="221" t="s">
        <v>1047</v>
      </c>
      <c r="B1167" s="215"/>
      <c r="C1167" s="215"/>
      <c r="D1167" s="214"/>
      <c r="E1167" s="214"/>
      <c r="F1167" s="214"/>
      <c r="G1167" s="214"/>
      <c r="H1167" s="220"/>
      <c r="I1167" s="214"/>
    </row>
    <row r="1168" spans="1:9">
      <c r="A1168" s="214"/>
      <c r="B1168" s="740" t="s">
        <v>26</v>
      </c>
      <c r="C1168" s="740" t="s">
        <v>27</v>
      </c>
      <c r="D1168" s="742" t="s">
        <v>28</v>
      </c>
      <c r="E1168" s="213" t="s">
        <v>159</v>
      </c>
      <c r="F1168" s="213" t="s">
        <v>159</v>
      </c>
      <c r="G1168" s="213" t="s">
        <v>1047</v>
      </c>
      <c r="H1168" s="220"/>
      <c r="I1168" s="214"/>
    </row>
    <row r="1169" spans="1:9">
      <c r="A1169" s="214"/>
      <c r="B1169" s="741"/>
      <c r="C1169" s="741"/>
      <c r="D1169" s="743"/>
      <c r="E1169" s="213" t="s">
        <v>1035</v>
      </c>
      <c r="F1169" s="213" t="s">
        <v>30</v>
      </c>
      <c r="G1169" s="213" t="s">
        <v>31</v>
      </c>
      <c r="H1169" s="220"/>
      <c r="I1169" s="214"/>
    </row>
    <row r="1170" spans="1:9">
      <c r="A1170" s="214"/>
      <c r="B1170" s="212" t="s">
        <v>1054</v>
      </c>
      <c r="C1170" s="212" t="s">
        <v>1048</v>
      </c>
      <c r="D1170" s="737" t="s">
        <v>1053</v>
      </c>
      <c r="E1170" s="211">
        <v>44133</v>
      </c>
      <c r="F1170" s="211">
        <v>44138</v>
      </c>
      <c r="G1170" s="211">
        <f>F1170+13</f>
        <v>44151</v>
      </c>
      <c r="H1170" s="220"/>
      <c r="I1170" s="214"/>
    </row>
    <row r="1171" spans="1:9">
      <c r="A1171" s="214"/>
      <c r="B1171" s="212" t="s">
        <v>1052</v>
      </c>
      <c r="C1171" s="212" t="s">
        <v>1051</v>
      </c>
      <c r="D1171" s="738"/>
      <c r="E1171" s="211">
        <f t="shared" ref="E1171:G1173" si="132">E1170+7</f>
        <v>44140</v>
      </c>
      <c r="F1171" s="211">
        <f t="shared" si="132"/>
        <v>44145</v>
      </c>
      <c r="G1171" s="211">
        <f t="shared" si="132"/>
        <v>44158</v>
      </c>
      <c r="H1171" s="220"/>
      <c r="I1171" s="214"/>
    </row>
    <row r="1172" spans="1:9">
      <c r="A1172" s="214"/>
      <c r="B1172" s="212" t="s">
        <v>1050</v>
      </c>
      <c r="C1172" s="212" t="s">
        <v>1048</v>
      </c>
      <c r="D1172" s="738"/>
      <c r="E1172" s="211">
        <f t="shared" si="132"/>
        <v>44147</v>
      </c>
      <c r="F1172" s="211">
        <f t="shared" si="132"/>
        <v>44152</v>
      </c>
      <c r="G1172" s="211">
        <f t="shared" si="132"/>
        <v>44165</v>
      </c>
      <c r="H1172" s="220"/>
      <c r="I1172" s="214"/>
    </row>
    <row r="1173" spans="1:9">
      <c r="A1173" s="214"/>
      <c r="B1173" s="212" t="s">
        <v>1049</v>
      </c>
      <c r="C1173" s="212" t="s">
        <v>1048</v>
      </c>
      <c r="D1173" s="739"/>
      <c r="E1173" s="211">
        <f t="shared" si="132"/>
        <v>44154</v>
      </c>
      <c r="F1173" s="211">
        <f t="shared" si="132"/>
        <v>44159</v>
      </c>
      <c r="G1173" s="211">
        <f t="shared" si="132"/>
        <v>44172</v>
      </c>
      <c r="H1173" s="220"/>
      <c r="I1173" s="214"/>
    </row>
    <row r="1174" spans="1:9">
      <c r="A1174" s="214"/>
      <c r="B1174" s="219"/>
      <c r="C1174" s="219"/>
      <c r="D1174" s="218"/>
      <c r="E1174" s="217"/>
      <c r="F1174" s="217"/>
      <c r="G1174" s="217"/>
      <c r="H1174" s="220"/>
      <c r="I1174" s="214"/>
    </row>
    <row r="1175" spans="1:9">
      <c r="A1175" s="214"/>
      <c r="B1175" s="740" t="s">
        <v>26</v>
      </c>
      <c r="C1175" s="740" t="s">
        <v>27</v>
      </c>
      <c r="D1175" s="742" t="s">
        <v>28</v>
      </c>
      <c r="E1175" s="213" t="s">
        <v>159</v>
      </c>
      <c r="F1175" s="213" t="s">
        <v>159</v>
      </c>
      <c r="G1175" s="213" t="s">
        <v>1047</v>
      </c>
      <c r="H1175" s="220"/>
      <c r="I1175" s="214"/>
    </row>
    <row r="1176" spans="1:9">
      <c r="A1176" s="214"/>
      <c r="B1176" s="741"/>
      <c r="C1176" s="741"/>
      <c r="D1176" s="743"/>
      <c r="E1176" s="213" t="s">
        <v>1035</v>
      </c>
      <c r="F1176" s="213" t="s">
        <v>30</v>
      </c>
      <c r="G1176" s="213" t="s">
        <v>31</v>
      </c>
      <c r="H1176" s="220"/>
      <c r="I1176" s="214"/>
    </row>
    <row r="1177" spans="1:9">
      <c r="A1177" s="214"/>
      <c r="B1177" s="223" t="s">
        <v>1046</v>
      </c>
      <c r="C1177" s="223" t="s">
        <v>1045</v>
      </c>
      <c r="D1177" s="737" t="s">
        <v>1044</v>
      </c>
      <c r="E1177" s="211">
        <v>44138</v>
      </c>
      <c r="F1177" s="211">
        <v>44142</v>
      </c>
      <c r="G1177" s="211">
        <f>F1177+14</f>
        <v>44156</v>
      </c>
      <c r="H1177" s="220"/>
      <c r="I1177" s="214"/>
    </row>
    <row r="1178" spans="1:9">
      <c r="A1178" s="214"/>
      <c r="B1178" s="212" t="s">
        <v>1043</v>
      </c>
      <c r="C1178" s="212" t="s">
        <v>1042</v>
      </c>
      <c r="D1178" s="738"/>
      <c r="E1178" s="211">
        <f t="shared" ref="E1178:G1180" si="133">E1177+7</f>
        <v>44145</v>
      </c>
      <c r="F1178" s="211">
        <f t="shared" si="133"/>
        <v>44149</v>
      </c>
      <c r="G1178" s="211">
        <f t="shared" si="133"/>
        <v>44163</v>
      </c>
      <c r="H1178" s="220"/>
      <c r="I1178" s="214"/>
    </row>
    <row r="1179" spans="1:9">
      <c r="A1179" s="214"/>
      <c r="B1179" s="212" t="s">
        <v>1041</v>
      </c>
      <c r="C1179" s="222" t="s">
        <v>54</v>
      </c>
      <c r="D1179" s="738"/>
      <c r="E1179" s="211">
        <f t="shared" si="133"/>
        <v>44152</v>
      </c>
      <c r="F1179" s="211">
        <f t="shared" si="133"/>
        <v>44156</v>
      </c>
      <c r="G1179" s="211">
        <f t="shared" si="133"/>
        <v>44170</v>
      </c>
      <c r="H1179" s="220"/>
      <c r="I1179" s="214"/>
    </row>
    <row r="1180" spans="1:9">
      <c r="A1180" s="214"/>
      <c r="B1180" s="212" t="s">
        <v>1040</v>
      </c>
      <c r="C1180" s="222" t="s">
        <v>1039</v>
      </c>
      <c r="D1180" s="739"/>
      <c r="E1180" s="211">
        <f t="shared" si="133"/>
        <v>44159</v>
      </c>
      <c r="F1180" s="211">
        <f t="shared" si="133"/>
        <v>44163</v>
      </c>
      <c r="G1180" s="211">
        <f t="shared" si="133"/>
        <v>44177</v>
      </c>
      <c r="H1180" s="220"/>
      <c r="I1180" s="214"/>
    </row>
    <row r="1181" spans="1:9">
      <c r="A1181" s="221" t="s">
        <v>268</v>
      </c>
      <c r="B1181" s="209"/>
      <c r="C1181" s="209"/>
      <c r="D1181" s="214"/>
      <c r="E1181" s="214"/>
      <c r="F1181" s="214"/>
      <c r="G1181" s="214"/>
      <c r="H1181" s="220"/>
      <c r="I1181" s="214"/>
    </row>
    <row r="1182" spans="1:9">
      <c r="B1182" s="219"/>
      <c r="C1182" s="219"/>
      <c r="D1182" s="218"/>
      <c r="E1182" s="217"/>
      <c r="F1182" s="217"/>
      <c r="G1182" s="217"/>
      <c r="H1182" s="217"/>
    </row>
    <row r="1183" spans="1:9">
      <c r="B1183" s="740" t="s">
        <v>26</v>
      </c>
      <c r="C1183" s="740" t="s">
        <v>27</v>
      </c>
      <c r="D1183" s="742" t="s">
        <v>28</v>
      </c>
      <c r="E1183" s="213" t="s">
        <v>159</v>
      </c>
      <c r="F1183" s="213" t="s">
        <v>159</v>
      </c>
      <c r="G1183" s="213" t="s">
        <v>1037</v>
      </c>
      <c r="H1183" s="213" t="s">
        <v>268</v>
      </c>
    </row>
    <row r="1184" spans="1:9">
      <c r="B1184" s="741"/>
      <c r="C1184" s="741"/>
      <c r="D1184" s="743"/>
      <c r="E1184" s="213" t="s">
        <v>1035</v>
      </c>
      <c r="F1184" s="213" t="s">
        <v>30</v>
      </c>
      <c r="G1184" s="213" t="s">
        <v>31</v>
      </c>
      <c r="H1184" s="213" t="s">
        <v>31</v>
      </c>
    </row>
    <row r="1185" spans="1:8" ht="16.5" customHeight="1">
      <c r="B1185" s="212" t="s">
        <v>1034</v>
      </c>
      <c r="C1185" s="212" t="s">
        <v>1033</v>
      </c>
      <c r="D1185" s="737" t="s">
        <v>1032</v>
      </c>
      <c r="E1185" s="211">
        <v>44137</v>
      </c>
      <c r="F1185" s="211">
        <v>44142</v>
      </c>
      <c r="G1185" s="211">
        <f>F1185+12</f>
        <v>44154</v>
      </c>
      <c r="H1185" s="211" t="s">
        <v>1026</v>
      </c>
    </row>
    <row r="1186" spans="1:8">
      <c r="B1186" s="212" t="s">
        <v>1031</v>
      </c>
      <c r="C1186" s="212" t="s">
        <v>1029</v>
      </c>
      <c r="D1186" s="738"/>
      <c r="E1186" s="211">
        <f t="shared" ref="E1186:G1188" si="134">E1185+7</f>
        <v>44144</v>
      </c>
      <c r="F1186" s="211">
        <f t="shared" si="134"/>
        <v>44149</v>
      </c>
      <c r="G1186" s="211">
        <f t="shared" si="134"/>
        <v>44161</v>
      </c>
      <c r="H1186" s="211" t="s">
        <v>1026</v>
      </c>
    </row>
    <row r="1187" spans="1:8">
      <c r="B1187" s="212" t="s">
        <v>1030</v>
      </c>
      <c r="C1187" s="212" t="s">
        <v>1029</v>
      </c>
      <c r="D1187" s="738"/>
      <c r="E1187" s="211">
        <f t="shared" si="134"/>
        <v>44151</v>
      </c>
      <c r="F1187" s="211">
        <f t="shared" si="134"/>
        <v>44156</v>
      </c>
      <c r="G1187" s="211">
        <f t="shared" si="134"/>
        <v>44168</v>
      </c>
      <c r="H1187" s="211" t="s">
        <v>1026</v>
      </c>
    </row>
    <row r="1188" spans="1:8">
      <c r="B1188" s="212" t="s">
        <v>1028</v>
      </c>
      <c r="C1188" s="212" t="s">
        <v>1027</v>
      </c>
      <c r="D1188" s="739"/>
      <c r="E1188" s="211">
        <f t="shared" si="134"/>
        <v>44158</v>
      </c>
      <c r="F1188" s="211">
        <f t="shared" si="134"/>
        <v>44163</v>
      </c>
      <c r="G1188" s="211">
        <f t="shared" si="134"/>
        <v>44175</v>
      </c>
      <c r="H1188" s="211" t="s">
        <v>1026</v>
      </c>
    </row>
    <row r="1189" spans="1:8">
      <c r="B1189" s="219"/>
      <c r="C1189" s="219"/>
      <c r="D1189" s="218"/>
      <c r="E1189" s="217"/>
      <c r="F1189" s="217"/>
      <c r="G1189" s="217"/>
      <c r="H1189" s="217"/>
    </row>
    <row r="1190" spans="1:8">
      <c r="A1190" s="216" t="s">
        <v>1038</v>
      </c>
      <c r="B1190" s="215"/>
      <c r="C1190" s="215"/>
      <c r="D1190" s="214"/>
      <c r="E1190" s="214"/>
      <c r="F1190" s="214"/>
      <c r="G1190" s="214"/>
    </row>
    <row r="1191" spans="1:8">
      <c r="B1191" s="215"/>
      <c r="C1191" s="215"/>
      <c r="D1191" s="214"/>
      <c r="E1191" s="214"/>
      <c r="F1191" s="214"/>
      <c r="G1191" s="214"/>
    </row>
    <row r="1192" spans="1:8">
      <c r="B1192" s="740" t="s">
        <v>26</v>
      </c>
      <c r="C1192" s="740" t="s">
        <v>27</v>
      </c>
      <c r="D1192" s="742" t="s">
        <v>28</v>
      </c>
      <c r="E1192" s="213" t="s">
        <v>159</v>
      </c>
      <c r="F1192" s="213" t="s">
        <v>159</v>
      </c>
      <c r="G1192" s="213" t="s">
        <v>1037</v>
      </c>
      <c r="H1192" s="213" t="s">
        <v>1036</v>
      </c>
    </row>
    <row r="1193" spans="1:8">
      <c r="B1193" s="741"/>
      <c r="C1193" s="741"/>
      <c r="D1193" s="743"/>
      <c r="E1193" s="213" t="s">
        <v>1035</v>
      </c>
      <c r="F1193" s="213" t="s">
        <v>30</v>
      </c>
      <c r="G1193" s="213" t="s">
        <v>31</v>
      </c>
      <c r="H1193" s="213" t="s">
        <v>31</v>
      </c>
    </row>
    <row r="1194" spans="1:8" ht="16.5" customHeight="1">
      <c r="B1194" s="212" t="s">
        <v>1034</v>
      </c>
      <c r="C1194" s="212" t="s">
        <v>1033</v>
      </c>
      <c r="D1194" s="737" t="s">
        <v>1032</v>
      </c>
      <c r="E1194" s="211">
        <v>44137</v>
      </c>
      <c r="F1194" s="211">
        <v>44142</v>
      </c>
      <c r="G1194" s="211">
        <f>F1194+12</f>
        <v>44154</v>
      </c>
      <c r="H1194" s="211" t="s">
        <v>1026</v>
      </c>
    </row>
    <row r="1195" spans="1:8">
      <c r="B1195" s="212" t="s">
        <v>1031</v>
      </c>
      <c r="C1195" s="212" t="s">
        <v>1029</v>
      </c>
      <c r="D1195" s="738"/>
      <c r="E1195" s="211">
        <f t="shared" ref="E1195:G1197" si="135">E1194+7</f>
        <v>44144</v>
      </c>
      <c r="F1195" s="211">
        <f t="shared" si="135"/>
        <v>44149</v>
      </c>
      <c r="G1195" s="211">
        <f t="shared" si="135"/>
        <v>44161</v>
      </c>
      <c r="H1195" s="211" t="s">
        <v>1026</v>
      </c>
    </row>
    <row r="1196" spans="1:8">
      <c r="B1196" s="212" t="s">
        <v>1030</v>
      </c>
      <c r="C1196" s="212" t="s">
        <v>1029</v>
      </c>
      <c r="D1196" s="738"/>
      <c r="E1196" s="211">
        <f t="shared" si="135"/>
        <v>44151</v>
      </c>
      <c r="F1196" s="211">
        <f t="shared" si="135"/>
        <v>44156</v>
      </c>
      <c r="G1196" s="211">
        <f t="shared" si="135"/>
        <v>44168</v>
      </c>
      <c r="H1196" s="211" t="s">
        <v>1026</v>
      </c>
    </row>
    <row r="1197" spans="1:8">
      <c r="B1197" s="212" t="s">
        <v>1028</v>
      </c>
      <c r="C1197" s="212" t="s">
        <v>1027</v>
      </c>
      <c r="D1197" s="739"/>
      <c r="E1197" s="211">
        <f t="shared" si="135"/>
        <v>44158</v>
      </c>
      <c r="F1197" s="211">
        <f t="shared" si="135"/>
        <v>44163</v>
      </c>
      <c r="G1197" s="211">
        <f t="shared" si="135"/>
        <v>44175</v>
      </c>
      <c r="H1197" s="211" t="s">
        <v>1026</v>
      </c>
    </row>
  </sheetData>
  <mergeCells count="582">
    <mergeCell ref="B1127:B1128"/>
    <mergeCell ref="C1127:C1128"/>
    <mergeCell ref="D1127:D1128"/>
    <mergeCell ref="D1121:D1125"/>
    <mergeCell ref="D1185:D1188"/>
    <mergeCell ref="B1192:B1193"/>
    <mergeCell ref="C1192:C1193"/>
    <mergeCell ref="D1192:D1193"/>
    <mergeCell ref="D1194:D1197"/>
    <mergeCell ref="B1078:B1079"/>
    <mergeCell ref="C1078:C1079"/>
    <mergeCell ref="D1078:D1079"/>
    <mergeCell ref="D1040:D1044"/>
    <mergeCell ref="B1046:B1047"/>
    <mergeCell ref="C1046:C1047"/>
    <mergeCell ref="D1046:D1047"/>
    <mergeCell ref="D1049:D1052"/>
    <mergeCell ref="B1054:B1055"/>
    <mergeCell ref="C1054:C1055"/>
    <mergeCell ref="B1062:B1063"/>
    <mergeCell ref="C1062:C1063"/>
    <mergeCell ref="D1062:D1063"/>
    <mergeCell ref="D1064:D1067"/>
    <mergeCell ref="B1070:B1071"/>
    <mergeCell ref="C1070:C1071"/>
    <mergeCell ref="D1070:D1071"/>
    <mergeCell ref="D1072:D1075"/>
    <mergeCell ref="D1054:D1055"/>
    <mergeCell ref="D1056:D1059"/>
    <mergeCell ref="D517:D521"/>
    <mergeCell ref="B422:B423"/>
    <mergeCell ref="C533:C534"/>
    <mergeCell ref="D515:D516"/>
    <mergeCell ref="D483:D487"/>
    <mergeCell ref="D535:D539"/>
    <mergeCell ref="D981:D982"/>
    <mergeCell ref="D983:D986"/>
    <mergeCell ref="D524:D525"/>
    <mergeCell ref="D526:D530"/>
    <mergeCell ref="D552:D553"/>
    <mergeCell ref="D561:D562"/>
    <mergeCell ref="D581:D585"/>
    <mergeCell ref="A856:G856"/>
    <mergeCell ref="B858:B859"/>
    <mergeCell ref="C858:C859"/>
    <mergeCell ref="D858:D859"/>
    <mergeCell ref="D508:D512"/>
    <mergeCell ref="D320:D324"/>
    <mergeCell ref="D8:D12"/>
    <mergeCell ref="D42:D46"/>
    <mergeCell ref="D51:D55"/>
    <mergeCell ref="D77:D81"/>
    <mergeCell ref="D187:D191"/>
    <mergeCell ref="D205:D209"/>
    <mergeCell ref="C414:C415"/>
    <mergeCell ref="D506:D507"/>
    <mergeCell ref="D499:D503"/>
    <mergeCell ref="C481:C482"/>
    <mergeCell ref="D447:D448"/>
    <mergeCell ref="C456:C457"/>
    <mergeCell ref="C506:C507"/>
    <mergeCell ref="C489:C490"/>
    <mergeCell ref="D430:D431"/>
    <mergeCell ref="D361:D362"/>
    <mergeCell ref="D371:D375"/>
    <mergeCell ref="C387:C388"/>
    <mergeCell ref="C361:C362"/>
    <mergeCell ref="D432:D436"/>
    <mergeCell ref="D449:D453"/>
    <mergeCell ref="D96:D100"/>
    <mergeCell ref="D31:D32"/>
    <mergeCell ref="D24:D28"/>
    <mergeCell ref="D40:D41"/>
    <mergeCell ref="D33:D37"/>
    <mergeCell ref="D87:D91"/>
    <mergeCell ref="D103:D104"/>
    <mergeCell ref="C439:C440"/>
    <mergeCell ref="D497:D498"/>
    <mergeCell ref="D489:D490"/>
    <mergeCell ref="D491:D495"/>
    <mergeCell ref="D466:D470"/>
    <mergeCell ref="C422:C423"/>
    <mergeCell ref="D481:D482"/>
    <mergeCell ref="D456:D457"/>
    <mergeCell ref="D416:D420"/>
    <mergeCell ref="D414:D415"/>
    <mergeCell ref="D123:D127"/>
    <mergeCell ref="D141:D145"/>
    <mergeCell ref="D151:D155"/>
    <mergeCell ref="D132:D136"/>
    <mergeCell ref="D178:D182"/>
    <mergeCell ref="D337:D341"/>
    <mergeCell ref="A273:G273"/>
    <mergeCell ref="B283:B284"/>
    <mergeCell ref="B291:B292"/>
    <mergeCell ref="D275:D276"/>
    <mergeCell ref="D130:D131"/>
    <mergeCell ref="D212:D213"/>
    <mergeCell ref="D149:D150"/>
    <mergeCell ref="D139:D140"/>
    <mergeCell ref="D169:D173"/>
    <mergeCell ref="D203:D204"/>
    <mergeCell ref="D474:D478"/>
    <mergeCell ref="D380:D384"/>
    <mergeCell ref="D407:D411"/>
    <mergeCell ref="C472:C473"/>
    <mergeCell ref="C447:C448"/>
    <mergeCell ref="D441:D445"/>
    <mergeCell ref="D439:D440"/>
    <mergeCell ref="D464:D465"/>
    <mergeCell ref="D472:D473"/>
    <mergeCell ref="D458:D462"/>
    <mergeCell ref="D422:D423"/>
    <mergeCell ref="D424:D428"/>
    <mergeCell ref="C430:C431"/>
    <mergeCell ref="B378:B379"/>
    <mergeCell ref="C335:C336"/>
    <mergeCell ref="D328:D332"/>
    <mergeCell ref="D378:D379"/>
    <mergeCell ref="D387:D388"/>
    <mergeCell ref="D405:D406"/>
    <mergeCell ref="D389:D393"/>
    <mergeCell ref="D343:D344"/>
    <mergeCell ref="D352:D353"/>
    <mergeCell ref="B405:B406"/>
    <mergeCell ref="B414:B415"/>
    <mergeCell ref="B369:B370"/>
    <mergeCell ref="D268:D271"/>
    <mergeCell ref="D59:D63"/>
    <mergeCell ref="B112:B113"/>
    <mergeCell ref="B158:B159"/>
    <mergeCell ref="D283:D284"/>
    <mergeCell ref="B300:B301"/>
    <mergeCell ref="D291:D292"/>
    <mergeCell ref="D363:D367"/>
    <mergeCell ref="C405:C406"/>
    <mergeCell ref="C378:C379"/>
    <mergeCell ref="D354:D358"/>
    <mergeCell ref="D326:D327"/>
    <mergeCell ref="D345:D349"/>
    <mergeCell ref="D310:D314"/>
    <mergeCell ref="D105:D109"/>
    <mergeCell ref="D85:D86"/>
    <mergeCell ref="D112:D113"/>
    <mergeCell ref="D167:D168"/>
    <mergeCell ref="D160:D164"/>
    <mergeCell ref="D158:D159"/>
    <mergeCell ref="D114:D118"/>
    <mergeCell ref="D121:D122"/>
    <mergeCell ref="D94:D95"/>
    <mergeCell ref="D75:D76"/>
    <mergeCell ref="B335:B336"/>
    <mergeCell ref="C300:C301"/>
    <mergeCell ref="B308:B309"/>
    <mergeCell ref="D335:D336"/>
    <mergeCell ref="C308:C309"/>
    <mergeCell ref="B318:B319"/>
    <mergeCell ref="C275:C276"/>
    <mergeCell ref="C283:C284"/>
    <mergeCell ref="C291:C292"/>
    <mergeCell ref="D293:D297"/>
    <mergeCell ref="C318:C319"/>
    <mergeCell ref="D308:D309"/>
    <mergeCell ref="C326:C327"/>
    <mergeCell ref="B326:B327"/>
    <mergeCell ref="A316:G316"/>
    <mergeCell ref="B275:B276"/>
    <mergeCell ref="D302:D306"/>
    <mergeCell ref="D277:D281"/>
    <mergeCell ref="D300:D301"/>
    <mergeCell ref="D318:D319"/>
    <mergeCell ref="D285:D289"/>
    <mergeCell ref="A299:C299"/>
    <mergeCell ref="D223:D227"/>
    <mergeCell ref="D248:D249"/>
    <mergeCell ref="C149:C150"/>
    <mergeCell ref="C203:C204"/>
    <mergeCell ref="C112:C113"/>
    <mergeCell ref="C130:C131"/>
    <mergeCell ref="C212:C213"/>
    <mergeCell ref="C139:C140"/>
    <mergeCell ref="C158:C159"/>
    <mergeCell ref="D185:D186"/>
    <mergeCell ref="D196:D200"/>
    <mergeCell ref="D214:D218"/>
    <mergeCell ref="D194:D195"/>
    <mergeCell ref="B212:B213"/>
    <mergeCell ref="C75:C76"/>
    <mergeCell ref="C40:C41"/>
    <mergeCell ref="C85:C86"/>
    <mergeCell ref="D22:D23"/>
    <mergeCell ref="C57:C58"/>
    <mergeCell ref="D176:D177"/>
    <mergeCell ref="C167:C168"/>
    <mergeCell ref="C185:C186"/>
    <mergeCell ref="A166:B166"/>
    <mergeCell ref="B139:B140"/>
    <mergeCell ref="B130:B131"/>
    <mergeCell ref="B121:B122"/>
    <mergeCell ref="B75:B76"/>
    <mergeCell ref="B149:B150"/>
    <mergeCell ref="B94:B95"/>
    <mergeCell ref="B103:B104"/>
    <mergeCell ref="B85:B86"/>
    <mergeCell ref="C22:C23"/>
    <mergeCell ref="B66:B67"/>
    <mergeCell ref="C94:C95"/>
    <mergeCell ref="B185:B186"/>
    <mergeCell ref="B167:B168"/>
    <mergeCell ref="C103:C104"/>
    <mergeCell ref="A111:B111"/>
    <mergeCell ref="C121:C122"/>
    <mergeCell ref="C176:C177"/>
    <mergeCell ref="B176:B177"/>
    <mergeCell ref="B257:B258"/>
    <mergeCell ref="C248:C249"/>
    <mergeCell ref="C239:C240"/>
    <mergeCell ref="C221:C222"/>
    <mergeCell ref="C257:C258"/>
    <mergeCell ref="C230:C231"/>
    <mergeCell ref="B49:B50"/>
    <mergeCell ref="B57:B58"/>
    <mergeCell ref="C6:C7"/>
    <mergeCell ref="B6:B7"/>
    <mergeCell ref="B14:B15"/>
    <mergeCell ref="B22:B23"/>
    <mergeCell ref="B31:B32"/>
    <mergeCell ref="J1:K1"/>
    <mergeCell ref="A1:G1"/>
    <mergeCell ref="A2:B2"/>
    <mergeCell ref="A3:G3"/>
    <mergeCell ref="D6:D7"/>
    <mergeCell ref="B40:B41"/>
    <mergeCell ref="D14:D15"/>
    <mergeCell ref="C31:C32"/>
    <mergeCell ref="C14:C15"/>
    <mergeCell ref="C49:C50"/>
    <mergeCell ref="D16:D20"/>
    <mergeCell ref="D49:D50"/>
    <mergeCell ref="D57:D58"/>
    <mergeCell ref="D369:D370"/>
    <mergeCell ref="C352:C353"/>
    <mergeCell ref="B352:B353"/>
    <mergeCell ref="B343:B344"/>
    <mergeCell ref="C343:C344"/>
    <mergeCell ref="B361:B362"/>
    <mergeCell ref="B266:B267"/>
    <mergeCell ref="C194:C195"/>
    <mergeCell ref="B248:B249"/>
    <mergeCell ref="B239:B240"/>
    <mergeCell ref="B221:B222"/>
    <mergeCell ref="B230:B231"/>
    <mergeCell ref="B203:B204"/>
    <mergeCell ref="B194:B195"/>
    <mergeCell ref="D266:D267"/>
    <mergeCell ref="C266:C267"/>
    <mergeCell ref="D259:D263"/>
    <mergeCell ref="D221:D222"/>
    <mergeCell ref="D230:D231"/>
    <mergeCell ref="D239:D240"/>
    <mergeCell ref="D257:D258"/>
    <mergeCell ref="D232:D236"/>
    <mergeCell ref="D241:D245"/>
    <mergeCell ref="D250:D254"/>
    <mergeCell ref="B430:B431"/>
    <mergeCell ref="C464:C465"/>
    <mergeCell ref="C524:C525"/>
    <mergeCell ref="C515:C516"/>
    <mergeCell ref="B439:B440"/>
    <mergeCell ref="B515:B516"/>
    <mergeCell ref="B524:B525"/>
    <mergeCell ref="B387:B388"/>
    <mergeCell ref="C369:C370"/>
    <mergeCell ref="B497:B498"/>
    <mergeCell ref="B481:B482"/>
    <mergeCell ref="B489:B490"/>
    <mergeCell ref="B506:B507"/>
    <mergeCell ref="C543:C544"/>
    <mergeCell ref="C497:C498"/>
    <mergeCell ref="C552:C553"/>
    <mergeCell ref="B447:B448"/>
    <mergeCell ref="B464:B465"/>
    <mergeCell ref="B472:B473"/>
    <mergeCell ref="B533:B534"/>
    <mergeCell ref="B552:B553"/>
    <mergeCell ref="B456:B457"/>
    <mergeCell ref="D545:D549"/>
    <mergeCell ref="D633:D637"/>
    <mergeCell ref="D649:D653"/>
    <mergeCell ref="D639:D640"/>
    <mergeCell ref="D590:D594"/>
    <mergeCell ref="D579:D580"/>
    <mergeCell ref="B631:B632"/>
    <mergeCell ref="D647:D648"/>
    <mergeCell ref="D617:D621"/>
    <mergeCell ref="D554:D558"/>
    <mergeCell ref="D623:D624"/>
    <mergeCell ref="B579:B580"/>
    <mergeCell ref="B598:B599"/>
    <mergeCell ref="B639:B640"/>
    <mergeCell ref="D588:D589"/>
    <mergeCell ref="D641:D645"/>
    <mergeCell ref="D625:D629"/>
    <mergeCell ref="D533:D534"/>
    <mergeCell ref="D608:D612"/>
    <mergeCell ref="B561:B562"/>
    <mergeCell ref="C561:C562"/>
    <mergeCell ref="B570:B571"/>
    <mergeCell ref="C579:C580"/>
    <mergeCell ref="D563:D567"/>
    <mergeCell ref="D570:D571"/>
    <mergeCell ref="C570:C571"/>
    <mergeCell ref="B543:B544"/>
    <mergeCell ref="C631:C632"/>
    <mergeCell ref="D631:D632"/>
    <mergeCell ref="D615:D616"/>
    <mergeCell ref="C606:C607"/>
    <mergeCell ref="C639:C640"/>
    <mergeCell ref="C623:C624"/>
    <mergeCell ref="C615:C616"/>
    <mergeCell ref="D543:D544"/>
    <mergeCell ref="D600:D604"/>
    <mergeCell ref="D598:D599"/>
    <mergeCell ref="D606:D607"/>
    <mergeCell ref="C66:C67"/>
    <mergeCell ref="D66:D67"/>
    <mergeCell ref="D68:D72"/>
    <mergeCell ref="B396:B397"/>
    <mergeCell ref="C396:C397"/>
    <mergeCell ref="B690:B691"/>
    <mergeCell ref="B698:B699"/>
    <mergeCell ref="D690:D691"/>
    <mergeCell ref="D684:D688"/>
    <mergeCell ref="C665:C666"/>
    <mergeCell ref="D667:D671"/>
    <mergeCell ref="D675:D679"/>
    <mergeCell ref="B665:B666"/>
    <mergeCell ref="C673:C674"/>
    <mergeCell ref="B682:B683"/>
    <mergeCell ref="C698:C699"/>
    <mergeCell ref="D673:D674"/>
    <mergeCell ref="D665:D666"/>
    <mergeCell ref="D692:D696"/>
    <mergeCell ref="B673:B674"/>
    <mergeCell ref="C690:C691"/>
    <mergeCell ref="C682:C683"/>
    <mergeCell ref="C647:C648"/>
    <mergeCell ref="D572:D576"/>
    <mergeCell ref="B741:B742"/>
    <mergeCell ref="C741:C742"/>
    <mergeCell ref="D741:D742"/>
    <mergeCell ref="D396:D397"/>
    <mergeCell ref="D398:D402"/>
    <mergeCell ref="B724:B725"/>
    <mergeCell ref="C724:C725"/>
    <mergeCell ref="D724:D725"/>
    <mergeCell ref="C588:C589"/>
    <mergeCell ref="B615:B616"/>
    <mergeCell ref="A715:B715"/>
    <mergeCell ref="B707:B708"/>
    <mergeCell ref="C707:C708"/>
    <mergeCell ref="B716:B717"/>
    <mergeCell ref="C716:C717"/>
    <mergeCell ref="D716:D717"/>
    <mergeCell ref="D718:D722"/>
    <mergeCell ref="A732:G732"/>
    <mergeCell ref="D707:D708"/>
    <mergeCell ref="D700:D704"/>
    <mergeCell ref="B647:B648"/>
    <mergeCell ref="B588:B589"/>
    <mergeCell ref="B606:B607"/>
    <mergeCell ref="B623:B624"/>
    <mergeCell ref="D726:D730"/>
    <mergeCell ref="B734:B735"/>
    <mergeCell ref="C734:C735"/>
    <mergeCell ref="D734:D735"/>
    <mergeCell ref="D736:D739"/>
    <mergeCell ref="D709:D713"/>
    <mergeCell ref="C598:C599"/>
    <mergeCell ref="D682:D683"/>
    <mergeCell ref="D698:D699"/>
    <mergeCell ref="B656:B657"/>
    <mergeCell ref="C656:C657"/>
    <mergeCell ref="D658:D662"/>
    <mergeCell ref="D656:D657"/>
    <mergeCell ref="D743:D746"/>
    <mergeCell ref="B749:B750"/>
    <mergeCell ref="C749:C750"/>
    <mergeCell ref="D749:D750"/>
    <mergeCell ref="D751:D754"/>
    <mergeCell ref="B772:B773"/>
    <mergeCell ref="C772:C773"/>
    <mergeCell ref="D772:D773"/>
    <mergeCell ref="D758:D761"/>
    <mergeCell ref="B764:B765"/>
    <mergeCell ref="C764:C765"/>
    <mergeCell ref="D764:D765"/>
    <mergeCell ref="D766:D769"/>
    <mergeCell ref="B756:B757"/>
    <mergeCell ref="C756:C757"/>
    <mergeCell ref="D756:D757"/>
    <mergeCell ref="B789:B790"/>
    <mergeCell ref="C789:C790"/>
    <mergeCell ref="D789:D790"/>
    <mergeCell ref="D791:D795"/>
    <mergeCell ref="B797:B798"/>
    <mergeCell ref="C797:C798"/>
    <mergeCell ref="D797:D798"/>
    <mergeCell ref="D774:D777"/>
    <mergeCell ref="A779:B779"/>
    <mergeCell ref="B780:B781"/>
    <mergeCell ref="C780:C781"/>
    <mergeCell ref="D780:D781"/>
    <mergeCell ref="D782:D785"/>
    <mergeCell ref="D816:D820"/>
    <mergeCell ref="B822:B823"/>
    <mergeCell ref="C822:C823"/>
    <mergeCell ref="D822:D823"/>
    <mergeCell ref="D824:D827"/>
    <mergeCell ref="B830:B831"/>
    <mergeCell ref="C830:C831"/>
    <mergeCell ref="D830:D831"/>
    <mergeCell ref="D799:D802"/>
    <mergeCell ref="B805:B806"/>
    <mergeCell ref="C805:C806"/>
    <mergeCell ref="D805:D806"/>
    <mergeCell ref="D807:D811"/>
    <mergeCell ref="B814:B815"/>
    <mergeCell ref="C814:C815"/>
    <mergeCell ref="D814:D815"/>
    <mergeCell ref="D849:D853"/>
    <mergeCell ref="B865:B866"/>
    <mergeCell ref="C865:C866"/>
    <mergeCell ref="D865:D866"/>
    <mergeCell ref="D867:D870"/>
    <mergeCell ref="B872:B873"/>
    <mergeCell ref="C872:C873"/>
    <mergeCell ref="D872:D873"/>
    <mergeCell ref="D832:D835"/>
    <mergeCell ref="B838:B839"/>
    <mergeCell ref="C838:C839"/>
    <mergeCell ref="D838:D839"/>
    <mergeCell ref="D840:D844"/>
    <mergeCell ref="B847:B848"/>
    <mergeCell ref="C847:C848"/>
    <mergeCell ref="D847:D848"/>
    <mergeCell ref="D860:D863"/>
    <mergeCell ref="D874:D877"/>
    <mergeCell ref="B879:B880"/>
    <mergeCell ref="C879:C880"/>
    <mergeCell ref="D879:D880"/>
    <mergeCell ref="C918:C919"/>
    <mergeCell ref="D918:D919"/>
    <mergeCell ref="D895:D896"/>
    <mergeCell ref="D897:D900"/>
    <mergeCell ref="B903:B904"/>
    <mergeCell ref="C903:C904"/>
    <mergeCell ref="C887:C888"/>
    <mergeCell ref="D887:D888"/>
    <mergeCell ref="D889:D892"/>
    <mergeCell ref="B895:B896"/>
    <mergeCell ref="C895:C896"/>
    <mergeCell ref="D881:D884"/>
    <mergeCell ref="B887:B888"/>
    <mergeCell ref="D903:D904"/>
    <mergeCell ref="D905:D908"/>
    <mergeCell ref="B911:B912"/>
    <mergeCell ref="D928:D931"/>
    <mergeCell ref="B934:B935"/>
    <mergeCell ref="C934:C935"/>
    <mergeCell ref="D934:D935"/>
    <mergeCell ref="D920:D923"/>
    <mergeCell ref="B926:B927"/>
    <mergeCell ref="C926:C927"/>
    <mergeCell ref="D926:D927"/>
    <mergeCell ref="C911:C912"/>
    <mergeCell ref="D911:D912"/>
    <mergeCell ref="D913:D916"/>
    <mergeCell ref="B918:B919"/>
    <mergeCell ref="B957:B958"/>
    <mergeCell ref="C957:C958"/>
    <mergeCell ref="D957:D958"/>
    <mergeCell ref="D959:D962"/>
    <mergeCell ref="B965:B966"/>
    <mergeCell ref="C965:C966"/>
    <mergeCell ref="D965:D966"/>
    <mergeCell ref="D936:D939"/>
    <mergeCell ref="D944:D947"/>
    <mergeCell ref="B950:B951"/>
    <mergeCell ref="C950:C951"/>
    <mergeCell ref="D950:D951"/>
    <mergeCell ref="D952:D955"/>
    <mergeCell ref="B942:B943"/>
    <mergeCell ref="C942:C943"/>
    <mergeCell ref="D942:D943"/>
    <mergeCell ref="A980:B980"/>
    <mergeCell ref="B981:B982"/>
    <mergeCell ref="C981:C982"/>
    <mergeCell ref="D967:D970"/>
    <mergeCell ref="B973:B974"/>
    <mergeCell ref="C973:C974"/>
    <mergeCell ref="D973:D974"/>
    <mergeCell ref="D975:D978"/>
    <mergeCell ref="A988:B988"/>
    <mergeCell ref="A996:B996"/>
    <mergeCell ref="B997:B998"/>
    <mergeCell ref="C997:C998"/>
    <mergeCell ref="D997:D998"/>
    <mergeCell ref="D999:D1003"/>
    <mergeCell ref="A1005:B1005"/>
    <mergeCell ref="B989:B990"/>
    <mergeCell ref="C989:C990"/>
    <mergeCell ref="D989:D990"/>
    <mergeCell ref="D991:D994"/>
    <mergeCell ref="B1038:B1039"/>
    <mergeCell ref="C1038:C1039"/>
    <mergeCell ref="D1038:D1039"/>
    <mergeCell ref="B1006:B1007"/>
    <mergeCell ref="C1006:C1007"/>
    <mergeCell ref="D1006:D1007"/>
    <mergeCell ref="D1008:D1012"/>
    <mergeCell ref="A1014:G1014"/>
    <mergeCell ref="B1017:B1018"/>
    <mergeCell ref="C1017:C1018"/>
    <mergeCell ref="D1017:D1018"/>
    <mergeCell ref="D1019:D1022"/>
    <mergeCell ref="B1024:B1025"/>
    <mergeCell ref="C1024:C1025"/>
    <mergeCell ref="D1024:D1025"/>
    <mergeCell ref="D1026:D1029"/>
    <mergeCell ref="B1031:B1032"/>
    <mergeCell ref="C1031:C1032"/>
    <mergeCell ref="D1031:D1032"/>
    <mergeCell ref="D1033:D1036"/>
    <mergeCell ref="D1088:D1091"/>
    <mergeCell ref="B1095:B1096"/>
    <mergeCell ref="C1095:C1096"/>
    <mergeCell ref="D1095:D1096"/>
    <mergeCell ref="D1080:D1083"/>
    <mergeCell ref="B1086:B1087"/>
    <mergeCell ref="C1086:C1087"/>
    <mergeCell ref="D1086:D1087"/>
    <mergeCell ref="B1119:B1120"/>
    <mergeCell ref="C1119:C1120"/>
    <mergeCell ref="D1119:D1120"/>
    <mergeCell ref="D1104:D1107"/>
    <mergeCell ref="C1110:C1111"/>
    <mergeCell ref="D1110:D1111"/>
    <mergeCell ref="D1112:D1116"/>
    <mergeCell ref="D1097:D1100"/>
    <mergeCell ref="B1102:B1103"/>
    <mergeCell ref="C1102:C1103"/>
    <mergeCell ref="D1102:D1103"/>
    <mergeCell ref="B1110:B1111"/>
    <mergeCell ref="D1136:D1139"/>
    <mergeCell ref="D1129:D1132"/>
    <mergeCell ref="D1144:D1147"/>
    <mergeCell ref="D1161:D1164"/>
    <mergeCell ref="B1175:B1176"/>
    <mergeCell ref="C1175:C1176"/>
    <mergeCell ref="D1175:D1176"/>
    <mergeCell ref="D1170:D1173"/>
    <mergeCell ref="B1134:B1135"/>
    <mergeCell ref="C1134:C1135"/>
    <mergeCell ref="D1134:D1135"/>
    <mergeCell ref="D1152:D1156"/>
    <mergeCell ref="B1142:B1143"/>
    <mergeCell ref="C1142:C1143"/>
    <mergeCell ref="D1142:D1143"/>
    <mergeCell ref="B1150:B1151"/>
    <mergeCell ref="C1150:C1151"/>
    <mergeCell ref="D1150:D1151"/>
    <mergeCell ref="D1177:D1180"/>
    <mergeCell ref="B1183:B1184"/>
    <mergeCell ref="C1183:C1184"/>
    <mergeCell ref="D1183:D1184"/>
    <mergeCell ref="B1159:B1160"/>
    <mergeCell ref="C1159:C1160"/>
    <mergeCell ref="D1159:D1160"/>
    <mergeCell ref="B1168:B1169"/>
    <mergeCell ref="C1168:C1169"/>
    <mergeCell ref="D1168:D116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92"/>
  <sheetViews>
    <sheetView workbookViewId="0">
      <selection activeCell="C29" sqref="C29"/>
    </sheetView>
  </sheetViews>
  <sheetFormatPr defaultRowHeight="12.75"/>
  <cols>
    <col min="1" max="1" width="18.125" style="310" customWidth="1"/>
    <col min="2" max="2" width="29" style="310" customWidth="1"/>
    <col min="3" max="3" width="15.125" style="310" customWidth="1"/>
    <col min="4" max="4" width="18.375" style="310" customWidth="1"/>
    <col min="5" max="5" width="16" style="310" customWidth="1"/>
    <col min="6" max="6" width="23.625" style="310" customWidth="1"/>
    <col min="7" max="7" width="22.75" style="310" customWidth="1"/>
    <col min="8" max="16384" width="9" style="310"/>
  </cols>
  <sheetData>
    <row r="1" spans="1:7" ht="51" customHeight="1">
      <c r="A1" s="787" t="s">
        <v>2192</v>
      </c>
      <c r="B1" s="787"/>
      <c r="C1" s="787"/>
      <c r="D1" s="787"/>
      <c r="E1" s="787"/>
      <c r="F1" s="787"/>
      <c r="G1" s="787"/>
    </row>
    <row r="2" spans="1:7" ht="18.75">
      <c r="A2" s="405" t="s">
        <v>23</v>
      </c>
      <c r="B2" s="404"/>
      <c r="C2" s="400"/>
      <c r="D2" s="400"/>
      <c r="E2" s="403"/>
      <c r="F2" s="400"/>
      <c r="G2" s="402" t="s">
        <v>2191</v>
      </c>
    </row>
    <row r="3" spans="1:7">
      <c r="A3" s="401"/>
      <c r="B3" s="400"/>
      <c r="C3" s="400"/>
      <c r="D3" s="400"/>
      <c r="E3" s="400"/>
      <c r="F3" s="400"/>
      <c r="G3" s="400"/>
    </row>
    <row r="4" spans="1:7" ht="15.75">
      <c r="A4" s="788" t="s">
        <v>24</v>
      </c>
      <c r="B4" s="788"/>
      <c r="C4" s="788"/>
      <c r="D4" s="788"/>
      <c r="E4" s="788"/>
      <c r="F4" s="788"/>
      <c r="G4" s="788"/>
    </row>
    <row r="5" spans="1:7">
      <c r="A5" s="318"/>
      <c r="B5" s="320" t="s">
        <v>2190</v>
      </c>
      <c r="C5" s="341"/>
      <c r="D5" s="399"/>
      <c r="E5" s="340"/>
      <c r="F5" s="399"/>
      <c r="G5" s="398"/>
    </row>
    <row r="6" spans="1:7">
      <c r="B6" s="320"/>
      <c r="C6" s="341"/>
      <c r="D6" s="399"/>
      <c r="E6" s="340"/>
      <c r="F6" s="399"/>
      <c r="G6" s="398"/>
    </row>
    <row r="7" spans="1:7">
      <c r="A7" s="318" t="s">
        <v>2189</v>
      </c>
      <c r="B7" s="779" t="s">
        <v>2137</v>
      </c>
      <c r="C7" s="779" t="s">
        <v>2136</v>
      </c>
      <c r="D7" s="779" t="s">
        <v>2135</v>
      </c>
      <c r="E7" s="779" t="s">
        <v>1907</v>
      </c>
      <c r="F7" s="373" t="s">
        <v>2133</v>
      </c>
      <c r="G7" s="373" t="s">
        <v>2181</v>
      </c>
    </row>
    <row r="8" spans="1:7" ht="15.75" customHeight="1">
      <c r="A8" s="318" t="s">
        <v>1980</v>
      </c>
      <c r="B8" s="781"/>
      <c r="C8" s="781"/>
      <c r="D8" s="781"/>
      <c r="E8" s="781"/>
      <c r="F8" s="373" t="s">
        <v>2159</v>
      </c>
      <c r="G8" s="373" t="s">
        <v>2158</v>
      </c>
    </row>
    <row r="9" spans="1:7" s="385" customFormat="1" ht="13.5">
      <c r="B9" s="383" t="s">
        <v>2188</v>
      </c>
      <c r="C9" s="383" t="s">
        <v>2187</v>
      </c>
      <c r="D9" s="396" t="s">
        <v>1940</v>
      </c>
      <c r="E9" s="383">
        <v>44132</v>
      </c>
      <c r="F9" s="383">
        <v>44139</v>
      </c>
      <c r="G9" s="383">
        <v>44168</v>
      </c>
    </row>
    <row r="10" spans="1:7" ht="15.75" customHeight="1">
      <c r="A10" s="318"/>
      <c r="B10" s="383" t="s">
        <v>2186</v>
      </c>
      <c r="C10" s="383" t="s">
        <v>2185</v>
      </c>
      <c r="D10" s="396" t="s">
        <v>1940</v>
      </c>
      <c r="E10" s="383">
        <v>44139</v>
      </c>
      <c r="F10" s="383">
        <v>44146</v>
      </c>
      <c r="G10" s="383">
        <v>44175</v>
      </c>
    </row>
    <row r="11" spans="1:7" ht="15.75" customHeight="1">
      <c r="A11" s="318"/>
      <c r="B11" s="383" t="s">
        <v>438</v>
      </c>
      <c r="C11" s="383" t="s">
        <v>2184</v>
      </c>
      <c r="D11" s="396" t="s">
        <v>1940</v>
      </c>
      <c r="E11" s="383">
        <v>44146</v>
      </c>
      <c r="F11" s="383">
        <v>44153</v>
      </c>
      <c r="G11" s="383">
        <v>44182</v>
      </c>
    </row>
    <row r="12" spans="1:7" ht="13.5" customHeight="1">
      <c r="A12" s="397"/>
      <c r="B12" s="383" t="s">
        <v>439</v>
      </c>
      <c r="C12" s="383" t="s">
        <v>2183</v>
      </c>
      <c r="D12" s="396" t="s">
        <v>1940</v>
      </c>
      <c r="E12" s="383">
        <v>44153</v>
      </c>
      <c r="F12" s="383">
        <v>44160</v>
      </c>
      <c r="G12" s="383">
        <v>44189</v>
      </c>
    </row>
    <row r="13" spans="1:7" ht="13.5" customHeight="1">
      <c r="A13" s="397"/>
      <c r="B13" s="383"/>
      <c r="C13" s="383"/>
      <c r="D13" s="396" t="s">
        <v>1940</v>
      </c>
      <c r="E13" s="383">
        <v>44160</v>
      </c>
      <c r="F13" s="383">
        <v>44167</v>
      </c>
      <c r="G13" s="383">
        <v>44196</v>
      </c>
    </row>
    <row r="14" spans="1:7" s="385" customFormat="1" ht="13.5"/>
    <row r="15" spans="1:7" ht="13.5" customHeight="1">
      <c r="A15" s="318" t="s">
        <v>2182</v>
      </c>
      <c r="B15" s="779" t="s">
        <v>2137</v>
      </c>
      <c r="C15" s="779" t="s">
        <v>2136</v>
      </c>
      <c r="D15" s="779" t="s">
        <v>2135</v>
      </c>
      <c r="E15" s="779" t="s">
        <v>1907</v>
      </c>
      <c r="F15" s="373" t="s">
        <v>2133</v>
      </c>
      <c r="G15" s="373" t="s">
        <v>2181</v>
      </c>
    </row>
    <row r="16" spans="1:7" ht="13.5" customHeight="1">
      <c r="A16" s="395"/>
      <c r="B16" s="781"/>
      <c r="C16" s="781"/>
      <c r="D16" s="781"/>
      <c r="E16" s="781"/>
      <c r="F16" s="373" t="s">
        <v>2159</v>
      </c>
      <c r="G16" s="373" t="s">
        <v>2158</v>
      </c>
    </row>
    <row r="17" spans="1:7" ht="13.5" customHeight="1">
      <c r="A17" s="394" t="s">
        <v>2049</v>
      </c>
      <c r="B17" s="383" t="s">
        <v>2122</v>
      </c>
      <c r="C17" s="383" t="s">
        <v>2121</v>
      </c>
      <c r="D17" s="373" t="s">
        <v>2113</v>
      </c>
      <c r="E17" s="383">
        <v>44127</v>
      </c>
      <c r="F17" s="383">
        <v>44136</v>
      </c>
      <c r="G17" s="383">
        <v>44165</v>
      </c>
    </row>
    <row r="18" spans="1:7" ht="13.5" customHeight="1">
      <c r="A18" s="394" t="s">
        <v>2049</v>
      </c>
      <c r="B18" s="383" t="s">
        <v>2120</v>
      </c>
      <c r="C18" s="383" t="s">
        <v>243</v>
      </c>
      <c r="D18" s="373" t="s">
        <v>2113</v>
      </c>
      <c r="E18" s="383">
        <v>44134</v>
      </c>
      <c r="F18" s="383">
        <v>44143</v>
      </c>
      <c r="G18" s="383">
        <v>44172</v>
      </c>
    </row>
    <row r="19" spans="1:7" ht="13.5" customHeight="1">
      <c r="A19" s="394"/>
      <c r="B19" s="383" t="s">
        <v>2119</v>
      </c>
      <c r="C19" s="383" t="s">
        <v>37</v>
      </c>
      <c r="D19" s="373" t="s">
        <v>2113</v>
      </c>
      <c r="E19" s="383">
        <v>44141</v>
      </c>
      <c r="F19" s="383">
        <v>44150</v>
      </c>
      <c r="G19" s="383">
        <v>44179</v>
      </c>
    </row>
    <row r="20" spans="1:7" ht="13.5" customHeight="1">
      <c r="A20" s="394"/>
      <c r="B20" s="383" t="s">
        <v>2118</v>
      </c>
      <c r="C20" s="383" t="s">
        <v>2116</v>
      </c>
      <c r="D20" s="373" t="s">
        <v>2113</v>
      </c>
      <c r="E20" s="383">
        <v>44148</v>
      </c>
      <c r="F20" s="383">
        <v>44157</v>
      </c>
      <c r="G20" s="383">
        <v>44186</v>
      </c>
    </row>
    <row r="21" spans="1:7" s="385" customFormat="1" ht="13.5">
      <c r="B21" s="383" t="s">
        <v>2117</v>
      </c>
      <c r="C21" s="383" t="s">
        <v>2116</v>
      </c>
      <c r="D21" s="373" t="s">
        <v>2113</v>
      </c>
      <c r="E21" s="383">
        <v>44155</v>
      </c>
      <c r="F21" s="383">
        <v>44164</v>
      </c>
      <c r="G21" s="383">
        <v>44193</v>
      </c>
    </row>
    <row r="22" spans="1:7" ht="13.5" customHeight="1">
      <c r="A22" s="394" t="s">
        <v>2049</v>
      </c>
      <c r="B22" s="383" t="s">
        <v>2115</v>
      </c>
      <c r="C22" s="383" t="s">
        <v>2114</v>
      </c>
      <c r="D22" s="373" t="s">
        <v>2113</v>
      </c>
      <c r="E22" s="383">
        <v>44162</v>
      </c>
      <c r="F22" s="383">
        <v>44171</v>
      </c>
      <c r="G22" s="383">
        <v>44200</v>
      </c>
    </row>
    <row r="23" spans="1:7" ht="13.5" customHeight="1">
      <c r="A23" s="394"/>
      <c r="B23" s="349"/>
      <c r="C23" s="349"/>
      <c r="D23" s="352"/>
      <c r="E23" s="349"/>
      <c r="F23" s="349"/>
      <c r="G23" s="349"/>
    </row>
    <row r="24" spans="1:7" ht="13.5" customHeight="1">
      <c r="A24" s="394" t="s">
        <v>2180</v>
      </c>
      <c r="B24" s="779" t="s">
        <v>2137</v>
      </c>
      <c r="C24" s="779" t="s">
        <v>2136</v>
      </c>
      <c r="D24" s="779" t="s">
        <v>2135</v>
      </c>
      <c r="E24" s="779" t="s">
        <v>1907</v>
      </c>
      <c r="F24" s="373" t="s">
        <v>2133</v>
      </c>
      <c r="G24" s="373" t="s">
        <v>2179</v>
      </c>
    </row>
    <row r="25" spans="1:7" ht="13.5" customHeight="1">
      <c r="A25" s="394" t="s">
        <v>2178</v>
      </c>
      <c r="B25" s="781"/>
      <c r="C25" s="781"/>
      <c r="D25" s="781"/>
      <c r="E25" s="781"/>
      <c r="F25" s="373" t="s">
        <v>2159</v>
      </c>
      <c r="G25" s="373" t="s">
        <v>2158</v>
      </c>
    </row>
    <row r="26" spans="1:7" ht="13.5" customHeight="1">
      <c r="A26" s="394"/>
      <c r="B26" s="383" t="s">
        <v>2177</v>
      </c>
      <c r="C26" s="383" t="s">
        <v>466</v>
      </c>
      <c r="D26" s="373" t="s">
        <v>2113</v>
      </c>
      <c r="E26" s="383">
        <v>44130</v>
      </c>
      <c r="F26" s="383">
        <v>44137</v>
      </c>
      <c r="G26" s="383">
        <v>44165</v>
      </c>
    </row>
    <row r="27" spans="1:7" ht="13.5" customHeight="1">
      <c r="A27" s="394"/>
      <c r="B27" s="383" t="s">
        <v>2176</v>
      </c>
      <c r="C27" s="383" t="s">
        <v>2175</v>
      </c>
      <c r="D27" s="373" t="s">
        <v>2113</v>
      </c>
      <c r="E27" s="383">
        <v>44137</v>
      </c>
      <c r="F27" s="383">
        <v>44144</v>
      </c>
      <c r="G27" s="383">
        <v>44172</v>
      </c>
    </row>
    <row r="28" spans="1:7" ht="13.5" customHeight="1">
      <c r="A28" s="394"/>
      <c r="B28" s="383" t="s">
        <v>2174</v>
      </c>
      <c r="C28" s="383" t="s">
        <v>2173</v>
      </c>
      <c r="D28" s="373" t="s">
        <v>2113</v>
      </c>
      <c r="E28" s="383">
        <v>44144</v>
      </c>
      <c r="F28" s="383">
        <v>44151</v>
      </c>
      <c r="G28" s="383">
        <v>44179</v>
      </c>
    </row>
    <row r="29" spans="1:7" ht="13.5" customHeight="1">
      <c r="A29" s="394"/>
      <c r="B29" s="383"/>
      <c r="C29" s="383"/>
      <c r="D29" s="373" t="s">
        <v>2113</v>
      </c>
      <c r="E29" s="383">
        <v>44151</v>
      </c>
      <c r="F29" s="383">
        <v>44158</v>
      </c>
      <c r="G29" s="383">
        <v>44186</v>
      </c>
    </row>
    <row r="30" spans="1:7" ht="13.5" customHeight="1">
      <c r="A30" s="394"/>
      <c r="B30" s="383" t="s">
        <v>2049</v>
      </c>
      <c r="C30" s="383" t="s">
        <v>2049</v>
      </c>
      <c r="D30" s="373" t="s">
        <v>2113</v>
      </c>
      <c r="E30" s="383">
        <v>44158</v>
      </c>
      <c r="F30" s="383">
        <v>44165</v>
      </c>
      <c r="G30" s="383">
        <v>44193</v>
      </c>
    </row>
    <row r="31" spans="1:7" ht="13.5" customHeight="1">
      <c r="A31" s="394"/>
      <c r="B31" s="383"/>
      <c r="C31" s="383"/>
      <c r="D31" s="373" t="s">
        <v>2113</v>
      </c>
      <c r="E31" s="383">
        <v>44165</v>
      </c>
      <c r="F31" s="383">
        <v>44172</v>
      </c>
      <c r="G31" s="383">
        <v>44200</v>
      </c>
    </row>
    <row r="32" spans="1:7" s="385" customFormat="1" ht="13.5">
      <c r="A32" s="310"/>
      <c r="B32" s="310"/>
      <c r="C32" s="310"/>
      <c r="D32" s="310"/>
      <c r="E32" s="310"/>
      <c r="F32" s="310"/>
      <c r="G32" s="310"/>
    </row>
    <row r="33" spans="1:7" ht="12.75" customHeight="1">
      <c r="A33" s="392" t="s">
        <v>169</v>
      </c>
      <c r="B33" s="783" t="s">
        <v>26</v>
      </c>
      <c r="C33" s="783" t="s">
        <v>27</v>
      </c>
      <c r="D33" s="783" t="s">
        <v>28</v>
      </c>
      <c r="E33" s="783" t="s">
        <v>1907</v>
      </c>
      <c r="F33" s="393" t="s">
        <v>260</v>
      </c>
      <c r="G33" s="393" t="s">
        <v>41</v>
      </c>
    </row>
    <row r="34" spans="1:7" ht="14.25" customHeight="1">
      <c r="A34" s="392" t="s">
        <v>2090</v>
      </c>
      <c r="B34" s="783"/>
      <c r="C34" s="783"/>
      <c r="D34" s="783"/>
      <c r="E34" s="783"/>
      <c r="F34" s="383" t="s">
        <v>30</v>
      </c>
      <c r="G34" s="383" t="s">
        <v>31</v>
      </c>
    </row>
    <row r="35" spans="1:7" ht="13.5" customHeight="1">
      <c r="A35" s="392"/>
      <c r="B35" s="383" t="s">
        <v>2172</v>
      </c>
      <c r="C35" s="383" t="s">
        <v>293</v>
      </c>
      <c r="D35" s="373" t="s">
        <v>1983</v>
      </c>
      <c r="E35" s="383">
        <v>44131</v>
      </c>
      <c r="F35" s="383">
        <v>44137</v>
      </c>
      <c r="G35" s="383">
        <v>44160</v>
      </c>
    </row>
    <row r="36" spans="1:7" ht="13.5" customHeight="1">
      <c r="A36" s="392"/>
      <c r="B36" s="383" t="s">
        <v>338</v>
      </c>
      <c r="C36" s="383" t="s">
        <v>213</v>
      </c>
      <c r="D36" s="373" t="s">
        <v>1983</v>
      </c>
      <c r="E36" s="383">
        <f t="shared" ref="E36:G40" si="0">E35+7</f>
        <v>44138</v>
      </c>
      <c r="F36" s="383">
        <f t="shared" si="0"/>
        <v>44144</v>
      </c>
      <c r="G36" s="383">
        <f t="shared" si="0"/>
        <v>44167</v>
      </c>
    </row>
    <row r="37" spans="1:7" s="385" customFormat="1" ht="13.5">
      <c r="B37" s="383" t="s">
        <v>457</v>
      </c>
      <c r="C37" s="383" t="s">
        <v>214</v>
      </c>
      <c r="D37" s="373" t="s">
        <v>1983</v>
      </c>
      <c r="E37" s="383">
        <f t="shared" si="0"/>
        <v>44145</v>
      </c>
      <c r="F37" s="383">
        <f t="shared" si="0"/>
        <v>44151</v>
      </c>
      <c r="G37" s="383">
        <f t="shared" si="0"/>
        <v>44174</v>
      </c>
    </row>
    <row r="38" spans="1:7" s="385" customFormat="1" ht="13.5">
      <c r="B38" s="383" t="s">
        <v>458</v>
      </c>
      <c r="C38" s="383" t="s">
        <v>35</v>
      </c>
      <c r="D38" s="373" t="s">
        <v>1983</v>
      </c>
      <c r="E38" s="383">
        <f t="shared" si="0"/>
        <v>44152</v>
      </c>
      <c r="F38" s="383">
        <f t="shared" si="0"/>
        <v>44158</v>
      </c>
      <c r="G38" s="383">
        <f t="shared" si="0"/>
        <v>44181</v>
      </c>
    </row>
    <row r="39" spans="1:7" ht="13.5" customHeight="1">
      <c r="A39" s="392"/>
      <c r="B39" s="383"/>
      <c r="C39" s="383"/>
      <c r="D39" s="373" t="s">
        <v>1983</v>
      </c>
      <c r="E39" s="383">
        <f t="shared" si="0"/>
        <v>44159</v>
      </c>
      <c r="F39" s="383">
        <f t="shared" si="0"/>
        <v>44165</v>
      </c>
      <c r="G39" s="383">
        <f t="shared" si="0"/>
        <v>44188</v>
      </c>
    </row>
    <row r="40" spans="1:7" ht="13.5" customHeight="1">
      <c r="A40" s="392"/>
      <c r="B40" s="383" t="s">
        <v>459</v>
      </c>
      <c r="C40" s="383" t="s">
        <v>226</v>
      </c>
      <c r="D40" s="373" t="s">
        <v>1983</v>
      </c>
      <c r="E40" s="383">
        <f t="shared" si="0"/>
        <v>44166</v>
      </c>
      <c r="F40" s="383">
        <f t="shared" si="0"/>
        <v>44172</v>
      </c>
      <c r="G40" s="383">
        <f t="shared" si="0"/>
        <v>44195</v>
      </c>
    </row>
    <row r="41" spans="1:7" s="385" customFormat="1" ht="13.5">
      <c r="A41" s="310"/>
      <c r="B41" s="310"/>
      <c r="C41" s="310"/>
      <c r="D41" s="310"/>
      <c r="E41" s="310"/>
      <c r="F41" s="310"/>
      <c r="G41" s="310"/>
    </row>
    <row r="42" spans="1:7">
      <c r="A42" s="318" t="s">
        <v>2171</v>
      </c>
      <c r="B42" s="779" t="s">
        <v>2137</v>
      </c>
      <c r="C42" s="779" t="s">
        <v>2136</v>
      </c>
      <c r="D42" s="779" t="s">
        <v>2135</v>
      </c>
      <c r="E42" s="785" t="s">
        <v>1907</v>
      </c>
      <c r="F42" s="373" t="s">
        <v>2133</v>
      </c>
      <c r="G42" s="373" t="s">
        <v>2170</v>
      </c>
    </row>
    <row r="43" spans="1:7" ht="12.75" customHeight="1">
      <c r="A43" s="318" t="s">
        <v>2169</v>
      </c>
      <c r="B43" s="781"/>
      <c r="C43" s="781"/>
      <c r="D43" s="781"/>
      <c r="E43" s="786"/>
      <c r="F43" s="373" t="s">
        <v>2159</v>
      </c>
      <c r="G43" s="373" t="s">
        <v>2158</v>
      </c>
    </row>
    <row r="44" spans="1:7" ht="12.75" customHeight="1">
      <c r="A44" s="331" t="s">
        <v>2049</v>
      </c>
      <c r="B44" s="383" t="s">
        <v>2168</v>
      </c>
      <c r="C44" s="383" t="s">
        <v>2167</v>
      </c>
      <c r="D44" s="779" t="s">
        <v>2166</v>
      </c>
      <c r="E44" s="383">
        <v>44132</v>
      </c>
      <c r="F44" s="383">
        <v>44138</v>
      </c>
      <c r="G44" s="383">
        <v>44166</v>
      </c>
    </row>
    <row r="45" spans="1:7" ht="12.75" customHeight="1">
      <c r="A45" s="331"/>
      <c r="B45" s="383" t="s">
        <v>437</v>
      </c>
      <c r="C45" s="383" t="s">
        <v>2165</v>
      </c>
      <c r="D45" s="780"/>
      <c r="E45" s="383">
        <v>44139</v>
      </c>
      <c r="F45" s="383">
        <v>44145</v>
      </c>
      <c r="G45" s="383">
        <v>44173</v>
      </c>
    </row>
    <row r="46" spans="1:7" ht="12.75" customHeight="1">
      <c r="A46" s="331"/>
      <c r="B46" s="383" t="s">
        <v>2164</v>
      </c>
      <c r="C46" s="383" t="s">
        <v>2163</v>
      </c>
      <c r="D46" s="780"/>
      <c r="E46" s="383">
        <v>44146</v>
      </c>
      <c r="F46" s="383">
        <v>44152</v>
      </c>
      <c r="G46" s="383">
        <v>44180</v>
      </c>
    </row>
    <row r="47" spans="1:7" ht="12.75" customHeight="1">
      <c r="A47" s="331"/>
      <c r="B47" s="383" t="s">
        <v>2162</v>
      </c>
      <c r="C47" s="383" t="s">
        <v>2161</v>
      </c>
      <c r="D47" s="780"/>
      <c r="E47" s="383">
        <v>44153</v>
      </c>
      <c r="F47" s="383">
        <v>44159</v>
      </c>
      <c r="G47" s="383">
        <v>44187</v>
      </c>
    </row>
    <row r="48" spans="1:7" ht="12.75" customHeight="1">
      <c r="A48" s="331" t="s">
        <v>2049</v>
      </c>
      <c r="B48" s="383"/>
      <c r="C48" s="383"/>
      <c r="D48" s="781"/>
      <c r="E48" s="383">
        <v>44160</v>
      </c>
      <c r="F48" s="383">
        <v>44166</v>
      </c>
      <c r="G48" s="383">
        <v>44194</v>
      </c>
    </row>
    <row r="49" spans="1:7" ht="12.75" customHeight="1"/>
    <row r="50" spans="1:7">
      <c r="A50" s="318" t="s">
        <v>2160</v>
      </c>
      <c r="B50" s="779" t="s">
        <v>2137</v>
      </c>
      <c r="C50" s="779" t="s">
        <v>2136</v>
      </c>
      <c r="D50" s="779" t="s">
        <v>2135</v>
      </c>
      <c r="E50" s="785" t="s">
        <v>1907</v>
      </c>
      <c r="F50" s="373" t="s">
        <v>2133</v>
      </c>
      <c r="G50" s="373" t="s">
        <v>2160</v>
      </c>
    </row>
    <row r="51" spans="1:7" ht="12.75" customHeight="1">
      <c r="A51" s="318" t="s">
        <v>2097</v>
      </c>
      <c r="B51" s="781"/>
      <c r="C51" s="781"/>
      <c r="D51" s="781"/>
      <c r="E51" s="786"/>
      <c r="F51" s="373" t="s">
        <v>2159</v>
      </c>
      <c r="G51" s="373" t="s">
        <v>2158</v>
      </c>
    </row>
    <row r="52" spans="1:7" ht="12.75" customHeight="1">
      <c r="A52" s="331"/>
      <c r="B52" s="383" t="s">
        <v>2157</v>
      </c>
      <c r="C52" s="383" t="s">
        <v>2156</v>
      </c>
      <c r="D52" s="779" t="s">
        <v>2155</v>
      </c>
      <c r="E52" s="391">
        <v>44127</v>
      </c>
      <c r="F52" s="383">
        <v>44137</v>
      </c>
      <c r="G52" s="383">
        <v>44162</v>
      </c>
    </row>
    <row r="53" spans="1:7" ht="12.75" customHeight="1">
      <c r="B53" s="383" t="s">
        <v>2154</v>
      </c>
      <c r="C53" s="383" t="s">
        <v>2153</v>
      </c>
      <c r="D53" s="780"/>
      <c r="E53" s="383">
        <v>44134</v>
      </c>
      <c r="F53" s="383">
        <v>44144</v>
      </c>
      <c r="G53" s="383">
        <v>44169</v>
      </c>
    </row>
    <row r="54" spans="1:7" ht="12.75" customHeight="1">
      <c r="A54" s="318"/>
      <c r="B54" s="383" t="s">
        <v>170</v>
      </c>
      <c r="C54" s="383" t="s">
        <v>2152</v>
      </c>
      <c r="D54" s="780"/>
      <c r="E54" s="383">
        <v>44141</v>
      </c>
      <c r="F54" s="383">
        <v>44151</v>
      </c>
      <c r="G54" s="383">
        <v>44176</v>
      </c>
    </row>
    <row r="55" spans="1:7" ht="12.75" customHeight="1">
      <c r="A55" s="318"/>
      <c r="B55" s="383" t="s">
        <v>478</v>
      </c>
      <c r="C55" s="383" t="s">
        <v>2151</v>
      </c>
      <c r="D55" s="780"/>
      <c r="E55" s="383">
        <v>44148</v>
      </c>
      <c r="F55" s="383">
        <v>44158</v>
      </c>
      <c r="G55" s="383">
        <v>44183</v>
      </c>
    </row>
    <row r="56" spans="1:7" ht="12.75" customHeight="1">
      <c r="A56" s="331"/>
      <c r="B56" s="383" t="s">
        <v>479</v>
      </c>
      <c r="C56" s="383" t="s">
        <v>199</v>
      </c>
      <c r="D56" s="780"/>
      <c r="E56" s="383">
        <v>44155</v>
      </c>
      <c r="F56" s="383">
        <v>44165</v>
      </c>
      <c r="G56" s="383">
        <v>44190</v>
      </c>
    </row>
    <row r="57" spans="1:7" ht="12.75" customHeight="1">
      <c r="A57" s="331"/>
      <c r="B57" s="383"/>
      <c r="C57" s="383"/>
      <c r="D57" s="781"/>
      <c r="E57" s="383">
        <v>44162</v>
      </c>
      <c r="F57" s="383">
        <v>44172</v>
      </c>
      <c r="G57" s="383">
        <v>44197</v>
      </c>
    </row>
    <row r="58" spans="1:7">
      <c r="B58" s="390"/>
      <c r="C58" s="390"/>
      <c r="D58" s="390"/>
      <c r="E58" s="390"/>
      <c r="F58" s="390"/>
      <c r="G58" s="390"/>
    </row>
    <row r="59" spans="1:7">
      <c r="A59" s="318" t="s">
        <v>2150</v>
      </c>
      <c r="B59" s="783" t="s">
        <v>26</v>
      </c>
      <c r="C59" s="783" t="s">
        <v>27</v>
      </c>
      <c r="D59" s="783" t="s">
        <v>28</v>
      </c>
      <c r="E59" s="783" t="s">
        <v>1907</v>
      </c>
      <c r="F59" s="373" t="s">
        <v>260</v>
      </c>
      <c r="G59" s="373" t="s">
        <v>45</v>
      </c>
    </row>
    <row r="60" spans="1:7">
      <c r="A60" s="318" t="s">
        <v>1980</v>
      </c>
      <c r="B60" s="783"/>
      <c r="C60" s="783"/>
      <c r="D60" s="783"/>
      <c r="E60" s="783"/>
      <c r="F60" s="373" t="s">
        <v>30</v>
      </c>
      <c r="G60" s="373" t="s">
        <v>31</v>
      </c>
    </row>
    <row r="61" spans="1:7">
      <c r="A61" s="318" t="s">
        <v>2049</v>
      </c>
      <c r="B61" s="387" t="s">
        <v>2149</v>
      </c>
      <c r="C61" s="387" t="s">
        <v>2148</v>
      </c>
      <c r="D61" s="387" t="s">
        <v>2143</v>
      </c>
      <c r="E61" s="387">
        <v>44132</v>
      </c>
      <c r="F61" s="387">
        <v>44139</v>
      </c>
      <c r="G61" s="387">
        <v>44165</v>
      </c>
    </row>
    <row r="62" spans="1:7" ht="13.5" customHeight="1">
      <c r="B62" s="387" t="s">
        <v>2147</v>
      </c>
      <c r="C62" s="387" t="s">
        <v>2146</v>
      </c>
      <c r="D62" s="387" t="s">
        <v>2143</v>
      </c>
      <c r="E62" s="387">
        <v>44139</v>
      </c>
      <c r="F62" s="387">
        <v>44146</v>
      </c>
      <c r="G62" s="387">
        <v>44172</v>
      </c>
    </row>
    <row r="63" spans="1:7" ht="13.5" customHeight="1">
      <c r="B63" s="387" t="s">
        <v>467</v>
      </c>
      <c r="C63" s="387" t="s">
        <v>70</v>
      </c>
      <c r="D63" s="387" t="s">
        <v>2145</v>
      </c>
      <c r="E63" s="387">
        <v>44146</v>
      </c>
      <c r="F63" s="387">
        <v>44153</v>
      </c>
      <c r="G63" s="387">
        <v>44179</v>
      </c>
    </row>
    <row r="64" spans="1:7" ht="13.5" customHeight="1">
      <c r="B64" s="387" t="s">
        <v>468</v>
      </c>
      <c r="C64" s="387" t="s">
        <v>2144</v>
      </c>
      <c r="D64" s="387" t="s">
        <v>2143</v>
      </c>
      <c r="E64" s="387">
        <v>44153</v>
      </c>
      <c r="F64" s="387">
        <v>44160</v>
      </c>
      <c r="G64" s="387">
        <v>44186</v>
      </c>
    </row>
    <row r="65" spans="1:7" ht="13.5" customHeight="1">
      <c r="B65" s="387"/>
      <c r="C65" s="387"/>
      <c r="D65" s="387" t="s">
        <v>2143</v>
      </c>
      <c r="E65" s="387">
        <v>44160</v>
      </c>
      <c r="F65" s="387">
        <v>44167</v>
      </c>
      <c r="G65" s="387">
        <v>44193</v>
      </c>
    </row>
    <row r="66" spans="1:7" ht="13.5" customHeight="1">
      <c r="A66" s="318"/>
      <c r="B66" s="389"/>
      <c r="C66" s="389"/>
    </row>
    <row r="67" spans="1:7">
      <c r="A67" s="310" t="s">
        <v>46</v>
      </c>
      <c r="B67" s="777" t="s">
        <v>26</v>
      </c>
      <c r="C67" s="777" t="s">
        <v>27</v>
      </c>
      <c r="D67" s="777" t="s">
        <v>28</v>
      </c>
      <c r="E67" s="777" t="s">
        <v>1907</v>
      </c>
      <c r="F67" s="384" t="s">
        <v>260</v>
      </c>
      <c r="G67" s="384" t="s">
        <v>46</v>
      </c>
    </row>
    <row r="68" spans="1:7" ht="16.5" customHeight="1">
      <c r="A68" s="388" t="s">
        <v>2142</v>
      </c>
      <c r="B68" s="770"/>
      <c r="C68" s="770"/>
      <c r="D68" s="770"/>
      <c r="E68" s="770"/>
      <c r="F68" s="384" t="s">
        <v>30</v>
      </c>
      <c r="G68" s="384" t="s">
        <v>31</v>
      </c>
    </row>
    <row r="69" spans="1:7" ht="14.1" customHeight="1">
      <c r="A69" s="331" t="s">
        <v>2049</v>
      </c>
      <c r="B69" s="384" t="s">
        <v>2141</v>
      </c>
      <c r="C69" s="384" t="s">
        <v>2140</v>
      </c>
      <c r="D69" s="387" t="s">
        <v>2138</v>
      </c>
      <c r="E69" s="384">
        <v>44133</v>
      </c>
      <c r="F69" s="384">
        <v>44141</v>
      </c>
      <c r="G69" s="384">
        <v>44164</v>
      </c>
    </row>
    <row r="70" spans="1:7" ht="14.1" customHeight="1">
      <c r="A70" s="331" t="s">
        <v>2049</v>
      </c>
      <c r="B70" s="384" t="s">
        <v>340</v>
      </c>
      <c r="C70" s="384" t="s">
        <v>341</v>
      </c>
      <c r="D70" s="387" t="s">
        <v>2138</v>
      </c>
      <c r="E70" s="384">
        <v>44140</v>
      </c>
      <c r="F70" s="384">
        <v>44148</v>
      </c>
      <c r="G70" s="384">
        <v>44171</v>
      </c>
    </row>
    <row r="71" spans="1:7" ht="14.1" customHeight="1">
      <c r="B71" s="384" t="s">
        <v>198</v>
      </c>
      <c r="C71" s="384" t="s">
        <v>2139</v>
      </c>
      <c r="D71" s="387" t="s">
        <v>2138</v>
      </c>
      <c r="E71" s="384">
        <v>44147</v>
      </c>
      <c r="F71" s="384">
        <v>44155</v>
      </c>
      <c r="G71" s="384">
        <v>44178</v>
      </c>
    </row>
    <row r="72" spans="1:7" ht="13.5" customHeight="1">
      <c r="A72" s="331"/>
      <c r="B72" s="384" t="s">
        <v>473</v>
      </c>
      <c r="C72" s="384" t="s">
        <v>475</v>
      </c>
      <c r="D72" s="387" t="s">
        <v>2138</v>
      </c>
      <c r="E72" s="384">
        <v>44154</v>
      </c>
      <c r="F72" s="384">
        <v>44162</v>
      </c>
      <c r="G72" s="384">
        <v>44185</v>
      </c>
    </row>
    <row r="73" spans="1:7" ht="13.5" customHeight="1">
      <c r="A73" s="331"/>
      <c r="B73" s="384"/>
      <c r="C73" s="384"/>
      <c r="D73" s="387" t="s">
        <v>2138</v>
      </c>
      <c r="E73" s="384">
        <v>44161</v>
      </c>
      <c r="F73" s="384">
        <v>44169</v>
      </c>
      <c r="G73" s="384">
        <v>44192</v>
      </c>
    </row>
    <row r="74" spans="1:7" ht="12.75" customHeight="1">
      <c r="A74" s="318"/>
      <c r="B74" s="349"/>
      <c r="C74" s="349"/>
      <c r="D74" s="352"/>
      <c r="E74" s="349"/>
      <c r="F74" s="349"/>
      <c r="G74" s="349"/>
    </row>
    <row r="75" spans="1:7" ht="12.75" customHeight="1">
      <c r="A75" s="318" t="s">
        <v>2132</v>
      </c>
      <c r="B75" s="783" t="s">
        <v>2137</v>
      </c>
      <c r="C75" s="783" t="s">
        <v>2136</v>
      </c>
      <c r="D75" s="783" t="s">
        <v>2135</v>
      </c>
      <c r="E75" s="783" t="s">
        <v>2134</v>
      </c>
      <c r="F75" s="383" t="s">
        <v>2133</v>
      </c>
      <c r="G75" s="383" t="s">
        <v>2132</v>
      </c>
    </row>
    <row r="76" spans="1:7" ht="12.75" customHeight="1">
      <c r="A76" s="318" t="s">
        <v>2104</v>
      </c>
      <c r="B76" s="783"/>
      <c r="C76" s="783"/>
      <c r="D76" s="783"/>
      <c r="E76" s="783"/>
      <c r="F76" s="373" t="s">
        <v>30</v>
      </c>
      <c r="G76" s="373" t="s">
        <v>31</v>
      </c>
    </row>
    <row r="77" spans="1:7" ht="12.75" customHeight="1">
      <c r="A77" s="318"/>
      <c r="B77" s="383" t="s">
        <v>2131</v>
      </c>
      <c r="C77" s="383" t="s">
        <v>2130</v>
      </c>
      <c r="D77" s="383" t="s">
        <v>2127</v>
      </c>
      <c r="E77" s="383">
        <v>44133</v>
      </c>
      <c r="F77" s="383">
        <v>44140</v>
      </c>
      <c r="G77" s="383">
        <v>44162</v>
      </c>
    </row>
    <row r="78" spans="1:7" ht="12.75" customHeight="1">
      <c r="A78" s="318"/>
      <c r="B78" s="383" t="s">
        <v>1723</v>
      </c>
      <c r="C78" s="383" t="s">
        <v>1722</v>
      </c>
      <c r="D78" s="383" t="s">
        <v>2127</v>
      </c>
      <c r="E78" s="383">
        <v>44140</v>
      </c>
      <c r="F78" s="383">
        <v>44147</v>
      </c>
      <c r="G78" s="383">
        <v>44169</v>
      </c>
    </row>
    <row r="79" spans="1:7" ht="12.75" customHeight="1">
      <c r="A79" s="318"/>
      <c r="B79" s="383" t="s">
        <v>1720</v>
      </c>
      <c r="C79" s="383" t="s">
        <v>2129</v>
      </c>
      <c r="D79" s="383" t="s">
        <v>2127</v>
      </c>
      <c r="E79" s="383">
        <v>44147</v>
      </c>
      <c r="F79" s="383">
        <v>44154</v>
      </c>
      <c r="G79" s="383">
        <v>44176</v>
      </c>
    </row>
    <row r="80" spans="1:7" ht="12.75" customHeight="1">
      <c r="B80" s="383" t="s">
        <v>1717</v>
      </c>
      <c r="C80" s="383" t="s">
        <v>2128</v>
      </c>
      <c r="D80" s="383" t="s">
        <v>2127</v>
      </c>
      <c r="E80" s="383">
        <v>44154</v>
      </c>
      <c r="F80" s="383">
        <v>44161</v>
      </c>
      <c r="G80" s="383">
        <v>44183</v>
      </c>
    </row>
    <row r="81" spans="1:7" ht="12.75" customHeight="1">
      <c r="B81" s="383"/>
      <c r="C81" s="383"/>
      <c r="D81" s="383" t="s">
        <v>2127</v>
      </c>
      <c r="E81" s="383">
        <v>44161</v>
      </c>
      <c r="F81" s="383">
        <v>44168</v>
      </c>
      <c r="G81" s="383">
        <v>44190</v>
      </c>
    </row>
    <row r="82" spans="1:7" ht="12.75" customHeight="1"/>
    <row r="83" spans="1:7">
      <c r="A83" s="386" t="s">
        <v>2126</v>
      </c>
      <c r="B83" s="783" t="s">
        <v>26</v>
      </c>
      <c r="C83" s="777" t="s">
        <v>27</v>
      </c>
      <c r="D83" s="777" t="s">
        <v>28</v>
      </c>
      <c r="E83" s="777" t="s">
        <v>2125</v>
      </c>
      <c r="F83" s="373" t="s">
        <v>260</v>
      </c>
      <c r="G83" s="373" t="s">
        <v>2124</v>
      </c>
    </row>
    <row r="84" spans="1:7">
      <c r="A84" s="318" t="s">
        <v>2123</v>
      </c>
      <c r="B84" s="783"/>
      <c r="C84" s="770"/>
      <c r="D84" s="770"/>
      <c r="E84" s="770"/>
      <c r="F84" s="384" t="s">
        <v>30</v>
      </c>
      <c r="G84" s="384" t="s">
        <v>31</v>
      </c>
    </row>
    <row r="85" spans="1:7" ht="13.5" customHeight="1">
      <c r="A85" s="310" t="s">
        <v>2049</v>
      </c>
      <c r="B85" s="383" t="s">
        <v>2122</v>
      </c>
      <c r="C85" s="383" t="s">
        <v>2121</v>
      </c>
      <c r="D85" s="373" t="s">
        <v>2113</v>
      </c>
      <c r="E85" s="384">
        <v>44130</v>
      </c>
      <c r="F85" s="384">
        <v>44136</v>
      </c>
      <c r="G85" s="384">
        <v>44159</v>
      </c>
    </row>
    <row r="86" spans="1:7" ht="13.5" customHeight="1">
      <c r="B86" s="383" t="s">
        <v>2120</v>
      </c>
      <c r="C86" s="383" t="s">
        <v>243</v>
      </c>
      <c r="D86" s="373" t="s">
        <v>2113</v>
      </c>
      <c r="E86" s="384">
        <v>44137</v>
      </c>
      <c r="F86" s="384">
        <v>44143</v>
      </c>
      <c r="G86" s="384">
        <v>44166</v>
      </c>
    </row>
    <row r="87" spans="1:7" s="385" customFormat="1" ht="13.5">
      <c r="B87" s="383" t="s">
        <v>2119</v>
      </c>
      <c r="C87" s="383" t="s">
        <v>37</v>
      </c>
      <c r="D87" s="373" t="s">
        <v>2113</v>
      </c>
      <c r="E87" s="384">
        <v>44144</v>
      </c>
      <c r="F87" s="384">
        <v>44150</v>
      </c>
      <c r="G87" s="384">
        <v>44173</v>
      </c>
    </row>
    <row r="88" spans="1:7" s="385" customFormat="1" ht="13.5">
      <c r="B88" s="383" t="s">
        <v>2118</v>
      </c>
      <c r="C88" s="383" t="s">
        <v>2116</v>
      </c>
      <c r="D88" s="373" t="s">
        <v>2113</v>
      </c>
      <c r="E88" s="384">
        <v>44151</v>
      </c>
      <c r="F88" s="384">
        <v>44157</v>
      </c>
      <c r="G88" s="384">
        <v>44180</v>
      </c>
    </row>
    <row r="89" spans="1:7" s="385" customFormat="1" ht="13.5">
      <c r="B89" s="383" t="s">
        <v>2117</v>
      </c>
      <c r="C89" s="383" t="s">
        <v>2116</v>
      </c>
      <c r="D89" s="373" t="s">
        <v>2113</v>
      </c>
      <c r="E89" s="384">
        <v>44158</v>
      </c>
      <c r="F89" s="384">
        <v>44164</v>
      </c>
      <c r="G89" s="384">
        <v>44187</v>
      </c>
    </row>
    <row r="90" spans="1:7" ht="13.5" customHeight="1">
      <c r="A90" s="310" t="s">
        <v>2049</v>
      </c>
      <c r="B90" s="383" t="s">
        <v>2115</v>
      </c>
      <c r="C90" s="383" t="s">
        <v>2114</v>
      </c>
      <c r="D90" s="373" t="s">
        <v>2113</v>
      </c>
      <c r="E90" s="384">
        <v>44165</v>
      </c>
      <c r="F90" s="384">
        <v>44171</v>
      </c>
      <c r="G90" s="384">
        <v>44194</v>
      </c>
    </row>
    <row r="91" spans="1:7" s="385" customFormat="1" ht="13.5"/>
    <row r="92" spans="1:7">
      <c r="A92" s="318" t="s">
        <v>2112</v>
      </c>
      <c r="B92" s="783" t="s">
        <v>26</v>
      </c>
      <c r="C92" s="783" t="s">
        <v>27</v>
      </c>
      <c r="D92" s="783" t="s">
        <v>28</v>
      </c>
      <c r="E92" s="783" t="s">
        <v>1907</v>
      </c>
      <c r="F92" s="373" t="s">
        <v>260</v>
      </c>
      <c r="G92" s="373" t="s">
        <v>61</v>
      </c>
    </row>
    <row r="93" spans="1:7">
      <c r="A93" s="318" t="s">
        <v>2104</v>
      </c>
      <c r="B93" s="783"/>
      <c r="C93" s="783"/>
      <c r="D93" s="783"/>
      <c r="E93" s="783"/>
      <c r="F93" s="384" t="s">
        <v>30</v>
      </c>
      <c r="G93" s="384" t="s">
        <v>31</v>
      </c>
    </row>
    <row r="94" spans="1:7" ht="13.5" customHeight="1">
      <c r="A94" s="318"/>
      <c r="B94" s="383" t="s">
        <v>2103</v>
      </c>
      <c r="C94" s="383" t="s">
        <v>9</v>
      </c>
      <c r="D94" s="373" t="s">
        <v>185</v>
      </c>
      <c r="E94" s="383">
        <v>44133</v>
      </c>
      <c r="F94" s="383">
        <v>44140</v>
      </c>
      <c r="G94" s="383">
        <v>44166</v>
      </c>
    </row>
    <row r="95" spans="1:7" ht="13.5" customHeight="1">
      <c r="A95" s="318"/>
      <c r="B95" s="383" t="s">
        <v>2111</v>
      </c>
      <c r="C95" s="383" t="s">
        <v>218</v>
      </c>
      <c r="D95" s="373" t="s">
        <v>185</v>
      </c>
      <c r="E95" s="383">
        <v>44140</v>
      </c>
      <c r="F95" s="383">
        <v>44147</v>
      </c>
      <c r="G95" s="383">
        <v>44173</v>
      </c>
    </row>
    <row r="96" spans="1:7" ht="13.5" customHeight="1">
      <c r="A96" s="318"/>
      <c r="B96" s="383" t="s">
        <v>2110</v>
      </c>
      <c r="C96" s="383" t="s">
        <v>58</v>
      </c>
      <c r="D96" s="373" t="s">
        <v>185</v>
      </c>
      <c r="E96" s="383">
        <v>44147</v>
      </c>
      <c r="F96" s="383">
        <v>44154</v>
      </c>
      <c r="G96" s="383">
        <v>44180</v>
      </c>
    </row>
    <row r="97" spans="1:7" ht="13.5" customHeight="1">
      <c r="B97" s="383" t="s">
        <v>2109</v>
      </c>
      <c r="C97" s="383" t="s">
        <v>1419</v>
      </c>
      <c r="D97" s="373" t="s">
        <v>185</v>
      </c>
      <c r="E97" s="383">
        <v>44154</v>
      </c>
      <c r="F97" s="383">
        <v>44161</v>
      </c>
      <c r="G97" s="383">
        <v>44187</v>
      </c>
    </row>
    <row r="98" spans="1:7" ht="13.5" customHeight="1">
      <c r="B98" s="383" t="s">
        <v>2108</v>
      </c>
      <c r="C98" s="383" t="s">
        <v>2107</v>
      </c>
      <c r="D98" s="373" t="s">
        <v>185</v>
      </c>
      <c r="E98" s="383">
        <v>44161</v>
      </c>
      <c r="F98" s="383">
        <v>44168</v>
      </c>
      <c r="G98" s="383">
        <v>44194</v>
      </c>
    </row>
    <row r="99" spans="1:7" ht="13.5" customHeight="1">
      <c r="E99" s="349"/>
      <c r="F99" s="349"/>
      <c r="G99" s="349"/>
    </row>
    <row r="100" spans="1:7" ht="13.5" customHeight="1">
      <c r="A100" s="318" t="s">
        <v>2106</v>
      </c>
      <c r="B100" s="783" t="s">
        <v>26</v>
      </c>
      <c r="C100" s="783" t="s">
        <v>27</v>
      </c>
      <c r="D100" s="783" t="s">
        <v>28</v>
      </c>
      <c r="E100" s="783" t="s">
        <v>1907</v>
      </c>
      <c r="F100" s="373" t="s">
        <v>260</v>
      </c>
      <c r="G100" s="373" t="s">
        <v>2105</v>
      </c>
    </row>
    <row r="101" spans="1:7" ht="13.5" customHeight="1">
      <c r="A101" s="318" t="s">
        <v>2104</v>
      </c>
      <c r="B101" s="783"/>
      <c r="C101" s="783"/>
      <c r="D101" s="783"/>
      <c r="E101" s="783"/>
      <c r="F101" s="384" t="s">
        <v>30</v>
      </c>
      <c r="G101" s="384" t="s">
        <v>31</v>
      </c>
    </row>
    <row r="102" spans="1:7" ht="13.5" customHeight="1">
      <c r="A102" s="318"/>
      <c r="B102" s="383" t="s">
        <v>2103</v>
      </c>
      <c r="C102" s="383" t="s">
        <v>9</v>
      </c>
      <c r="D102" s="373" t="s">
        <v>185</v>
      </c>
      <c r="E102" s="383">
        <v>44133</v>
      </c>
      <c r="F102" s="383">
        <v>44140</v>
      </c>
      <c r="G102" s="383">
        <v>44163</v>
      </c>
    </row>
    <row r="103" spans="1:7" ht="13.5" customHeight="1">
      <c r="A103" s="318"/>
      <c r="B103" s="383" t="s">
        <v>2102</v>
      </c>
      <c r="C103" s="383" t="s">
        <v>224</v>
      </c>
      <c r="D103" s="373" t="s">
        <v>185</v>
      </c>
      <c r="E103" s="383">
        <f t="shared" ref="E103:G106" si="1">E102+7</f>
        <v>44140</v>
      </c>
      <c r="F103" s="383">
        <f t="shared" si="1"/>
        <v>44147</v>
      </c>
      <c r="G103" s="383">
        <f t="shared" si="1"/>
        <v>44170</v>
      </c>
    </row>
    <row r="104" spans="1:7">
      <c r="A104" s="318"/>
      <c r="B104" s="383" t="s">
        <v>2101</v>
      </c>
      <c r="C104" s="383" t="s">
        <v>62</v>
      </c>
      <c r="D104" s="373" t="s">
        <v>185</v>
      </c>
      <c r="E104" s="383">
        <f t="shared" si="1"/>
        <v>44147</v>
      </c>
      <c r="F104" s="383">
        <f t="shared" si="1"/>
        <v>44154</v>
      </c>
      <c r="G104" s="383">
        <f t="shared" si="1"/>
        <v>44177</v>
      </c>
    </row>
    <row r="105" spans="1:7" ht="13.5" customHeight="1">
      <c r="B105" s="383" t="s">
        <v>2100</v>
      </c>
      <c r="C105" s="383" t="s">
        <v>304</v>
      </c>
      <c r="D105" s="373" t="s">
        <v>185</v>
      </c>
      <c r="E105" s="383">
        <f t="shared" si="1"/>
        <v>44154</v>
      </c>
      <c r="F105" s="383">
        <f t="shared" si="1"/>
        <v>44161</v>
      </c>
      <c r="G105" s="383">
        <f t="shared" si="1"/>
        <v>44184</v>
      </c>
    </row>
    <row r="106" spans="1:7" ht="13.5" customHeight="1">
      <c r="B106" s="383" t="s">
        <v>2099</v>
      </c>
      <c r="C106" s="383" t="s">
        <v>192</v>
      </c>
      <c r="D106" s="373" t="s">
        <v>185</v>
      </c>
      <c r="E106" s="383">
        <f t="shared" si="1"/>
        <v>44161</v>
      </c>
      <c r="F106" s="383">
        <f t="shared" si="1"/>
        <v>44168</v>
      </c>
      <c r="G106" s="383">
        <f t="shared" si="1"/>
        <v>44191</v>
      </c>
    </row>
    <row r="107" spans="1:7" ht="13.5" customHeight="1">
      <c r="B107" s="349"/>
      <c r="C107" s="349"/>
      <c r="D107" s="349"/>
      <c r="E107" s="349"/>
      <c r="F107" s="349"/>
      <c r="G107" s="349"/>
    </row>
    <row r="108" spans="1:7" ht="13.5" customHeight="1">
      <c r="A108" s="318" t="s">
        <v>2098</v>
      </c>
      <c r="B108" s="783" t="s">
        <v>26</v>
      </c>
      <c r="C108" s="783" t="s">
        <v>27</v>
      </c>
      <c r="D108" s="783" t="s">
        <v>28</v>
      </c>
      <c r="E108" s="783" t="s">
        <v>1907</v>
      </c>
      <c r="F108" s="373" t="s">
        <v>260</v>
      </c>
      <c r="G108" s="373" t="s">
        <v>183</v>
      </c>
    </row>
    <row r="109" spans="1:7" ht="13.5" customHeight="1">
      <c r="A109" s="318" t="s">
        <v>2097</v>
      </c>
      <c r="B109" s="783"/>
      <c r="C109" s="783"/>
      <c r="D109" s="783"/>
      <c r="E109" s="783"/>
      <c r="F109" s="373" t="s">
        <v>30</v>
      </c>
      <c r="G109" s="373" t="s">
        <v>31</v>
      </c>
    </row>
    <row r="110" spans="1:7" ht="13.5" customHeight="1">
      <c r="A110" s="318"/>
      <c r="B110" s="383" t="s">
        <v>424</v>
      </c>
      <c r="C110" s="383" t="s">
        <v>2096</v>
      </c>
      <c r="D110" s="383" t="s">
        <v>2092</v>
      </c>
      <c r="E110" s="383">
        <v>44134</v>
      </c>
      <c r="F110" s="383">
        <v>44142</v>
      </c>
      <c r="G110" s="383">
        <v>44167</v>
      </c>
    </row>
    <row r="111" spans="1:7" ht="13.5" customHeight="1">
      <c r="A111" s="318"/>
      <c r="B111" s="383" t="s">
        <v>2095</v>
      </c>
      <c r="C111" s="383" t="s">
        <v>62</v>
      </c>
      <c r="D111" s="383" t="s">
        <v>2092</v>
      </c>
      <c r="E111" s="383">
        <v>44141</v>
      </c>
      <c r="F111" s="383">
        <v>44149</v>
      </c>
      <c r="G111" s="383">
        <v>44174</v>
      </c>
    </row>
    <row r="112" spans="1:7" ht="13.5" customHeight="1">
      <c r="A112" s="318"/>
      <c r="B112" s="383" t="s">
        <v>425</v>
      </c>
      <c r="C112" s="383" t="s">
        <v>2094</v>
      </c>
      <c r="D112" s="383" t="s">
        <v>2092</v>
      </c>
      <c r="E112" s="383">
        <v>44148</v>
      </c>
      <c r="F112" s="383">
        <v>44156</v>
      </c>
      <c r="G112" s="383">
        <v>44181</v>
      </c>
    </row>
    <row r="113" spans="1:7" ht="13.5" customHeight="1">
      <c r="A113" s="318"/>
      <c r="B113" s="383" t="s">
        <v>2093</v>
      </c>
      <c r="C113" s="383" t="s">
        <v>337</v>
      </c>
      <c r="D113" s="383" t="s">
        <v>2092</v>
      </c>
      <c r="E113" s="383">
        <v>44155</v>
      </c>
      <c r="F113" s="383">
        <v>44163</v>
      </c>
      <c r="G113" s="383">
        <v>44188</v>
      </c>
    </row>
    <row r="114" spans="1:7" ht="13.5" customHeight="1">
      <c r="A114" s="318"/>
      <c r="B114" s="383"/>
      <c r="C114" s="383"/>
      <c r="D114" s="383" t="s">
        <v>2092</v>
      </c>
      <c r="E114" s="383">
        <v>44162</v>
      </c>
      <c r="F114" s="383">
        <v>44170</v>
      </c>
      <c r="G114" s="383">
        <v>44195</v>
      </c>
    </row>
    <row r="115" spans="1:7">
      <c r="A115" s="318"/>
      <c r="B115" s="349"/>
      <c r="C115" s="349"/>
      <c r="D115" s="352"/>
      <c r="E115" s="349"/>
      <c r="F115" s="349"/>
      <c r="G115" s="349"/>
    </row>
    <row r="116" spans="1:7" ht="15.75">
      <c r="A116" s="354" t="s">
        <v>2091</v>
      </c>
      <c r="B116" s="354"/>
      <c r="C116" s="354"/>
      <c r="D116" s="354"/>
      <c r="E116" s="354"/>
      <c r="F116" s="354"/>
      <c r="G116" s="354"/>
    </row>
    <row r="117" spans="1:7">
      <c r="A117" s="377" t="s">
        <v>95</v>
      </c>
      <c r="B117" s="778" t="s">
        <v>26</v>
      </c>
      <c r="C117" s="778" t="s">
        <v>27</v>
      </c>
      <c r="D117" s="382" t="s">
        <v>1403</v>
      </c>
      <c r="E117" s="382" t="s">
        <v>1907</v>
      </c>
      <c r="F117" s="382" t="s">
        <v>260</v>
      </c>
      <c r="G117" s="382" t="s">
        <v>262</v>
      </c>
    </row>
    <row r="118" spans="1:7">
      <c r="A118" s="375" t="s">
        <v>2090</v>
      </c>
      <c r="B118" s="759"/>
      <c r="C118" s="759"/>
      <c r="D118" s="382"/>
      <c r="E118" s="382"/>
      <c r="F118" s="382" t="s">
        <v>1249</v>
      </c>
      <c r="G118" s="382" t="s">
        <v>1288</v>
      </c>
    </row>
    <row r="119" spans="1:7">
      <c r="A119" s="377"/>
      <c r="B119" s="382" t="s">
        <v>2089</v>
      </c>
      <c r="C119" s="382" t="s">
        <v>2088</v>
      </c>
      <c r="D119" s="382" t="s">
        <v>2083</v>
      </c>
      <c r="E119" s="382">
        <v>43866</v>
      </c>
      <c r="F119" s="382">
        <v>43871</v>
      </c>
      <c r="G119" s="382">
        <v>43875</v>
      </c>
    </row>
    <row r="120" spans="1:7">
      <c r="A120" s="377"/>
      <c r="B120" s="382" t="s">
        <v>2087</v>
      </c>
      <c r="C120" s="382" t="s">
        <v>2084</v>
      </c>
      <c r="D120" s="382" t="s">
        <v>2083</v>
      </c>
      <c r="E120" s="382">
        <f t="shared" ref="E120:G122" si="2">E119+7</f>
        <v>43873</v>
      </c>
      <c r="F120" s="382">
        <f t="shared" si="2"/>
        <v>43878</v>
      </c>
      <c r="G120" s="382">
        <f t="shared" si="2"/>
        <v>43882</v>
      </c>
    </row>
    <row r="121" spans="1:7">
      <c r="A121" s="377"/>
      <c r="B121" s="382" t="s">
        <v>2086</v>
      </c>
      <c r="C121" s="382" t="s">
        <v>2084</v>
      </c>
      <c r="D121" s="382" t="s">
        <v>2083</v>
      </c>
      <c r="E121" s="382">
        <f t="shared" si="2"/>
        <v>43880</v>
      </c>
      <c r="F121" s="382">
        <f t="shared" si="2"/>
        <v>43885</v>
      </c>
      <c r="G121" s="382">
        <f t="shared" si="2"/>
        <v>43889</v>
      </c>
    </row>
    <row r="122" spans="1:7">
      <c r="A122" s="377"/>
      <c r="B122" s="382" t="s">
        <v>2085</v>
      </c>
      <c r="C122" s="382" t="s">
        <v>2084</v>
      </c>
      <c r="D122" s="382" t="s">
        <v>2083</v>
      </c>
      <c r="E122" s="382">
        <f t="shared" si="2"/>
        <v>43887</v>
      </c>
      <c r="F122" s="382">
        <f t="shared" si="2"/>
        <v>43892</v>
      </c>
      <c r="G122" s="382">
        <f t="shared" si="2"/>
        <v>43896</v>
      </c>
    </row>
    <row r="123" spans="1:7">
      <c r="A123" s="314"/>
      <c r="B123" s="381"/>
      <c r="C123" s="380"/>
      <c r="D123" s="379"/>
      <c r="E123" s="378"/>
      <c r="F123" s="378"/>
      <c r="G123" s="378"/>
    </row>
    <row r="124" spans="1:7">
      <c r="A124" s="377" t="s">
        <v>2082</v>
      </c>
      <c r="B124" s="767" t="s">
        <v>26</v>
      </c>
      <c r="C124" s="767" t="s">
        <v>27</v>
      </c>
      <c r="D124" s="767" t="s">
        <v>28</v>
      </c>
      <c r="E124" s="767" t="s">
        <v>1907</v>
      </c>
      <c r="F124" s="368" t="s">
        <v>260</v>
      </c>
      <c r="G124" s="368" t="s">
        <v>262</v>
      </c>
    </row>
    <row r="125" spans="1:7">
      <c r="A125" s="375" t="s">
        <v>2081</v>
      </c>
      <c r="B125" s="768"/>
      <c r="C125" s="768"/>
      <c r="D125" s="768"/>
      <c r="E125" s="768"/>
      <c r="F125" s="368" t="s">
        <v>30</v>
      </c>
      <c r="G125" s="368" t="s">
        <v>31</v>
      </c>
    </row>
    <row r="126" spans="1:7">
      <c r="A126" s="375" t="s">
        <v>277</v>
      </c>
      <c r="B126" s="365" t="s">
        <v>2073</v>
      </c>
      <c r="C126" s="365" t="s">
        <v>2080</v>
      </c>
      <c r="D126" s="374" t="s">
        <v>2071</v>
      </c>
      <c r="E126" s="365">
        <v>44133</v>
      </c>
      <c r="F126" s="365">
        <v>44139</v>
      </c>
      <c r="G126" s="365">
        <v>44144</v>
      </c>
    </row>
    <row r="127" spans="1:7">
      <c r="A127" s="377"/>
      <c r="B127" s="365" t="s">
        <v>2079</v>
      </c>
      <c r="C127" s="365" t="s">
        <v>2078</v>
      </c>
      <c r="D127" s="374" t="s">
        <v>2071</v>
      </c>
      <c r="E127" s="365">
        <v>44140</v>
      </c>
      <c r="F127" s="365">
        <v>44146</v>
      </c>
      <c r="G127" s="365">
        <v>44151</v>
      </c>
    </row>
    <row r="128" spans="1:7">
      <c r="A128" s="377"/>
      <c r="B128" s="365" t="s">
        <v>2077</v>
      </c>
      <c r="C128" s="365" t="s">
        <v>2076</v>
      </c>
      <c r="D128" s="374" t="s">
        <v>2071</v>
      </c>
      <c r="E128" s="365">
        <v>44147</v>
      </c>
      <c r="F128" s="365">
        <v>44153</v>
      </c>
      <c r="G128" s="365">
        <v>44158</v>
      </c>
    </row>
    <row r="129" spans="1:7">
      <c r="A129" s="375" t="s">
        <v>277</v>
      </c>
      <c r="B129" s="365" t="s">
        <v>2075</v>
      </c>
      <c r="C129" s="365" t="s">
        <v>2074</v>
      </c>
      <c r="D129" s="376" t="s">
        <v>2071</v>
      </c>
      <c r="E129" s="365">
        <v>44154</v>
      </c>
      <c r="F129" s="365">
        <v>44160</v>
      </c>
      <c r="G129" s="365">
        <v>44165</v>
      </c>
    </row>
    <row r="130" spans="1:7">
      <c r="A130" s="375" t="s">
        <v>277</v>
      </c>
      <c r="B130" s="365" t="s">
        <v>2073</v>
      </c>
      <c r="C130" s="365" t="s">
        <v>2072</v>
      </c>
      <c r="D130" s="374" t="s">
        <v>2071</v>
      </c>
      <c r="E130" s="365">
        <v>44161</v>
      </c>
      <c r="F130" s="365">
        <v>44167</v>
      </c>
      <c r="G130" s="365">
        <v>44172</v>
      </c>
    </row>
    <row r="131" spans="1:7">
      <c r="A131" s="318"/>
      <c r="B131" s="370"/>
      <c r="C131" s="370"/>
      <c r="D131" s="352"/>
      <c r="E131" s="370"/>
      <c r="F131" s="370"/>
      <c r="G131" s="370"/>
    </row>
    <row r="132" spans="1:7">
      <c r="A132" s="318" t="s">
        <v>2070</v>
      </c>
      <c r="B132" s="777" t="s">
        <v>26</v>
      </c>
      <c r="C132" s="777" t="s">
        <v>27</v>
      </c>
      <c r="D132" s="777" t="s">
        <v>28</v>
      </c>
      <c r="E132" s="777" t="s">
        <v>1907</v>
      </c>
      <c r="F132" s="373" t="s">
        <v>260</v>
      </c>
      <c r="G132" s="373" t="s">
        <v>2069</v>
      </c>
    </row>
    <row r="133" spans="1:7">
      <c r="A133" s="318" t="s">
        <v>1945</v>
      </c>
      <c r="B133" s="770"/>
      <c r="C133" s="770"/>
      <c r="D133" s="770"/>
      <c r="E133" s="770"/>
      <c r="F133" s="373" t="s">
        <v>30</v>
      </c>
      <c r="G133" s="373" t="s">
        <v>31</v>
      </c>
    </row>
    <row r="134" spans="1:7" ht="13.5" customHeight="1">
      <c r="A134" s="318" t="s">
        <v>2068</v>
      </c>
      <c r="B134" s="372" t="s">
        <v>2063</v>
      </c>
      <c r="C134" s="372" t="s">
        <v>2067</v>
      </c>
      <c r="D134" s="779" t="s">
        <v>2054</v>
      </c>
      <c r="E134" s="372">
        <v>44130</v>
      </c>
      <c r="F134" s="372">
        <v>44137</v>
      </c>
      <c r="G134" s="372">
        <v>44141</v>
      </c>
    </row>
    <row r="135" spans="1:7" ht="13.5" customHeight="1">
      <c r="B135" s="372" t="s">
        <v>2061</v>
      </c>
      <c r="C135" s="372" t="s">
        <v>2066</v>
      </c>
      <c r="D135" s="780"/>
      <c r="E135" s="372">
        <v>44137</v>
      </c>
      <c r="F135" s="372">
        <v>44144</v>
      </c>
      <c r="G135" s="372">
        <v>44148</v>
      </c>
    </row>
    <row r="136" spans="1:7" ht="13.5" customHeight="1">
      <c r="B136" s="372" t="s">
        <v>2065</v>
      </c>
      <c r="C136" s="372" t="s">
        <v>2064</v>
      </c>
      <c r="D136" s="780"/>
      <c r="E136" s="372">
        <v>44144</v>
      </c>
      <c r="F136" s="372">
        <v>44151</v>
      </c>
      <c r="G136" s="372">
        <v>44155</v>
      </c>
    </row>
    <row r="137" spans="1:7" ht="13.5" customHeight="1">
      <c r="A137" s="318" t="s">
        <v>2049</v>
      </c>
      <c r="B137" s="372" t="s">
        <v>2063</v>
      </c>
      <c r="C137" s="372" t="s">
        <v>2062</v>
      </c>
      <c r="D137" s="780"/>
      <c r="E137" s="372">
        <v>44151</v>
      </c>
      <c r="F137" s="372">
        <v>44158</v>
      </c>
      <c r="G137" s="372">
        <v>44162</v>
      </c>
    </row>
    <row r="138" spans="1:7" ht="13.5" customHeight="1">
      <c r="B138" s="372" t="s">
        <v>2061</v>
      </c>
      <c r="C138" s="372" t="s">
        <v>2060</v>
      </c>
      <c r="D138" s="780"/>
      <c r="E138" s="372">
        <v>44158</v>
      </c>
      <c r="F138" s="372">
        <v>44165</v>
      </c>
      <c r="G138" s="372">
        <v>44169</v>
      </c>
    </row>
    <row r="139" spans="1:7" ht="13.5" customHeight="1">
      <c r="B139" s="372"/>
      <c r="C139" s="372"/>
      <c r="D139" s="781"/>
      <c r="E139" s="372">
        <v>44165</v>
      </c>
      <c r="F139" s="372">
        <v>44172</v>
      </c>
      <c r="G139" s="372">
        <v>44176</v>
      </c>
    </row>
    <row r="141" spans="1:7">
      <c r="A141" s="318" t="s">
        <v>2059</v>
      </c>
      <c r="B141" s="782" t="s">
        <v>26</v>
      </c>
      <c r="C141" s="782" t="s">
        <v>27</v>
      </c>
      <c r="D141" s="766" t="s">
        <v>28</v>
      </c>
      <c r="E141" s="766" t="s">
        <v>1907</v>
      </c>
      <c r="F141" s="368" t="s">
        <v>260</v>
      </c>
      <c r="G141" s="368" t="s">
        <v>241</v>
      </c>
    </row>
    <row r="142" spans="1:7">
      <c r="A142" s="318" t="s">
        <v>2058</v>
      </c>
      <c r="B142" s="782"/>
      <c r="C142" s="782"/>
      <c r="D142" s="766"/>
      <c r="E142" s="766"/>
      <c r="F142" s="368" t="s">
        <v>30</v>
      </c>
      <c r="G142" s="368" t="s">
        <v>31</v>
      </c>
    </row>
    <row r="143" spans="1:7" ht="13.5" customHeight="1">
      <c r="A143" s="310" t="s">
        <v>2057</v>
      </c>
      <c r="B143" s="365" t="s">
        <v>2056</v>
      </c>
      <c r="C143" s="365" t="s">
        <v>2055</v>
      </c>
      <c r="D143" s="771" t="s">
        <v>2054</v>
      </c>
      <c r="E143" s="365">
        <v>44130</v>
      </c>
      <c r="F143" s="365">
        <v>44136</v>
      </c>
      <c r="G143" s="365">
        <v>44142</v>
      </c>
    </row>
    <row r="144" spans="1:7" ht="13.5" customHeight="1">
      <c r="B144" s="365" t="s">
        <v>325</v>
      </c>
      <c r="C144" s="365" t="s">
        <v>2053</v>
      </c>
      <c r="D144" s="764"/>
      <c r="E144" s="365">
        <v>44137</v>
      </c>
      <c r="F144" s="365">
        <v>44143</v>
      </c>
      <c r="G144" s="365">
        <v>44149</v>
      </c>
    </row>
    <row r="145" spans="1:7" ht="13.5" customHeight="1">
      <c r="B145" s="365" t="s">
        <v>2052</v>
      </c>
      <c r="C145" s="365" t="s">
        <v>2051</v>
      </c>
      <c r="D145" s="764"/>
      <c r="E145" s="365">
        <v>44144</v>
      </c>
      <c r="F145" s="365">
        <v>44150</v>
      </c>
      <c r="G145" s="365">
        <v>44156</v>
      </c>
    </row>
    <row r="146" spans="1:7" ht="13.5" customHeight="1">
      <c r="B146" s="365" t="s">
        <v>324</v>
      </c>
      <c r="C146" s="365" t="s">
        <v>2050</v>
      </c>
      <c r="D146" s="764"/>
      <c r="E146" s="365">
        <v>44151</v>
      </c>
      <c r="F146" s="365">
        <v>44157</v>
      </c>
      <c r="G146" s="365">
        <v>44163</v>
      </c>
    </row>
    <row r="147" spans="1:7" ht="13.5" customHeight="1">
      <c r="A147" s="310" t="s">
        <v>2049</v>
      </c>
      <c r="B147" s="365" t="s">
        <v>365</v>
      </c>
      <c r="C147" s="365" t="s">
        <v>590</v>
      </c>
      <c r="D147" s="764"/>
      <c r="E147" s="365">
        <v>44158</v>
      </c>
      <c r="F147" s="365">
        <v>44164</v>
      </c>
      <c r="G147" s="365">
        <v>44170</v>
      </c>
    </row>
    <row r="148" spans="1:7" ht="13.5" customHeight="1">
      <c r="B148" s="365"/>
      <c r="C148" s="365"/>
      <c r="D148" s="765"/>
      <c r="E148" s="365">
        <v>44165</v>
      </c>
      <c r="F148" s="365">
        <v>44171</v>
      </c>
      <c r="G148" s="365">
        <v>44177</v>
      </c>
    </row>
    <row r="149" spans="1:7" ht="13.5" customHeight="1">
      <c r="B149" s="370"/>
      <c r="C149" s="370"/>
      <c r="D149" s="371"/>
      <c r="E149" s="370"/>
      <c r="F149" s="370"/>
      <c r="G149" s="370"/>
    </row>
    <row r="150" spans="1:7" ht="13.5" customHeight="1">
      <c r="A150" s="318" t="s">
        <v>2048</v>
      </c>
      <c r="B150" s="766" t="s">
        <v>26</v>
      </c>
      <c r="C150" s="766" t="s">
        <v>27</v>
      </c>
      <c r="D150" s="766" t="s">
        <v>28</v>
      </c>
      <c r="E150" s="766" t="s">
        <v>1907</v>
      </c>
      <c r="F150" s="368" t="s">
        <v>260</v>
      </c>
      <c r="G150" s="368" t="s">
        <v>2047</v>
      </c>
    </row>
    <row r="151" spans="1:7" ht="13.5" customHeight="1">
      <c r="A151" s="318" t="s">
        <v>2046</v>
      </c>
      <c r="B151" s="766"/>
      <c r="C151" s="766"/>
      <c r="D151" s="766"/>
      <c r="E151" s="766"/>
      <c r="F151" s="368" t="s">
        <v>30</v>
      </c>
      <c r="G151" s="368" t="s">
        <v>31</v>
      </c>
    </row>
    <row r="152" spans="1:7" ht="13.5" customHeight="1">
      <c r="A152" s="318"/>
      <c r="B152" s="365" t="s">
        <v>221</v>
      </c>
      <c r="C152" s="365" t="s">
        <v>2045</v>
      </c>
      <c r="D152" s="771" t="s">
        <v>1938</v>
      </c>
      <c r="E152" s="365">
        <v>43767</v>
      </c>
      <c r="F152" s="365">
        <v>44139</v>
      </c>
      <c r="G152" s="365">
        <v>44145</v>
      </c>
    </row>
    <row r="153" spans="1:7" ht="13.5" customHeight="1">
      <c r="A153" s="318"/>
      <c r="B153" s="365" t="s">
        <v>2044</v>
      </c>
      <c r="C153" s="365" t="s">
        <v>2043</v>
      </c>
      <c r="D153" s="764"/>
      <c r="E153" s="365">
        <v>43774</v>
      </c>
      <c r="F153" s="365">
        <v>44146</v>
      </c>
      <c r="G153" s="365">
        <v>44152</v>
      </c>
    </row>
    <row r="154" spans="1:7" ht="13.5" customHeight="1">
      <c r="A154" s="318"/>
      <c r="B154" s="365" t="s">
        <v>2042</v>
      </c>
      <c r="C154" s="365" t="s">
        <v>2041</v>
      </c>
      <c r="D154" s="764"/>
      <c r="E154" s="365">
        <v>43781</v>
      </c>
      <c r="F154" s="365">
        <v>44153</v>
      </c>
      <c r="G154" s="365">
        <v>44159</v>
      </c>
    </row>
    <row r="155" spans="1:7" ht="13.5" customHeight="1">
      <c r="A155" s="318"/>
      <c r="B155" s="365" t="s">
        <v>2040</v>
      </c>
      <c r="C155" s="365" t="s">
        <v>2039</v>
      </c>
      <c r="D155" s="764"/>
      <c r="E155" s="365">
        <v>43788</v>
      </c>
      <c r="F155" s="365">
        <v>44160</v>
      </c>
      <c r="G155" s="365">
        <v>44166</v>
      </c>
    </row>
    <row r="156" spans="1:7" ht="13.5" customHeight="1">
      <c r="A156" s="318"/>
      <c r="B156" s="365" t="s">
        <v>2038</v>
      </c>
      <c r="C156" s="365" t="s">
        <v>2037</v>
      </c>
      <c r="D156" s="765"/>
      <c r="E156" s="365">
        <v>43795</v>
      </c>
      <c r="F156" s="365">
        <v>44167</v>
      </c>
      <c r="G156" s="365">
        <v>44173</v>
      </c>
    </row>
    <row r="157" spans="1:7">
      <c r="A157" s="318"/>
      <c r="B157" s="318"/>
      <c r="C157" s="318"/>
      <c r="D157" s="318"/>
      <c r="E157" s="369"/>
      <c r="F157" s="369"/>
      <c r="G157" s="369"/>
    </row>
    <row r="158" spans="1:7">
      <c r="A158" s="318" t="s">
        <v>2036</v>
      </c>
      <c r="B158" s="784" t="s">
        <v>26</v>
      </c>
      <c r="C158" s="784" t="s">
        <v>27</v>
      </c>
      <c r="D158" s="767" t="s">
        <v>28</v>
      </c>
      <c r="E158" s="767" t="s">
        <v>1907</v>
      </c>
      <c r="F158" s="368" t="s">
        <v>260</v>
      </c>
      <c r="G158" s="368" t="s">
        <v>121</v>
      </c>
    </row>
    <row r="159" spans="1:7">
      <c r="A159" s="318" t="s">
        <v>2035</v>
      </c>
      <c r="B159" s="773"/>
      <c r="C159" s="773"/>
      <c r="D159" s="768"/>
      <c r="E159" s="768"/>
      <c r="F159" s="368" t="s">
        <v>30</v>
      </c>
      <c r="G159" s="368" t="s">
        <v>31</v>
      </c>
    </row>
    <row r="160" spans="1:7" ht="12.75" customHeight="1">
      <c r="B160" s="365" t="s">
        <v>2034</v>
      </c>
      <c r="C160" s="365" t="s">
        <v>2033</v>
      </c>
      <c r="D160" s="771" t="s">
        <v>1938</v>
      </c>
      <c r="E160" s="365">
        <v>43768</v>
      </c>
      <c r="F160" s="365">
        <v>44139</v>
      </c>
      <c r="G160" s="365">
        <v>44153</v>
      </c>
    </row>
    <row r="161" spans="1:7" ht="13.5" customHeight="1">
      <c r="A161" s="318"/>
      <c r="B161" s="365" t="s">
        <v>2032</v>
      </c>
      <c r="C161" s="365" t="s">
        <v>2031</v>
      </c>
      <c r="D161" s="764"/>
      <c r="E161" s="365">
        <v>43775</v>
      </c>
      <c r="F161" s="365">
        <v>44146</v>
      </c>
      <c r="G161" s="365">
        <v>44160</v>
      </c>
    </row>
    <row r="162" spans="1:7" ht="13.5" customHeight="1">
      <c r="A162" s="318"/>
      <c r="B162" s="365" t="s">
        <v>2030</v>
      </c>
      <c r="C162" s="365" t="s">
        <v>2029</v>
      </c>
      <c r="D162" s="764"/>
      <c r="E162" s="365">
        <v>43782</v>
      </c>
      <c r="F162" s="365">
        <v>44153</v>
      </c>
      <c r="G162" s="365">
        <v>44167</v>
      </c>
    </row>
    <row r="163" spans="1:7" ht="12.75" customHeight="1">
      <c r="A163" s="318"/>
      <c r="B163" s="365" t="s">
        <v>2028</v>
      </c>
      <c r="C163" s="365" t="s">
        <v>2027</v>
      </c>
      <c r="D163" s="764"/>
      <c r="E163" s="365">
        <v>43789</v>
      </c>
      <c r="F163" s="365">
        <v>44160</v>
      </c>
      <c r="G163" s="365">
        <v>44174</v>
      </c>
    </row>
    <row r="164" spans="1:7" ht="12.75" customHeight="1">
      <c r="A164" s="318"/>
      <c r="B164" s="365" t="s">
        <v>2026</v>
      </c>
      <c r="C164" s="365" t="s">
        <v>2025</v>
      </c>
      <c r="D164" s="765"/>
      <c r="E164" s="365">
        <v>43796</v>
      </c>
      <c r="F164" s="365">
        <v>44167</v>
      </c>
      <c r="G164" s="365">
        <v>44181</v>
      </c>
    </row>
    <row r="165" spans="1:7">
      <c r="A165" s="318"/>
      <c r="B165" s="369"/>
      <c r="C165" s="369"/>
      <c r="D165" s="355"/>
      <c r="E165" s="369"/>
      <c r="F165" s="369"/>
      <c r="G165" s="369"/>
    </row>
    <row r="166" spans="1:7">
      <c r="A166" s="318" t="s">
        <v>1990</v>
      </c>
      <c r="B166" s="784" t="s">
        <v>26</v>
      </c>
      <c r="C166" s="784" t="s">
        <v>27</v>
      </c>
      <c r="D166" s="767" t="s">
        <v>1403</v>
      </c>
      <c r="E166" s="767" t="s">
        <v>1907</v>
      </c>
      <c r="F166" s="368" t="s">
        <v>260</v>
      </c>
      <c r="G166" s="368" t="s">
        <v>121</v>
      </c>
    </row>
    <row r="167" spans="1:7">
      <c r="A167" s="318"/>
      <c r="B167" s="773"/>
      <c r="C167" s="773"/>
      <c r="D167" s="768"/>
      <c r="E167" s="768"/>
      <c r="F167" s="368" t="s">
        <v>30</v>
      </c>
      <c r="G167" s="368" t="s">
        <v>31</v>
      </c>
    </row>
    <row r="168" spans="1:7" ht="13.5" customHeight="1">
      <c r="B168" s="367" t="s">
        <v>2024</v>
      </c>
      <c r="C168" s="367" t="s">
        <v>2023</v>
      </c>
      <c r="D168" s="771" t="s">
        <v>147</v>
      </c>
      <c r="E168" s="365">
        <v>43771</v>
      </c>
      <c r="F168" s="365">
        <v>44142</v>
      </c>
      <c r="G168" s="365">
        <v>44158</v>
      </c>
    </row>
    <row r="169" spans="1:7" ht="13.5" customHeight="1" thickBot="1">
      <c r="B169" s="366"/>
      <c r="C169" s="366"/>
      <c r="D169" s="764"/>
      <c r="E169" s="365">
        <f t="shared" ref="E169:G172" si="3">E168+7</f>
        <v>43778</v>
      </c>
      <c r="F169" s="365">
        <f t="shared" si="3"/>
        <v>44149</v>
      </c>
      <c r="G169" s="365">
        <f t="shared" si="3"/>
        <v>44165</v>
      </c>
    </row>
    <row r="170" spans="1:7" ht="13.5" customHeight="1" thickBot="1">
      <c r="A170" s="318"/>
      <c r="B170" s="364" t="s">
        <v>2022</v>
      </c>
      <c r="C170" s="364" t="s">
        <v>2021</v>
      </c>
      <c r="D170" s="764"/>
      <c r="E170" s="332">
        <f t="shared" si="3"/>
        <v>43785</v>
      </c>
      <c r="F170" s="332">
        <f t="shared" si="3"/>
        <v>44156</v>
      </c>
      <c r="G170" s="332">
        <f t="shared" si="3"/>
        <v>44172</v>
      </c>
    </row>
    <row r="171" spans="1:7" ht="13.5" customHeight="1">
      <c r="A171" s="318"/>
      <c r="B171" s="332"/>
      <c r="C171" s="332"/>
      <c r="D171" s="764"/>
      <c r="E171" s="332">
        <f t="shared" si="3"/>
        <v>43792</v>
      </c>
      <c r="F171" s="332">
        <f t="shared" si="3"/>
        <v>44163</v>
      </c>
      <c r="G171" s="332">
        <f t="shared" si="3"/>
        <v>44179</v>
      </c>
    </row>
    <row r="172" spans="1:7" ht="13.5" customHeight="1">
      <c r="A172" s="318"/>
      <c r="B172" s="332"/>
      <c r="C172" s="332"/>
      <c r="D172" s="765"/>
      <c r="E172" s="332">
        <f t="shared" si="3"/>
        <v>43799</v>
      </c>
      <c r="F172" s="332">
        <f t="shared" si="3"/>
        <v>44170</v>
      </c>
      <c r="G172" s="332">
        <f t="shared" si="3"/>
        <v>44186</v>
      </c>
    </row>
    <row r="173" spans="1:7" ht="13.5" customHeight="1">
      <c r="A173" s="318"/>
      <c r="B173" s="362"/>
      <c r="C173" s="362"/>
      <c r="D173" s="363"/>
      <c r="E173" s="362"/>
      <c r="F173" s="362"/>
      <c r="G173" s="362"/>
    </row>
    <row r="174" spans="1:7" ht="13.5" customHeight="1">
      <c r="A174" s="318" t="s">
        <v>2020</v>
      </c>
      <c r="B174" s="772" t="s">
        <v>26</v>
      </c>
      <c r="C174" s="772" t="s">
        <v>27</v>
      </c>
      <c r="D174" s="791" t="s">
        <v>1449</v>
      </c>
      <c r="E174" s="791" t="s">
        <v>1907</v>
      </c>
      <c r="F174" s="313" t="s">
        <v>260</v>
      </c>
      <c r="G174" s="313" t="s">
        <v>2019</v>
      </c>
    </row>
    <row r="175" spans="1:7" ht="13.5" customHeight="1">
      <c r="A175" s="318" t="s">
        <v>2018</v>
      </c>
      <c r="B175" s="773"/>
      <c r="C175" s="773"/>
      <c r="D175" s="768"/>
      <c r="E175" s="768"/>
      <c r="F175" s="313" t="s">
        <v>30</v>
      </c>
      <c r="G175" s="313" t="s">
        <v>31</v>
      </c>
    </row>
    <row r="176" spans="1:7" ht="13.5" customHeight="1">
      <c r="A176" s="318"/>
      <c r="B176" s="332" t="s">
        <v>2017</v>
      </c>
      <c r="C176" s="332" t="s">
        <v>2016</v>
      </c>
      <c r="D176" s="763" t="s">
        <v>2015</v>
      </c>
      <c r="E176" s="332">
        <v>44039</v>
      </c>
      <c r="F176" s="332">
        <v>44043</v>
      </c>
      <c r="G176" s="332">
        <v>44055</v>
      </c>
    </row>
    <row r="177" spans="1:7" ht="13.5" customHeight="1">
      <c r="A177" s="318"/>
      <c r="B177" s="332" t="s">
        <v>2014</v>
      </c>
      <c r="C177" s="332" t="s">
        <v>2013</v>
      </c>
      <c r="D177" s="764"/>
      <c r="E177" s="332">
        <v>44046</v>
      </c>
      <c r="F177" s="332">
        <v>44050</v>
      </c>
      <c r="G177" s="332">
        <v>44062</v>
      </c>
    </row>
    <row r="178" spans="1:7" ht="13.5" customHeight="1">
      <c r="A178" s="318"/>
      <c r="B178" s="332" t="s">
        <v>2012</v>
      </c>
      <c r="C178" s="332" t="s">
        <v>2011</v>
      </c>
      <c r="D178" s="764"/>
      <c r="E178" s="332">
        <v>44053</v>
      </c>
      <c r="F178" s="332">
        <v>44057</v>
      </c>
      <c r="G178" s="332">
        <v>44069</v>
      </c>
    </row>
    <row r="179" spans="1:7" ht="13.5" customHeight="1">
      <c r="A179" s="318"/>
      <c r="B179" s="332" t="s">
        <v>2010</v>
      </c>
      <c r="C179" s="332" t="s">
        <v>2009</v>
      </c>
      <c r="D179" s="764"/>
      <c r="E179" s="332">
        <v>44060</v>
      </c>
      <c r="F179" s="332">
        <v>44064</v>
      </c>
      <c r="G179" s="332">
        <v>44076</v>
      </c>
    </row>
    <row r="180" spans="1:7" ht="13.5" customHeight="1">
      <c r="A180" s="318"/>
      <c r="B180" s="332" t="s">
        <v>2008</v>
      </c>
      <c r="C180" s="332" t="s">
        <v>2007</v>
      </c>
      <c r="D180" s="764"/>
      <c r="E180" s="332">
        <v>44067</v>
      </c>
      <c r="F180" s="332">
        <v>44071</v>
      </c>
      <c r="G180" s="332">
        <v>44083</v>
      </c>
    </row>
    <row r="181" spans="1:7" ht="13.5" customHeight="1">
      <c r="A181" s="318"/>
      <c r="B181" s="332"/>
      <c r="C181" s="332"/>
      <c r="D181" s="765"/>
      <c r="E181" s="332">
        <v>44074</v>
      </c>
      <c r="F181" s="332">
        <v>44078</v>
      </c>
      <c r="G181" s="332">
        <v>44090</v>
      </c>
    </row>
    <row r="182" spans="1:7" ht="13.5">
      <c r="B182" s="361"/>
      <c r="C182" s="359"/>
      <c r="D182" s="360"/>
      <c r="E182" s="333"/>
      <c r="F182" s="333"/>
      <c r="G182" s="333"/>
    </row>
    <row r="183" spans="1:7">
      <c r="A183" s="323" t="s">
        <v>1319</v>
      </c>
      <c r="B183" s="769" t="s">
        <v>26</v>
      </c>
      <c r="C183" s="769" t="s">
        <v>27</v>
      </c>
      <c r="D183" s="769" t="s">
        <v>28</v>
      </c>
      <c r="E183" s="769" t="s">
        <v>1907</v>
      </c>
      <c r="F183" s="337" t="s">
        <v>260</v>
      </c>
      <c r="G183" s="337" t="s">
        <v>227</v>
      </c>
    </row>
    <row r="184" spans="1:7">
      <c r="A184" s="318" t="s">
        <v>2006</v>
      </c>
      <c r="B184" s="770"/>
      <c r="C184" s="770"/>
      <c r="D184" s="770"/>
      <c r="E184" s="770"/>
      <c r="F184" s="337" t="s">
        <v>30</v>
      </c>
      <c r="G184" s="337" t="s">
        <v>31</v>
      </c>
    </row>
    <row r="185" spans="1:7" ht="12.75" customHeight="1">
      <c r="A185" s="318"/>
      <c r="B185" s="356" t="s">
        <v>2005</v>
      </c>
      <c r="C185" s="356" t="s">
        <v>2004</v>
      </c>
      <c r="D185" s="774" t="s">
        <v>2003</v>
      </c>
      <c r="E185" s="356">
        <v>44132</v>
      </c>
      <c r="F185" s="356">
        <v>44137</v>
      </c>
      <c r="G185" s="356">
        <v>44147</v>
      </c>
    </row>
    <row r="186" spans="1:7" ht="13.5" customHeight="1">
      <c r="A186" s="318"/>
      <c r="B186" s="356" t="s">
        <v>2002</v>
      </c>
      <c r="C186" s="356" t="s">
        <v>2001</v>
      </c>
      <c r="D186" s="775"/>
      <c r="E186" s="356">
        <f t="shared" ref="E186:G190" si="4">E185+7</f>
        <v>44139</v>
      </c>
      <c r="F186" s="356">
        <f t="shared" si="4"/>
        <v>44144</v>
      </c>
      <c r="G186" s="356">
        <f t="shared" si="4"/>
        <v>44154</v>
      </c>
    </row>
    <row r="187" spans="1:7" ht="13.5" customHeight="1">
      <c r="A187" s="318"/>
      <c r="B187" s="356" t="s">
        <v>263</v>
      </c>
      <c r="C187" s="356" t="s">
        <v>2000</v>
      </c>
      <c r="D187" s="775"/>
      <c r="E187" s="356">
        <f t="shared" si="4"/>
        <v>44146</v>
      </c>
      <c r="F187" s="356">
        <f t="shared" si="4"/>
        <v>44151</v>
      </c>
      <c r="G187" s="356">
        <f t="shared" si="4"/>
        <v>44161</v>
      </c>
    </row>
    <row r="188" spans="1:7" ht="13.5" customHeight="1">
      <c r="A188" s="318"/>
      <c r="B188" s="356" t="s">
        <v>332</v>
      </c>
      <c r="C188" s="356" t="s">
        <v>408</v>
      </c>
      <c r="D188" s="775"/>
      <c r="E188" s="356">
        <f t="shared" si="4"/>
        <v>44153</v>
      </c>
      <c r="F188" s="356">
        <f t="shared" si="4"/>
        <v>44158</v>
      </c>
      <c r="G188" s="356">
        <f t="shared" si="4"/>
        <v>44168</v>
      </c>
    </row>
    <row r="189" spans="1:7" ht="12.75" customHeight="1">
      <c r="A189" s="318"/>
      <c r="B189" s="356" t="s">
        <v>313</v>
      </c>
      <c r="C189" s="356" t="s">
        <v>409</v>
      </c>
      <c r="D189" s="775"/>
      <c r="E189" s="356">
        <f t="shared" si="4"/>
        <v>44160</v>
      </c>
      <c r="F189" s="356">
        <f t="shared" si="4"/>
        <v>44165</v>
      </c>
      <c r="G189" s="356">
        <f t="shared" si="4"/>
        <v>44175</v>
      </c>
    </row>
    <row r="190" spans="1:7" ht="12.75" customHeight="1">
      <c r="A190" s="318"/>
      <c r="B190" s="356"/>
      <c r="C190" s="356"/>
      <c r="D190" s="776"/>
      <c r="E190" s="356">
        <f t="shared" si="4"/>
        <v>44167</v>
      </c>
      <c r="F190" s="356">
        <f t="shared" si="4"/>
        <v>44172</v>
      </c>
      <c r="G190" s="356">
        <f t="shared" si="4"/>
        <v>44182</v>
      </c>
    </row>
    <row r="191" spans="1:7">
      <c r="A191" s="331"/>
      <c r="B191" s="359"/>
      <c r="C191" s="359"/>
      <c r="D191" s="358"/>
      <c r="E191" s="357"/>
      <c r="F191" s="349"/>
      <c r="G191" s="349"/>
    </row>
    <row r="192" spans="1:7" ht="15.75">
      <c r="A192" s="354" t="s">
        <v>113</v>
      </c>
      <c r="B192" s="354"/>
      <c r="C192" s="354"/>
      <c r="D192" s="354"/>
      <c r="E192" s="354"/>
      <c r="F192" s="354"/>
      <c r="G192" s="354"/>
    </row>
    <row r="193" spans="1:7" ht="14.1" customHeight="1">
      <c r="A193" s="318" t="s">
        <v>1999</v>
      </c>
      <c r="B193" s="769" t="s">
        <v>26</v>
      </c>
      <c r="C193" s="769" t="s">
        <v>27</v>
      </c>
      <c r="D193" s="769" t="s">
        <v>28</v>
      </c>
      <c r="E193" s="769" t="s">
        <v>1907</v>
      </c>
      <c r="F193" s="337" t="s">
        <v>260</v>
      </c>
      <c r="G193" s="337" t="s">
        <v>1999</v>
      </c>
    </row>
    <row r="194" spans="1:7" ht="14.1" customHeight="1">
      <c r="A194" s="318" t="s">
        <v>1998</v>
      </c>
      <c r="B194" s="770"/>
      <c r="C194" s="770"/>
      <c r="D194" s="770"/>
      <c r="E194" s="770"/>
      <c r="F194" s="337" t="s">
        <v>30</v>
      </c>
      <c r="G194" s="337" t="s">
        <v>31</v>
      </c>
    </row>
    <row r="195" spans="1:7" ht="14.1" customHeight="1">
      <c r="A195" s="318"/>
      <c r="B195" s="356" t="s">
        <v>4</v>
      </c>
      <c r="C195" s="356" t="s">
        <v>1997</v>
      </c>
      <c r="D195" s="774" t="s">
        <v>1996</v>
      </c>
      <c r="E195" s="356">
        <v>44133</v>
      </c>
      <c r="F195" s="356">
        <v>44140</v>
      </c>
      <c r="G195" s="356">
        <v>44153</v>
      </c>
    </row>
    <row r="196" spans="1:7" ht="14.1" customHeight="1">
      <c r="A196" s="318"/>
      <c r="B196" s="356"/>
      <c r="C196" s="356"/>
      <c r="D196" s="775"/>
      <c r="E196" s="356">
        <v>44140</v>
      </c>
      <c r="F196" s="356">
        <v>44147</v>
      </c>
      <c r="G196" s="356">
        <v>44160</v>
      </c>
    </row>
    <row r="197" spans="1:7" ht="14.1" customHeight="1">
      <c r="A197" s="318"/>
      <c r="B197" s="356" t="s">
        <v>1995</v>
      </c>
      <c r="C197" s="356" t="s">
        <v>1994</v>
      </c>
      <c r="D197" s="775"/>
      <c r="E197" s="356">
        <v>44147</v>
      </c>
      <c r="F197" s="356">
        <v>44154</v>
      </c>
      <c r="G197" s="356">
        <v>44167</v>
      </c>
    </row>
    <row r="198" spans="1:7" ht="14.1" customHeight="1">
      <c r="A198" s="318"/>
      <c r="B198" s="356" t="s">
        <v>1993</v>
      </c>
      <c r="C198" s="356" t="s">
        <v>1992</v>
      </c>
      <c r="D198" s="775"/>
      <c r="E198" s="356">
        <v>44154</v>
      </c>
      <c r="F198" s="356">
        <v>44161</v>
      </c>
      <c r="G198" s="356">
        <v>44174</v>
      </c>
    </row>
    <row r="199" spans="1:7" ht="14.1" customHeight="1">
      <c r="A199" s="318"/>
      <c r="B199" s="356" t="s">
        <v>248</v>
      </c>
      <c r="C199" s="356" t="s">
        <v>1991</v>
      </c>
      <c r="D199" s="776"/>
      <c r="E199" s="356">
        <v>44161</v>
      </c>
      <c r="F199" s="356">
        <v>44168</v>
      </c>
      <c r="G199" s="356">
        <v>44181</v>
      </c>
    </row>
    <row r="200" spans="1:7" ht="14.1" customHeight="1">
      <c r="A200" s="318"/>
      <c r="B200" s="318"/>
      <c r="C200" s="342"/>
      <c r="D200" s="341"/>
      <c r="E200" s="340"/>
    </row>
    <row r="201" spans="1:7" ht="14.1" customHeight="1">
      <c r="A201" s="318" t="s">
        <v>1990</v>
      </c>
      <c r="B201" s="769" t="s">
        <v>26</v>
      </c>
      <c r="C201" s="769" t="s">
        <v>27</v>
      </c>
      <c r="D201" s="769" t="s">
        <v>28</v>
      </c>
      <c r="E201" s="769" t="s">
        <v>1907</v>
      </c>
      <c r="F201" s="337" t="s">
        <v>260</v>
      </c>
      <c r="G201" s="337" t="s">
        <v>1309</v>
      </c>
    </row>
    <row r="202" spans="1:7" ht="14.1" customHeight="1">
      <c r="A202" s="318"/>
      <c r="B202" s="770"/>
      <c r="C202" s="770"/>
      <c r="D202" s="770"/>
      <c r="E202" s="770"/>
      <c r="F202" s="337" t="s">
        <v>30</v>
      </c>
      <c r="G202" s="337" t="s">
        <v>31</v>
      </c>
    </row>
    <row r="203" spans="1:7" ht="13.5" customHeight="1">
      <c r="A203" s="318"/>
      <c r="B203" s="356" t="s">
        <v>86</v>
      </c>
      <c r="C203" s="356" t="s">
        <v>1989</v>
      </c>
      <c r="D203" s="774" t="s">
        <v>1988</v>
      </c>
      <c r="E203" s="356">
        <v>44137</v>
      </c>
      <c r="F203" s="356">
        <v>44142</v>
      </c>
      <c r="G203" s="356">
        <v>44157</v>
      </c>
    </row>
    <row r="204" spans="1:7" ht="13.5" customHeight="1">
      <c r="A204" s="318"/>
      <c r="B204" s="356" t="s">
        <v>484</v>
      </c>
      <c r="C204" s="356" t="s">
        <v>1987</v>
      </c>
      <c r="D204" s="775"/>
      <c r="E204" s="356">
        <f t="shared" ref="E204:G207" si="5">E203+7</f>
        <v>44144</v>
      </c>
      <c r="F204" s="356">
        <f t="shared" si="5"/>
        <v>44149</v>
      </c>
      <c r="G204" s="356">
        <f t="shared" si="5"/>
        <v>44164</v>
      </c>
    </row>
    <row r="205" spans="1:7">
      <c r="A205" s="318"/>
      <c r="B205" s="356"/>
      <c r="C205" s="356"/>
      <c r="D205" s="775"/>
      <c r="E205" s="356">
        <f t="shared" si="5"/>
        <v>44151</v>
      </c>
      <c r="F205" s="356">
        <f t="shared" si="5"/>
        <v>44156</v>
      </c>
      <c r="G205" s="356">
        <f t="shared" si="5"/>
        <v>44171</v>
      </c>
    </row>
    <row r="206" spans="1:7">
      <c r="A206" s="318"/>
      <c r="B206" s="356" t="s">
        <v>485</v>
      </c>
      <c r="C206" s="356" t="s">
        <v>1987</v>
      </c>
      <c r="D206" s="775"/>
      <c r="E206" s="356">
        <f t="shared" si="5"/>
        <v>44158</v>
      </c>
      <c r="F206" s="356">
        <f t="shared" si="5"/>
        <v>44163</v>
      </c>
      <c r="G206" s="356">
        <f t="shared" si="5"/>
        <v>44178</v>
      </c>
    </row>
    <row r="207" spans="1:7">
      <c r="A207" s="318"/>
      <c r="B207" s="356" t="s">
        <v>315</v>
      </c>
      <c r="C207" s="356" t="s">
        <v>1986</v>
      </c>
      <c r="D207" s="776"/>
      <c r="E207" s="356">
        <f t="shared" si="5"/>
        <v>44165</v>
      </c>
      <c r="F207" s="356">
        <f t="shared" si="5"/>
        <v>44170</v>
      </c>
      <c r="G207" s="356">
        <f t="shared" si="5"/>
        <v>44185</v>
      </c>
    </row>
    <row r="208" spans="1:7">
      <c r="A208" s="318"/>
      <c r="B208" s="349"/>
      <c r="C208" s="349"/>
      <c r="D208" s="355"/>
      <c r="E208" s="349"/>
      <c r="F208" s="349"/>
      <c r="G208" s="349"/>
    </row>
    <row r="209" spans="1:7" ht="15.75">
      <c r="A209" s="354" t="s">
        <v>126</v>
      </c>
      <c r="B209" s="354"/>
      <c r="C209" s="354"/>
      <c r="D209" s="354"/>
      <c r="E209" s="354"/>
      <c r="F209" s="354"/>
      <c r="G209" s="354"/>
    </row>
    <row r="210" spans="1:7">
      <c r="A210" s="318" t="s">
        <v>1985</v>
      </c>
      <c r="B210" s="769" t="s">
        <v>26</v>
      </c>
      <c r="C210" s="769" t="s">
        <v>27</v>
      </c>
      <c r="D210" s="769" t="s">
        <v>28</v>
      </c>
      <c r="E210" s="769" t="s">
        <v>1907</v>
      </c>
      <c r="F210" s="337" t="s">
        <v>260</v>
      </c>
      <c r="G210" s="337" t="s">
        <v>140</v>
      </c>
    </row>
    <row r="211" spans="1:7">
      <c r="A211" s="317" t="s">
        <v>1984</v>
      </c>
      <c r="B211" s="770"/>
      <c r="C211" s="770"/>
      <c r="D211" s="770"/>
      <c r="E211" s="770"/>
      <c r="F211" s="337" t="s">
        <v>30</v>
      </c>
      <c r="G211" s="337" t="s">
        <v>31</v>
      </c>
    </row>
    <row r="212" spans="1:7" ht="13.5" customHeight="1">
      <c r="A212" s="318" t="s">
        <v>277</v>
      </c>
      <c r="B212" s="336" t="s">
        <v>1955</v>
      </c>
      <c r="C212" s="336" t="s">
        <v>1954</v>
      </c>
      <c r="D212" s="337" t="s">
        <v>1983</v>
      </c>
      <c r="E212" s="336">
        <v>44131</v>
      </c>
      <c r="F212" s="336">
        <v>44138</v>
      </c>
      <c r="G212" s="336">
        <v>44161</v>
      </c>
    </row>
    <row r="213" spans="1:7" ht="13.5" customHeight="1">
      <c r="A213" s="318" t="s">
        <v>277</v>
      </c>
      <c r="B213" s="336" t="s">
        <v>1952</v>
      </c>
      <c r="C213" s="336" t="s">
        <v>1951</v>
      </c>
      <c r="D213" s="337" t="s">
        <v>1983</v>
      </c>
      <c r="E213" s="336">
        <v>44138</v>
      </c>
      <c r="F213" s="336">
        <v>44145</v>
      </c>
      <c r="G213" s="336">
        <v>44168</v>
      </c>
    </row>
    <row r="214" spans="1:7" ht="13.5" customHeight="1">
      <c r="A214" s="318" t="s">
        <v>277</v>
      </c>
      <c r="B214" s="336" t="s">
        <v>1950</v>
      </c>
      <c r="C214" s="336" t="s">
        <v>1949</v>
      </c>
      <c r="D214" s="337" t="s">
        <v>1983</v>
      </c>
      <c r="E214" s="336">
        <v>44145</v>
      </c>
      <c r="F214" s="336">
        <v>44152</v>
      </c>
      <c r="G214" s="336">
        <v>44175</v>
      </c>
    </row>
    <row r="215" spans="1:7" ht="13.5" customHeight="1">
      <c r="A215" s="318" t="s">
        <v>277</v>
      </c>
      <c r="B215" s="336" t="s">
        <v>1948</v>
      </c>
      <c r="C215" s="336" t="s">
        <v>1947</v>
      </c>
      <c r="D215" s="337" t="s">
        <v>1983</v>
      </c>
      <c r="E215" s="336">
        <v>44152</v>
      </c>
      <c r="F215" s="336">
        <v>44159</v>
      </c>
      <c r="G215" s="336">
        <v>44182</v>
      </c>
    </row>
    <row r="216" spans="1:7" ht="13.5" customHeight="1">
      <c r="A216" s="318" t="s">
        <v>277</v>
      </c>
      <c r="B216" s="336"/>
      <c r="C216" s="336"/>
      <c r="D216" s="337" t="s">
        <v>1983</v>
      </c>
      <c r="E216" s="336">
        <v>44159</v>
      </c>
      <c r="F216" s="336">
        <v>44166</v>
      </c>
      <c r="G216" s="336">
        <v>44189</v>
      </c>
    </row>
    <row r="218" spans="1:7">
      <c r="A218" s="318" t="s">
        <v>1982</v>
      </c>
      <c r="B218" s="806" t="s">
        <v>26</v>
      </c>
      <c r="C218" s="769" t="s">
        <v>27</v>
      </c>
      <c r="D218" s="769" t="s">
        <v>28</v>
      </c>
      <c r="E218" s="769" t="s">
        <v>1907</v>
      </c>
      <c r="F218" s="337" t="s">
        <v>260</v>
      </c>
      <c r="G218" s="337" t="s">
        <v>130</v>
      </c>
    </row>
    <row r="219" spans="1:7">
      <c r="A219" s="318" t="s">
        <v>1980</v>
      </c>
      <c r="B219" s="806"/>
      <c r="C219" s="770"/>
      <c r="D219" s="770"/>
      <c r="E219" s="770"/>
      <c r="F219" s="337" t="s">
        <v>30</v>
      </c>
      <c r="G219" s="337" t="s">
        <v>31</v>
      </c>
    </row>
    <row r="220" spans="1:7" ht="13.5" customHeight="1">
      <c r="A220" s="318"/>
      <c r="B220" s="353" t="s">
        <v>1979</v>
      </c>
      <c r="C220" s="353" t="s">
        <v>1978</v>
      </c>
      <c r="D220" s="797" t="s">
        <v>1940</v>
      </c>
      <c r="E220" s="353">
        <v>44132</v>
      </c>
      <c r="F220" s="353">
        <v>44139</v>
      </c>
      <c r="G220" s="353">
        <v>44174</v>
      </c>
    </row>
    <row r="221" spans="1:7" ht="13.5" customHeight="1">
      <c r="A221" s="331"/>
      <c r="B221" s="353" t="s">
        <v>574</v>
      </c>
      <c r="C221" s="353" t="s">
        <v>226</v>
      </c>
      <c r="D221" s="780"/>
      <c r="E221" s="353">
        <v>44139</v>
      </c>
      <c r="F221" s="353">
        <v>44146</v>
      </c>
      <c r="G221" s="353">
        <v>44181</v>
      </c>
    </row>
    <row r="222" spans="1:7" ht="13.5" customHeight="1">
      <c r="A222" s="331"/>
      <c r="B222" s="353" t="s">
        <v>575</v>
      </c>
      <c r="C222" s="353" t="s">
        <v>243</v>
      </c>
      <c r="D222" s="780"/>
      <c r="E222" s="353">
        <v>44146</v>
      </c>
      <c r="F222" s="353">
        <v>44153</v>
      </c>
      <c r="G222" s="353">
        <v>44188</v>
      </c>
    </row>
    <row r="223" spans="1:7" ht="13.5" customHeight="1">
      <c r="A223" s="318"/>
      <c r="B223" s="353" t="s">
        <v>261</v>
      </c>
      <c r="C223" s="353" t="s">
        <v>1977</v>
      </c>
      <c r="D223" s="780"/>
      <c r="E223" s="353">
        <v>44153</v>
      </c>
      <c r="F223" s="353">
        <v>44160</v>
      </c>
      <c r="G223" s="353">
        <v>44195</v>
      </c>
    </row>
    <row r="224" spans="1:7" ht="13.5" customHeight="1">
      <c r="A224" s="318"/>
      <c r="B224" s="353"/>
      <c r="C224" s="353"/>
      <c r="D224" s="781"/>
      <c r="E224" s="353">
        <v>44160</v>
      </c>
      <c r="F224" s="353">
        <v>44167</v>
      </c>
      <c r="G224" s="353">
        <v>44202</v>
      </c>
    </row>
    <row r="225" spans="1:7" ht="13.5" customHeight="1">
      <c r="A225" s="318"/>
      <c r="B225" s="351"/>
      <c r="C225" s="351"/>
      <c r="D225" s="352"/>
      <c r="E225" s="351"/>
      <c r="F225" s="351"/>
      <c r="G225" s="351"/>
    </row>
    <row r="226" spans="1:7" ht="13.5" customHeight="1">
      <c r="A226" s="318" t="s">
        <v>1976</v>
      </c>
      <c r="B226" s="806" t="s">
        <v>26</v>
      </c>
      <c r="C226" s="769" t="s">
        <v>27</v>
      </c>
      <c r="D226" s="769" t="s">
        <v>28</v>
      </c>
      <c r="E226" s="769" t="s">
        <v>1907</v>
      </c>
      <c r="F226" s="337" t="s">
        <v>260</v>
      </c>
      <c r="G226" s="337" t="s">
        <v>130</v>
      </c>
    </row>
    <row r="227" spans="1:7" ht="13.5" customHeight="1">
      <c r="A227" s="318"/>
      <c r="B227" s="806"/>
      <c r="C227" s="770"/>
      <c r="D227" s="770"/>
      <c r="E227" s="770"/>
      <c r="F227" s="337" t="s">
        <v>30</v>
      </c>
      <c r="G227" s="337" t="s">
        <v>31</v>
      </c>
    </row>
    <row r="228" spans="1:7" ht="13.5" customHeight="1">
      <c r="A228" s="318"/>
      <c r="B228" s="353" t="s">
        <v>1975</v>
      </c>
      <c r="C228" s="353" t="s">
        <v>1974</v>
      </c>
      <c r="D228" s="797" t="s">
        <v>1973</v>
      </c>
      <c r="E228" s="353">
        <v>44134</v>
      </c>
      <c r="F228" s="353">
        <v>44141</v>
      </c>
      <c r="G228" s="353">
        <v>44181</v>
      </c>
    </row>
    <row r="229" spans="1:7" ht="13.5" customHeight="1">
      <c r="A229" s="318"/>
      <c r="B229" s="353" t="s">
        <v>1972</v>
      </c>
      <c r="C229" s="353" t="s">
        <v>1971</v>
      </c>
      <c r="D229" s="780"/>
      <c r="E229" s="353">
        <v>44141</v>
      </c>
      <c r="F229" s="353">
        <v>44148</v>
      </c>
      <c r="G229" s="353">
        <v>44188</v>
      </c>
    </row>
    <row r="230" spans="1:7" ht="13.5" customHeight="1">
      <c r="A230" s="318"/>
      <c r="B230" s="353" t="s">
        <v>1970</v>
      </c>
      <c r="C230" s="353" t="s">
        <v>1969</v>
      </c>
      <c r="D230" s="780"/>
      <c r="E230" s="353">
        <v>44148</v>
      </c>
      <c r="F230" s="353">
        <v>44155</v>
      </c>
      <c r="G230" s="353">
        <v>44195</v>
      </c>
    </row>
    <row r="231" spans="1:7" ht="13.5" customHeight="1">
      <c r="A231" s="318"/>
      <c r="B231" s="353" t="s">
        <v>1968</v>
      </c>
      <c r="C231" s="353" t="s">
        <v>1967</v>
      </c>
      <c r="D231" s="780"/>
      <c r="E231" s="353">
        <v>44155</v>
      </c>
      <c r="F231" s="353">
        <v>44162</v>
      </c>
      <c r="G231" s="353">
        <v>44202</v>
      </c>
    </row>
    <row r="232" spans="1:7" ht="13.5" customHeight="1">
      <c r="A232" s="318"/>
      <c r="B232" s="353" t="s">
        <v>1966</v>
      </c>
      <c r="C232" s="353" t="s">
        <v>1965</v>
      </c>
      <c r="D232" s="781"/>
      <c r="E232" s="353">
        <v>44162</v>
      </c>
      <c r="F232" s="353">
        <v>44169</v>
      </c>
      <c r="G232" s="353">
        <v>44209</v>
      </c>
    </row>
    <row r="233" spans="1:7">
      <c r="A233" s="318"/>
      <c r="B233" s="318"/>
      <c r="C233" s="342"/>
      <c r="D233" s="318"/>
      <c r="E233" s="340"/>
      <c r="F233" s="339"/>
      <c r="G233" s="339"/>
    </row>
    <row r="234" spans="1:7">
      <c r="A234" s="318" t="s">
        <v>132</v>
      </c>
      <c r="B234" s="769" t="s">
        <v>26</v>
      </c>
      <c r="C234" s="769" t="s">
        <v>27</v>
      </c>
      <c r="D234" s="769" t="s">
        <v>28</v>
      </c>
      <c r="E234" s="769" t="s">
        <v>1907</v>
      </c>
      <c r="F234" s="337" t="s">
        <v>260</v>
      </c>
      <c r="G234" s="337" t="s">
        <v>133</v>
      </c>
    </row>
    <row r="235" spans="1:7">
      <c r="A235" s="318" t="s">
        <v>1980</v>
      </c>
      <c r="B235" s="770"/>
      <c r="C235" s="770"/>
      <c r="D235" s="770"/>
      <c r="E235" s="770"/>
      <c r="F235" s="337" t="s">
        <v>30</v>
      </c>
      <c r="G235" s="337" t="s">
        <v>31</v>
      </c>
    </row>
    <row r="236" spans="1:7" ht="13.5" customHeight="1">
      <c r="A236" s="318"/>
      <c r="B236" s="353" t="s">
        <v>1979</v>
      </c>
      <c r="C236" s="353" t="s">
        <v>1978</v>
      </c>
      <c r="D236" s="797" t="s">
        <v>1940</v>
      </c>
      <c r="E236" s="353">
        <v>44132</v>
      </c>
      <c r="F236" s="353">
        <v>44139</v>
      </c>
      <c r="G236" s="353">
        <v>44168</v>
      </c>
    </row>
    <row r="237" spans="1:7" ht="13.5" customHeight="1">
      <c r="A237" s="331"/>
      <c r="B237" s="353" t="s">
        <v>574</v>
      </c>
      <c r="C237" s="353" t="s">
        <v>226</v>
      </c>
      <c r="D237" s="780"/>
      <c r="E237" s="353">
        <v>44139</v>
      </c>
      <c r="F237" s="353">
        <v>44146</v>
      </c>
      <c r="G237" s="353">
        <v>44175</v>
      </c>
    </row>
    <row r="238" spans="1:7" ht="13.5" customHeight="1">
      <c r="A238" s="331"/>
      <c r="B238" s="353" t="s">
        <v>575</v>
      </c>
      <c r="C238" s="353" t="s">
        <v>243</v>
      </c>
      <c r="D238" s="780"/>
      <c r="E238" s="353">
        <v>44146</v>
      </c>
      <c r="F238" s="353">
        <v>44153</v>
      </c>
      <c r="G238" s="353">
        <v>44182</v>
      </c>
    </row>
    <row r="239" spans="1:7" ht="13.5" customHeight="1">
      <c r="A239" s="331"/>
      <c r="B239" s="353" t="s">
        <v>261</v>
      </c>
      <c r="C239" s="353" t="s">
        <v>1977</v>
      </c>
      <c r="D239" s="780"/>
      <c r="E239" s="353">
        <v>44153</v>
      </c>
      <c r="F239" s="353">
        <v>44160</v>
      </c>
      <c r="G239" s="353">
        <v>44189</v>
      </c>
    </row>
    <row r="240" spans="1:7" ht="13.5" customHeight="1">
      <c r="A240" s="331"/>
      <c r="B240" s="353"/>
      <c r="C240" s="353"/>
      <c r="D240" s="781"/>
      <c r="E240" s="353">
        <v>44160</v>
      </c>
      <c r="F240" s="353">
        <v>44167</v>
      </c>
      <c r="G240" s="353">
        <v>44196</v>
      </c>
    </row>
    <row r="241" spans="1:7" ht="13.5" customHeight="1">
      <c r="A241" s="318"/>
      <c r="B241" s="351"/>
      <c r="C241" s="351"/>
      <c r="D241" s="352"/>
      <c r="E241" s="351"/>
      <c r="F241" s="351"/>
      <c r="G241" s="351"/>
    </row>
    <row r="242" spans="1:7" ht="13.5" customHeight="1">
      <c r="A242" s="318" t="s">
        <v>1976</v>
      </c>
      <c r="B242" s="769" t="s">
        <v>26</v>
      </c>
      <c r="C242" s="769" t="s">
        <v>27</v>
      </c>
      <c r="D242" s="769" t="s">
        <v>28</v>
      </c>
      <c r="E242" s="769" t="s">
        <v>1907</v>
      </c>
      <c r="F242" s="337" t="s">
        <v>260</v>
      </c>
      <c r="G242" s="337" t="s">
        <v>133</v>
      </c>
    </row>
    <row r="243" spans="1:7" ht="13.5" customHeight="1">
      <c r="A243" s="318"/>
      <c r="B243" s="770"/>
      <c r="C243" s="770"/>
      <c r="D243" s="770"/>
      <c r="E243" s="770"/>
      <c r="F243" s="337" t="s">
        <v>30</v>
      </c>
      <c r="G243" s="337" t="s">
        <v>31</v>
      </c>
    </row>
    <row r="244" spans="1:7" ht="13.5" customHeight="1">
      <c r="A244" s="318"/>
      <c r="B244" s="353" t="s">
        <v>1975</v>
      </c>
      <c r="C244" s="353" t="s">
        <v>1974</v>
      </c>
      <c r="D244" s="797" t="s">
        <v>1973</v>
      </c>
      <c r="E244" s="353">
        <v>44134</v>
      </c>
      <c r="F244" s="353">
        <v>44141</v>
      </c>
      <c r="G244" s="353">
        <v>44171</v>
      </c>
    </row>
    <row r="245" spans="1:7" ht="13.5" customHeight="1">
      <c r="A245" s="318"/>
      <c r="B245" s="353" t="s">
        <v>1972</v>
      </c>
      <c r="C245" s="353" t="s">
        <v>1971</v>
      </c>
      <c r="D245" s="780"/>
      <c r="E245" s="353">
        <v>44141</v>
      </c>
      <c r="F245" s="353">
        <v>44148</v>
      </c>
      <c r="G245" s="353">
        <v>44178</v>
      </c>
    </row>
    <row r="246" spans="1:7" ht="13.5" customHeight="1">
      <c r="A246" s="318"/>
      <c r="B246" s="353" t="s">
        <v>1970</v>
      </c>
      <c r="C246" s="353" t="s">
        <v>1969</v>
      </c>
      <c r="D246" s="780"/>
      <c r="E246" s="353">
        <v>44148</v>
      </c>
      <c r="F246" s="353">
        <v>44155</v>
      </c>
      <c r="G246" s="353">
        <v>44185</v>
      </c>
    </row>
    <row r="247" spans="1:7" ht="13.5" customHeight="1">
      <c r="A247" s="318"/>
      <c r="B247" s="353" t="s">
        <v>1968</v>
      </c>
      <c r="C247" s="353" t="s">
        <v>1967</v>
      </c>
      <c r="D247" s="780"/>
      <c r="E247" s="353">
        <v>44155</v>
      </c>
      <c r="F247" s="353">
        <v>44162</v>
      </c>
      <c r="G247" s="353">
        <v>44192</v>
      </c>
    </row>
    <row r="248" spans="1:7" ht="13.5" customHeight="1">
      <c r="A248" s="318"/>
      <c r="B248" s="353" t="s">
        <v>1966</v>
      </c>
      <c r="C248" s="353" t="s">
        <v>1965</v>
      </c>
      <c r="D248" s="781"/>
      <c r="E248" s="353">
        <v>44162</v>
      </c>
      <c r="F248" s="353">
        <v>44169</v>
      </c>
      <c r="G248" s="353">
        <v>44199</v>
      </c>
    </row>
    <row r="249" spans="1:7" ht="13.5" customHeight="1">
      <c r="B249" s="351"/>
      <c r="C249" s="351"/>
      <c r="D249" s="352"/>
      <c r="E249" s="351"/>
      <c r="F249" s="351"/>
      <c r="G249" s="351"/>
    </row>
    <row r="250" spans="1:7" ht="13.5" customHeight="1">
      <c r="A250" s="318" t="s">
        <v>1981</v>
      </c>
      <c r="B250" s="769" t="s">
        <v>26</v>
      </c>
      <c r="C250" s="769" t="s">
        <v>27</v>
      </c>
      <c r="D250" s="769" t="s">
        <v>28</v>
      </c>
      <c r="E250" s="769" t="s">
        <v>1907</v>
      </c>
      <c r="F250" s="337" t="s">
        <v>260</v>
      </c>
      <c r="G250" s="337" t="s">
        <v>129</v>
      </c>
    </row>
    <row r="251" spans="1:7" ht="13.5" customHeight="1">
      <c r="A251" s="318" t="s">
        <v>1980</v>
      </c>
      <c r="B251" s="770"/>
      <c r="C251" s="770"/>
      <c r="D251" s="770"/>
      <c r="E251" s="770"/>
      <c r="F251" s="337" t="s">
        <v>30</v>
      </c>
      <c r="G251" s="337" t="s">
        <v>31</v>
      </c>
    </row>
    <row r="252" spans="1:7" ht="13.5" customHeight="1">
      <c r="A252" s="331"/>
      <c r="B252" s="353" t="s">
        <v>1979</v>
      </c>
      <c r="C252" s="353" t="s">
        <v>1978</v>
      </c>
      <c r="D252" s="797" t="s">
        <v>1940</v>
      </c>
      <c r="E252" s="353">
        <v>44132</v>
      </c>
      <c r="F252" s="353">
        <v>44139</v>
      </c>
      <c r="G252" s="353">
        <v>44176</v>
      </c>
    </row>
    <row r="253" spans="1:7" ht="13.5" customHeight="1">
      <c r="A253" s="331"/>
      <c r="B253" s="353" t="s">
        <v>574</v>
      </c>
      <c r="C253" s="353" t="s">
        <v>226</v>
      </c>
      <c r="D253" s="780"/>
      <c r="E253" s="353">
        <v>44139</v>
      </c>
      <c r="F253" s="353">
        <v>44146</v>
      </c>
      <c r="G253" s="353">
        <v>44183</v>
      </c>
    </row>
    <row r="254" spans="1:7" ht="13.5" customHeight="1">
      <c r="A254" s="331"/>
      <c r="B254" s="353" t="s">
        <v>575</v>
      </c>
      <c r="C254" s="353" t="s">
        <v>243</v>
      </c>
      <c r="D254" s="780"/>
      <c r="E254" s="353">
        <v>44146</v>
      </c>
      <c r="F254" s="353">
        <v>44153</v>
      </c>
      <c r="G254" s="353">
        <v>44190</v>
      </c>
    </row>
    <row r="255" spans="1:7" ht="13.5" customHeight="1">
      <c r="A255" s="331"/>
      <c r="B255" s="353" t="s">
        <v>261</v>
      </c>
      <c r="C255" s="353" t="s">
        <v>1977</v>
      </c>
      <c r="D255" s="780"/>
      <c r="E255" s="353">
        <v>44153</v>
      </c>
      <c r="F255" s="353">
        <v>44160</v>
      </c>
      <c r="G255" s="353">
        <v>44197</v>
      </c>
    </row>
    <row r="256" spans="1:7" ht="13.5" customHeight="1">
      <c r="A256" s="331"/>
      <c r="B256" s="353"/>
      <c r="C256" s="353"/>
      <c r="D256" s="781"/>
      <c r="E256" s="353">
        <v>44160</v>
      </c>
      <c r="F256" s="353">
        <v>44167</v>
      </c>
      <c r="G256" s="353">
        <v>44204</v>
      </c>
    </row>
    <row r="257" spans="1:7" ht="13.5" customHeight="1">
      <c r="A257" s="318"/>
      <c r="B257" s="351"/>
      <c r="C257" s="351"/>
      <c r="D257" s="352"/>
      <c r="E257" s="351"/>
      <c r="F257" s="351"/>
      <c r="G257" s="351"/>
    </row>
    <row r="258" spans="1:7" ht="13.5" customHeight="1">
      <c r="A258" s="318" t="s">
        <v>1976</v>
      </c>
      <c r="B258" s="769" t="s">
        <v>26</v>
      </c>
      <c r="C258" s="769" t="s">
        <v>27</v>
      </c>
      <c r="D258" s="769" t="s">
        <v>28</v>
      </c>
      <c r="E258" s="769" t="s">
        <v>1907</v>
      </c>
      <c r="F258" s="337" t="s">
        <v>260</v>
      </c>
      <c r="G258" s="337" t="s">
        <v>129</v>
      </c>
    </row>
    <row r="259" spans="1:7" ht="13.5" customHeight="1">
      <c r="A259" s="318"/>
      <c r="B259" s="770"/>
      <c r="C259" s="770"/>
      <c r="D259" s="770"/>
      <c r="E259" s="770"/>
      <c r="F259" s="337" t="s">
        <v>30</v>
      </c>
      <c r="G259" s="337" t="s">
        <v>31</v>
      </c>
    </row>
    <row r="260" spans="1:7" ht="13.5" customHeight="1">
      <c r="A260" s="318"/>
      <c r="B260" s="353" t="s">
        <v>1975</v>
      </c>
      <c r="C260" s="353" t="s">
        <v>1974</v>
      </c>
      <c r="D260" s="797" t="s">
        <v>1973</v>
      </c>
      <c r="E260" s="353">
        <v>44134</v>
      </c>
      <c r="F260" s="353">
        <v>44141</v>
      </c>
      <c r="G260" s="353">
        <v>44178</v>
      </c>
    </row>
    <row r="261" spans="1:7" ht="13.5" customHeight="1">
      <c r="A261" s="318"/>
      <c r="B261" s="353" t="s">
        <v>1972</v>
      </c>
      <c r="C261" s="353" t="s">
        <v>1971</v>
      </c>
      <c r="D261" s="780"/>
      <c r="E261" s="353">
        <v>44141</v>
      </c>
      <c r="F261" s="353">
        <v>44148</v>
      </c>
      <c r="G261" s="353">
        <v>44185</v>
      </c>
    </row>
    <row r="262" spans="1:7" ht="13.5" customHeight="1">
      <c r="A262" s="318"/>
      <c r="B262" s="353" t="s">
        <v>1970</v>
      </c>
      <c r="C262" s="353" t="s">
        <v>1969</v>
      </c>
      <c r="D262" s="780"/>
      <c r="E262" s="353">
        <v>44148</v>
      </c>
      <c r="F262" s="353">
        <v>44155</v>
      </c>
      <c r="G262" s="353">
        <v>44192</v>
      </c>
    </row>
    <row r="263" spans="1:7" ht="13.5" customHeight="1">
      <c r="A263" s="318"/>
      <c r="B263" s="353" t="s">
        <v>1968</v>
      </c>
      <c r="C263" s="353" t="s">
        <v>1967</v>
      </c>
      <c r="D263" s="780"/>
      <c r="E263" s="353">
        <v>44155</v>
      </c>
      <c r="F263" s="353">
        <v>44162</v>
      </c>
      <c r="G263" s="353">
        <v>44199</v>
      </c>
    </row>
    <row r="264" spans="1:7" ht="13.5" customHeight="1">
      <c r="A264" s="318"/>
      <c r="B264" s="353" t="s">
        <v>1966</v>
      </c>
      <c r="C264" s="353" t="s">
        <v>1965</v>
      </c>
      <c r="D264" s="781"/>
      <c r="E264" s="353">
        <v>44162</v>
      </c>
      <c r="F264" s="353">
        <v>44169</v>
      </c>
      <c r="G264" s="353">
        <v>44206</v>
      </c>
    </row>
    <row r="265" spans="1:7">
      <c r="A265" s="318"/>
      <c r="B265" s="352"/>
      <c r="C265" s="352"/>
      <c r="D265" s="341"/>
      <c r="E265" s="351"/>
      <c r="F265" s="350"/>
      <c r="G265" s="350"/>
    </row>
    <row r="266" spans="1:7">
      <c r="A266" s="318" t="s">
        <v>1964</v>
      </c>
      <c r="B266" s="791" t="s">
        <v>26</v>
      </c>
      <c r="C266" s="791" t="s">
        <v>27</v>
      </c>
      <c r="D266" s="791" t="s">
        <v>28</v>
      </c>
      <c r="E266" s="791" t="s">
        <v>1907</v>
      </c>
      <c r="F266" s="313" t="s">
        <v>260</v>
      </c>
      <c r="G266" s="313" t="s">
        <v>238</v>
      </c>
    </row>
    <row r="267" spans="1:7">
      <c r="A267" s="318" t="s">
        <v>1956</v>
      </c>
      <c r="B267" s="768"/>
      <c r="C267" s="768"/>
      <c r="D267" s="768"/>
      <c r="E267" s="768"/>
      <c r="F267" s="313" t="s">
        <v>30</v>
      </c>
      <c r="G267" s="313" t="s">
        <v>31</v>
      </c>
    </row>
    <row r="268" spans="1:7" ht="13.5" customHeight="1">
      <c r="A268" s="318"/>
      <c r="B268" s="336" t="s">
        <v>1955</v>
      </c>
      <c r="C268" s="336" t="s">
        <v>1954</v>
      </c>
      <c r="D268" s="811" t="s">
        <v>1940</v>
      </c>
      <c r="E268" s="346">
        <v>44131</v>
      </c>
      <c r="F268" s="346">
        <v>44138</v>
      </c>
      <c r="G268" s="346">
        <v>44170</v>
      </c>
    </row>
    <row r="269" spans="1:7" ht="13.5" customHeight="1">
      <c r="A269" s="318"/>
      <c r="B269" s="336" t="s">
        <v>1952</v>
      </c>
      <c r="C269" s="336" t="s">
        <v>1951</v>
      </c>
      <c r="D269" s="812"/>
      <c r="E269" s="346">
        <v>44138</v>
      </c>
      <c r="F269" s="346">
        <v>44145</v>
      </c>
      <c r="G269" s="346">
        <v>44177</v>
      </c>
    </row>
    <row r="270" spans="1:7" ht="13.5" customHeight="1">
      <c r="A270" s="318"/>
      <c r="B270" s="336" t="s">
        <v>1950</v>
      </c>
      <c r="C270" s="336" t="s">
        <v>1949</v>
      </c>
      <c r="D270" s="812"/>
      <c r="E270" s="346">
        <v>44145</v>
      </c>
      <c r="F270" s="346">
        <v>44152</v>
      </c>
      <c r="G270" s="346">
        <v>44184</v>
      </c>
    </row>
    <row r="271" spans="1:7" ht="13.5" customHeight="1">
      <c r="A271" s="318"/>
      <c r="B271" s="336" t="s">
        <v>1948</v>
      </c>
      <c r="C271" s="336" t="s">
        <v>1947</v>
      </c>
      <c r="D271" s="812"/>
      <c r="E271" s="346">
        <v>44152</v>
      </c>
      <c r="F271" s="346">
        <v>44159</v>
      </c>
      <c r="G271" s="346">
        <v>44191</v>
      </c>
    </row>
    <row r="272" spans="1:7" ht="13.5" customHeight="1">
      <c r="A272" s="318"/>
      <c r="B272" s="336"/>
      <c r="C272" s="336"/>
      <c r="D272" s="813"/>
      <c r="E272" s="346">
        <v>44159</v>
      </c>
      <c r="F272" s="346">
        <v>44166</v>
      </c>
      <c r="G272" s="346">
        <v>44198</v>
      </c>
    </row>
    <row r="273" spans="1:7">
      <c r="F273" s="349"/>
      <c r="G273" s="349"/>
    </row>
    <row r="274" spans="1:7">
      <c r="A274" s="318" t="s">
        <v>1963</v>
      </c>
      <c r="B274" s="791" t="s">
        <v>26</v>
      </c>
      <c r="C274" s="791" t="s">
        <v>27</v>
      </c>
      <c r="D274" s="791" t="s">
        <v>28</v>
      </c>
      <c r="E274" s="791" t="s">
        <v>1907</v>
      </c>
      <c r="F274" s="313" t="s">
        <v>260</v>
      </c>
      <c r="G274" s="313" t="s">
        <v>137</v>
      </c>
    </row>
    <row r="275" spans="1:7">
      <c r="A275" s="318" t="s">
        <v>1939</v>
      </c>
      <c r="B275" s="768"/>
      <c r="C275" s="768"/>
      <c r="D275" s="768"/>
      <c r="E275" s="768"/>
      <c r="F275" s="348" t="s">
        <v>30</v>
      </c>
      <c r="G275" s="348" t="s">
        <v>31</v>
      </c>
    </row>
    <row r="276" spans="1:7" ht="13.5" customHeight="1">
      <c r="B276" s="346" t="s">
        <v>1962</v>
      </c>
      <c r="C276" s="346" t="s">
        <v>548</v>
      </c>
      <c r="D276" s="757" t="s">
        <v>1940</v>
      </c>
      <c r="E276" s="346">
        <v>44131</v>
      </c>
      <c r="F276" s="346">
        <v>44137</v>
      </c>
      <c r="G276" s="346">
        <v>44173</v>
      </c>
    </row>
    <row r="277" spans="1:7" ht="13.5" customHeight="1">
      <c r="B277" s="346"/>
      <c r="C277" s="346"/>
      <c r="D277" s="758"/>
      <c r="E277" s="346">
        <v>44138</v>
      </c>
      <c r="F277" s="346">
        <v>44144</v>
      </c>
      <c r="G277" s="346">
        <v>44180</v>
      </c>
    </row>
    <row r="278" spans="1:7" ht="13.5" customHeight="1">
      <c r="B278" s="346" t="s">
        <v>546</v>
      </c>
      <c r="C278" s="346" t="s">
        <v>1961</v>
      </c>
      <c r="D278" s="758"/>
      <c r="E278" s="346">
        <v>44145</v>
      </c>
      <c r="F278" s="346">
        <v>44151</v>
      </c>
      <c r="G278" s="346">
        <v>44187</v>
      </c>
    </row>
    <row r="279" spans="1:7" ht="13.5" customHeight="1">
      <c r="B279" s="346" t="s">
        <v>547</v>
      </c>
      <c r="C279" s="346" t="s">
        <v>346</v>
      </c>
      <c r="D279" s="758"/>
      <c r="E279" s="346">
        <v>44152</v>
      </c>
      <c r="F279" s="346">
        <v>44158</v>
      </c>
      <c r="G279" s="346">
        <v>44194</v>
      </c>
    </row>
    <row r="280" spans="1:7" ht="13.5" customHeight="1">
      <c r="B280" s="346" t="s">
        <v>1960</v>
      </c>
      <c r="C280" s="346" t="s">
        <v>1959</v>
      </c>
      <c r="D280" s="758"/>
      <c r="E280" s="346">
        <v>44159</v>
      </c>
      <c r="F280" s="346">
        <v>44165</v>
      </c>
      <c r="G280" s="346">
        <v>44201</v>
      </c>
    </row>
    <row r="281" spans="1:7" ht="13.5" customHeight="1">
      <c r="B281" s="346"/>
      <c r="C281" s="346"/>
      <c r="D281" s="759"/>
      <c r="E281" s="346">
        <v>44166</v>
      </c>
      <c r="F281" s="346">
        <v>44172</v>
      </c>
      <c r="G281" s="346">
        <v>44208</v>
      </c>
    </row>
    <row r="283" spans="1:7" s="319" customFormat="1">
      <c r="A283" s="318" t="s">
        <v>136</v>
      </c>
      <c r="B283" s="796" t="s">
        <v>26</v>
      </c>
      <c r="C283" s="796" t="s">
        <v>27</v>
      </c>
      <c r="D283" s="796" t="s">
        <v>28</v>
      </c>
      <c r="E283" s="796" t="s">
        <v>1907</v>
      </c>
      <c r="F283" s="313" t="s">
        <v>260</v>
      </c>
      <c r="G283" s="313" t="s">
        <v>136</v>
      </c>
    </row>
    <row r="284" spans="1:7">
      <c r="A284" s="347" t="s">
        <v>1958</v>
      </c>
      <c r="B284" s="796"/>
      <c r="C284" s="796"/>
      <c r="D284" s="796"/>
      <c r="E284" s="796"/>
      <c r="F284" s="313" t="s">
        <v>30</v>
      </c>
      <c r="G284" s="313" t="s">
        <v>31</v>
      </c>
    </row>
    <row r="285" spans="1:7" ht="13.5" customHeight="1">
      <c r="B285" s="336" t="s">
        <v>1955</v>
      </c>
      <c r="C285" s="336" t="s">
        <v>1954</v>
      </c>
      <c r="D285" s="757" t="s">
        <v>1940</v>
      </c>
      <c r="E285" s="346">
        <v>44131</v>
      </c>
      <c r="F285" s="346">
        <v>44138</v>
      </c>
      <c r="G285" s="346">
        <v>44174</v>
      </c>
    </row>
    <row r="286" spans="1:7" ht="13.5" customHeight="1">
      <c r="B286" s="336" t="s">
        <v>1952</v>
      </c>
      <c r="C286" s="336" t="s">
        <v>1951</v>
      </c>
      <c r="D286" s="758"/>
      <c r="E286" s="346">
        <v>44138</v>
      </c>
      <c r="F286" s="346">
        <v>44145</v>
      </c>
      <c r="G286" s="332">
        <v>44181</v>
      </c>
    </row>
    <row r="287" spans="1:7" ht="13.5" customHeight="1">
      <c r="B287" s="336" t="s">
        <v>1950</v>
      </c>
      <c r="C287" s="336" t="s">
        <v>1949</v>
      </c>
      <c r="D287" s="758"/>
      <c r="E287" s="346">
        <v>44145</v>
      </c>
      <c r="F287" s="346">
        <v>44152</v>
      </c>
      <c r="G287" s="332">
        <v>44188</v>
      </c>
    </row>
    <row r="288" spans="1:7" ht="13.5" customHeight="1">
      <c r="B288" s="336" t="s">
        <v>1948</v>
      </c>
      <c r="C288" s="336" t="s">
        <v>1947</v>
      </c>
      <c r="D288" s="758"/>
      <c r="E288" s="346">
        <v>44152</v>
      </c>
      <c r="F288" s="346">
        <v>44159</v>
      </c>
      <c r="G288" s="332">
        <v>44195</v>
      </c>
    </row>
    <row r="289" spans="1:7" ht="13.5" customHeight="1">
      <c r="B289" s="336"/>
      <c r="C289" s="336"/>
      <c r="D289" s="759"/>
      <c r="E289" s="346">
        <v>44159</v>
      </c>
      <c r="F289" s="346">
        <v>44166</v>
      </c>
      <c r="G289" s="332">
        <v>44202</v>
      </c>
    </row>
    <row r="290" spans="1:7">
      <c r="A290" s="318"/>
      <c r="B290" s="318"/>
      <c r="C290" s="342"/>
      <c r="D290" s="341"/>
      <c r="E290" s="340"/>
      <c r="G290" s="319"/>
    </row>
    <row r="291" spans="1:7">
      <c r="A291" s="314" t="s">
        <v>1957</v>
      </c>
      <c r="B291" s="789" t="s">
        <v>26</v>
      </c>
      <c r="C291" s="789" t="s">
        <v>27</v>
      </c>
      <c r="D291" s="791" t="s">
        <v>28</v>
      </c>
      <c r="E291" s="791" t="s">
        <v>1907</v>
      </c>
      <c r="F291" s="313" t="s">
        <v>260</v>
      </c>
      <c r="G291" s="313" t="s">
        <v>2</v>
      </c>
    </row>
    <row r="292" spans="1:7">
      <c r="A292" s="345" t="s">
        <v>1956</v>
      </c>
      <c r="B292" s="790"/>
      <c r="C292" s="790"/>
      <c r="D292" s="768"/>
      <c r="E292" s="768"/>
      <c r="F292" s="313" t="s">
        <v>30</v>
      </c>
      <c r="G292" s="313" t="s">
        <v>31</v>
      </c>
    </row>
    <row r="293" spans="1:7" s="321" customFormat="1" ht="13.5" customHeight="1">
      <c r="A293" s="344"/>
      <c r="B293" s="336" t="s">
        <v>1955</v>
      </c>
      <c r="C293" s="336" t="s">
        <v>1954</v>
      </c>
      <c r="D293" s="807" t="s">
        <v>1953</v>
      </c>
      <c r="E293" s="343">
        <v>44131</v>
      </c>
      <c r="F293" s="343">
        <v>44138</v>
      </c>
      <c r="G293" s="343">
        <v>44179</v>
      </c>
    </row>
    <row r="294" spans="1:7" s="321" customFormat="1" ht="13.5" customHeight="1">
      <c r="A294" s="344"/>
      <c r="B294" s="336" t="s">
        <v>1952</v>
      </c>
      <c r="C294" s="336" t="s">
        <v>1951</v>
      </c>
      <c r="D294" s="808"/>
      <c r="E294" s="343">
        <v>44138</v>
      </c>
      <c r="F294" s="343">
        <v>44145</v>
      </c>
      <c r="G294" s="343">
        <v>44186</v>
      </c>
    </row>
    <row r="295" spans="1:7" s="321" customFormat="1" ht="13.5" customHeight="1">
      <c r="A295" s="344"/>
      <c r="B295" s="336" t="s">
        <v>1950</v>
      </c>
      <c r="C295" s="336" t="s">
        <v>1949</v>
      </c>
      <c r="D295" s="808"/>
      <c r="E295" s="343">
        <v>44145</v>
      </c>
      <c r="F295" s="343">
        <v>44152</v>
      </c>
      <c r="G295" s="343">
        <v>44193</v>
      </c>
    </row>
    <row r="296" spans="1:7" s="321" customFormat="1" ht="12.75" customHeight="1">
      <c r="A296" s="344"/>
      <c r="B296" s="336" t="s">
        <v>1948</v>
      </c>
      <c r="C296" s="336" t="s">
        <v>1947</v>
      </c>
      <c r="D296" s="808"/>
      <c r="E296" s="343">
        <v>44152</v>
      </c>
      <c r="F296" s="343">
        <v>44159</v>
      </c>
      <c r="G296" s="343">
        <v>44200</v>
      </c>
    </row>
    <row r="297" spans="1:7" s="321" customFormat="1" ht="13.5" customHeight="1">
      <c r="A297" s="344"/>
      <c r="B297" s="336"/>
      <c r="C297" s="336"/>
      <c r="D297" s="809"/>
      <c r="E297" s="343">
        <v>44159</v>
      </c>
      <c r="F297" s="343">
        <v>44166</v>
      </c>
      <c r="G297" s="343">
        <v>44207</v>
      </c>
    </row>
    <row r="298" spans="1:7">
      <c r="B298" s="318"/>
      <c r="C298" s="342"/>
      <c r="D298" s="341"/>
      <c r="E298" s="340"/>
      <c r="F298" s="339"/>
      <c r="G298" s="339"/>
    </row>
    <row r="299" spans="1:7">
      <c r="A299" s="318" t="s">
        <v>1946</v>
      </c>
      <c r="B299" s="769" t="s">
        <v>26</v>
      </c>
      <c r="C299" s="769" t="s">
        <v>27</v>
      </c>
      <c r="D299" s="769" t="s">
        <v>28</v>
      </c>
      <c r="E299" s="769" t="s">
        <v>1907</v>
      </c>
      <c r="F299" s="337" t="s">
        <v>260</v>
      </c>
      <c r="G299" s="337" t="s">
        <v>245</v>
      </c>
    </row>
    <row r="300" spans="1:7">
      <c r="A300" s="318" t="s">
        <v>1945</v>
      </c>
      <c r="B300" s="770"/>
      <c r="C300" s="770"/>
      <c r="D300" s="770"/>
      <c r="E300" s="770"/>
      <c r="F300" s="337" t="s">
        <v>30</v>
      </c>
      <c r="G300" s="337" t="s">
        <v>31</v>
      </c>
    </row>
    <row r="301" spans="1:7" ht="13.5" customHeight="1">
      <c r="A301" s="310" t="s">
        <v>277</v>
      </c>
      <c r="B301" s="336"/>
      <c r="C301" s="336"/>
      <c r="D301" s="338" t="s">
        <v>1940</v>
      </c>
      <c r="E301" s="336">
        <v>44131</v>
      </c>
      <c r="F301" s="336">
        <v>44137</v>
      </c>
      <c r="G301" s="336">
        <v>44161</v>
      </c>
    </row>
    <row r="302" spans="1:7" ht="13.5" customHeight="1">
      <c r="A302" s="310" t="s">
        <v>277</v>
      </c>
      <c r="B302" s="336" t="s">
        <v>1086</v>
      </c>
      <c r="C302" s="336" t="s">
        <v>1943</v>
      </c>
      <c r="D302" s="338" t="s">
        <v>1940</v>
      </c>
      <c r="E302" s="336">
        <v>44138</v>
      </c>
      <c r="F302" s="336">
        <v>44144</v>
      </c>
      <c r="G302" s="336">
        <v>44168</v>
      </c>
    </row>
    <row r="303" spans="1:7" ht="13.5" customHeight="1">
      <c r="B303" s="336" t="s">
        <v>165</v>
      </c>
      <c r="C303" s="336" t="s">
        <v>1944</v>
      </c>
      <c r="D303" s="338" t="s">
        <v>1940</v>
      </c>
      <c r="E303" s="336">
        <v>44145</v>
      </c>
      <c r="F303" s="336">
        <v>44151</v>
      </c>
      <c r="G303" s="336">
        <v>44175</v>
      </c>
    </row>
    <row r="304" spans="1:7" ht="13.5" customHeight="1">
      <c r="B304" s="336" t="s">
        <v>1084</v>
      </c>
      <c r="C304" s="336" t="s">
        <v>1943</v>
      </c>
      <c r="D304" s="338" t="s">
        <v>1940</v>
      </c>
      <c r="E304" s="336">
        <v>44152</v>
      </c>
      <c r="F304" s="336">
        <v>44158</v>
      </c>
      <c r="G304" s="336">
        <v>44182</v>
      </c>
    </row>
    <row r="305" spans="1:7" ht="13.5" customHeight="1">
      <c r="A305" s="310" t="s">
        <v>277</v>
      </c>
      <c r="B305" s="336" t="s">
        <v>1942</v>
      </c>
      <c r="C305" s="336" t="s">
        <v>344</v>
      </c>
      <c r="D305" s="338" t="s">
        <v>1940</v>
      </c>
      <c r="E305" s="336">
        <v>44159</v>
      </c>
      <c r="F305" s="336">
        <v>44165</v>
      </c>
      <c r="G305" s="336">
        <v>44189</v>
      </c>
    </row>
    <row r="306" spans="1:7" ht="13.5" customHeight="1">
      <c r="A306" s="310" t="s">
        <v>277</v>
      </c>
      <c r="B306" s="336" t="s">
        <v>1941</v>
      </c>
      <c r="C306" s="336" t="s">
        <v>1153</v>
      </c>
      <c r="D306" s="338" t="s">
        <v>1940</v>
      </c>
      <c r="E306" s="336">
        <v>44166</v>
      </c>
      <c r="F306" s="336">
        <v>44172</v>
      </c>
      <c r="G306" s="336">
        <v>44196</v>
      </c>
    </row>
    <row r="308" spans="1:7" ht="13.5" customHeight="1">
      <c r="A308" s="318" t="s">
        <v>1157</v>
      </c>
      <c r="B308" s="769" t="s">
        <v>26</v>
      </c>
      <c r="C308" s="769" t="s">
        <v>27</v>
      </c>
      <c r="D308" s="769" t="s">
        <v>28</v>
      </c>
      <c r="E308" s="769" t="s">
        <v>1907</v>
      </c>
      <c r="F308" s="337" t="s">
        <v>260</v>
      </c>
      <c r="G308" s="337" t="s">
        <v>1157</v>
      </c>
    </row>
    <row r="309" spans="1:7" ht="13.5" customHeight="1">
      <c r="A309" s="318" t="s">
        <v>1939</v>
      </c>
      <c r="B309" s="770"/>
      <c r="C309" s="770"/>
      <c r="D309" s="770"/>
      <c r="E309" s="770"/>
      <c r="F309" s="337" t="s">
        <v>30</v>
      </c>
      <c r="G309" s="337" t="s">
        <v>31</v>
      </c>
    </row>
    <row r="310" spans="1:7" ht="13.5" customHeight="1">
      <c r="B310" s="336" t="s">
        <v>635</v>
      </c>
      <c r="C310" s="336" t="s">
        <v>1153</v>
      </c>
      <c r="D310" s="760" t="s">
        <v>1938</v>
      </c>
      <c r="E310" s="336">
        <v>44131</v>
      </c>
      <c r="F310" s="336">
        <v>44137</v>
      </c>
      <c r="G310" s="336">
        <v>44181</v>
      </c>
    </row>
    <row r="311" spans="1:7" ht="13.5" customHeight="1">
      <c r="B311" s="336" t="s">
        <v>636</v>
      </c>
      <c r="C311" s="336" t="s">
        <v>639</v>
      </c>
      <c r="D311" s="761"/>
      <c r="E311" s="336">
        <v>44138</v>
      </c>
      <c r="F311" s="336">
        <v>44144</v>
      </c>
      <c r="G311" s="336">
        <v>44188</v>
      </c>
    </row>
    <row r="312" spans="1:7" ht="13.5" customHeight="1">
      <c r="B312" s="336" t="s">
        <v>637</v>
      </c>
      <c r="C312" s="336" t="s">
        <v>1060</v>
      </c>
      <c r="D312" s="761"/>
      <c r="E312" s="336">
        <v>44145</v>
      </c>
      <c r="F312" s="336">
        <v>44151</v>
      </c>
      <c r="G312" s="336">
        <v>44195</v>
      </c>
    </row>
    <row r="313" spans="1:7" ht="13.5" customHeight="1">
      <c r="B313" s="336" t="s">
        <v>1151</v>
      </c>
      <c r="C313" s="336" t="s">
        <v>1937</v>
      </c>
      <c r="D313" s="761"/>
      <c r="E313" s="336">
        <v>44152</v>
      </c>
      <c r="F313" s="336">
        <v>44158</v>
      </c>
      <c r="G313" s="336">
        <v>44202</v>
      </c>
    </row>
    <row r="314" spans="1:7" ht="13.5" customHeight="1">
      <c r="B314" s="336" t="s">
        <v>171</v>
      </c>
      <c r="C314" s="336" t="s">
        <v>1936</v>
      </c>
      <c r="D314" s="761"/>
      <c r="E314" s="336">
        <v>44159</v>
      </c>
      <c r="F314" s="336">
        <v>44165</v>
      </c>
      <c r="G314" s="336">
        <v>44209</v>
      </c>
    </row>
    <row r="315" spans="1:7" ht="13.5" customHeight="1">
      <c r="B315" s="336"/>
      <c r="C315" s="336"/>
      <c r="D315" s="762"/>
      <c r="E315" s="336">
        <v>44166</v>
      </c>
      <c r="F315" s="336">
        <v>44172</v>
      </c>
      <c r="G315" s="336">
        <v>44216</v>
      </c>
    </row>
    <row r="316" spans="1:7" ht="13.5" customHeight="1"/>
    <row r="317" spans="1:7">
      <c r="A317" s="318" t="s">
        <v>1935</v>
      </c>
      <c r="B317" s="791" t="s">
        <v>26</v>
      </c>
      <c r="C317" s="791" t="s">
        <v>27</v>
      </c>
      <c r="D317" s="791" t="s">
        <v>28</v>
      </c>
      <c r="E317" s="791" t="s">
        <v>1907</v>
      </c>
      <c r="F317" s="313" t="s">
        <v>260</v>
      </c>
      <c r="G317" s="313" t="s">
        <v>146</v>
      </c>
    </row>
    <row r="318" spans="1:7">
      <c r="A318" s="317" t="s">
        <v>1934</v>
      </c>
      <c r="B318" s="768"/>
      <c r="C318" s="768"/>
      <c r="D318" s="768"/>
      <c r="E318" s="768"/>
      <c r="F318" s="313" t="s">
        <v>30</v>
      </c>
      <c r="G318" s="313" t="s">
        <v>31</v>
      </c>
    </row>
    <row r="319" spans="1:7" ht="12.75" customHeight="1">
      <c r="A319" s="331"/>
      <c r="B319" s="332" t="s">
        <v>1933</v>
      </c>
      <c r="C319" s="332" t="s">
        <v>1932</v>
      </c>
      <c r="D319" s="763" t="s">
        <v>1931</v>
      </c>
      <c r="E319" s="332">
        <v>44130</v>
      </c>
      <c r="F319" s="332">
        <v>44136</v>
      </c>
      <c r="G319" s="332">
        <v>44151</v>
      </c>
    </row>
    <row r="320" spans="1:7" ht="12.75" customHeight="1">
      <c r="A320" s="331"/>
      <c r="B320" s="332" t="s">
        <v>1930</v>
      </c>
      <c r="C320" s="332" t="s">
        <v>1929</v>
      </c>
      <c r="D320" s="764"/>
      <c r="E320" s="332">
        <v>44137</v>
      </c>
      <c r="F320" s="332">
        <v>44143</v>
      </c>
      <c r="G320" s="332">
        <v>44158</v>
      </c>
    </row>
    <row r="321" spans="1:7" ht="12.75" customHeight="1">
      <c r="A321" s="331"/>
      <c r="B321" s="332" t="s">
        <v>1928</v>
      </c>
      <c r="C321" s="332" t="s">
        <v>1927</v>
      </c>
      <c r="D321" s="764"/>
      <c r="E321" s="332">
        <v>44144</v>
      </c>
      <c r="F321" s="332">
        <v>44150</v>
      </c>
      <c r="G321" s="332">
        <v>44165</v>
      </c>
    </row>
    <row r="322" spans="1:7" ht="12.75" customHeight="1">
      <c r="A322" s="331"/>
      <c r="B322" s="332" t="s">
        <v>1926</v>
      </c>
      <c r="C322" s="332" t="s">
        <v>1925</v>
      </c>
      <c r="D322" s="764"/>
      <c r="E322" s="332">
        <v>44151</v>
      </c>
      <c r="F322" s="332">
        <v>44157</v>
      </c>
      <c r="G322" s="332">
        <v>44172</v>
      </c>
    </row>
    <row r="323" spans="1:7" ht="12.75" customHeight="1">
      <c r="A323" s="331"/>
      <c r="B323" s="332" t="s">
        <v>1924</v>
      </c>
      <c r="C323" s="332" t="s">
        <v>1923</v>
      </c>
      <c r="D323" s="764"/>
      <c r="E323" s="332">
        <v>44158</v>
      </c>
      <c r="F323" s="332">
        <v>44164</v>
      </c>
      <c r="G323" s="332">
        <v>44179</v>
      </c>
    </row>
    <row r="324" spans="1:7" ht="12.75" customHeight="1">
      <c r="A324" s="331"/>
      <c r="B324" s="332" t="s">
        <v>1922</v>
      </c>
      <c r="C324" s="332" t="s">
        <v>1921</v>
      </c>
      <c r="D324" s="765"/>
      <c r="E324" s="332">
        <v>44165</v>
      </c>
      <c r="F324" s="332">
        <v>44171</v>
      </c>
      <c r="G324" s="332">
        <v>44186</v>
      </c>
    </row>
    <row r="325" spans="1:7">
      <c r="A325" s="318"/>
      <c r="C325" s="335"/>
      <c r="D325" s="334"/>
      <c r="E325" s="333"/>
    </row>
    <row r="326" spans="1:7" ht="12.75" customHeight="1">
      <c r="A326" s="318" t="s">
        <v>1920</v>
      </c>
      <c r="B326" s="791" t="s">
        <v>26</v>
      </c>
      <c r="C326" s="791" t="s">
        <v>27</v>
      </c>
      <c r="D326" s="791" t="s">
        <v>28</v>
      </c>
      <c r="E326" s="791" t="s">
        <v>1907</v>
      </c>
      <c r="F326" s="313" t="s">
        <v>260</v>
      </c>
      <c r="G326" s="313" t="s">
        <v>146</v>
      </c>
    </row>
    <row r="327" spans="1:7" ht="12.75" customHeight="1">
      <c r="A327" s="318" t="s">
        <v>1919</v>
      </c>
      <c r="B327" s="768"/>
      <c r="C327" s="768"/>
      <c r="D327" s="768"/>
      <c r="E327" s="768"/>
      <c r="F327" s="313" t="s">
        <v>30</v>
      </c>
      <c r="G327" s="313" t="s">
        <v>31</v>
      </c>
    </row>
    <row r="328" spans="1:7" ht="12.75" customHeight="1">
      <c r="A328" s="318"/>
      <c r="B328" s="332" t="s">
        <v>1918</v>
      </c>
      <c r="C328" s="332" t="s">
        <v>1915</v>
      </c>
      <c r="D328" s="798" t="s">
        <v>1917</v>
      </c>
      <c r="E328" s="332">
        <v>44131</v>
      </c>
      <c r="F328" s="332">
        <v>44137</v>
      </c>
      <c r="G328" s="332">
        <v>44152</v>
      </c>
    </row>
    <row r="329" spans="1:7" ht="12.75" customHeight="1">
      <c r="B329" s="332" t="s">
        <v>1916</v>
      </c>
      <c r="C329" s="332" t="s">
        <v>1915</v>
      </c>
      <c r="D329" s="799"/>
      <c r="E329" s="332">
        <v>44138</v>
      </c>
      <c r="F329" s="332">
        <v>44144</v>
      </c>
      <c r="G329" s="332">
        <v>44159</v>
      </c>
    </row>
    <row r="330" spans="1:7" ht="12.75" customHeight="1">
      <c r="B330" s="332" t="s">
        <v>1914</v>
      </c>
      <c r="C330" s="332" t="s">
        <v>1913</v>
      </c>
      <c r="D330" s="799"/>
      <c r="E330" s="332">
        <v>44145</v>
      </c>
      <c r="F330" s="332">
        <v>44151</v>
      </c>
      <c r="G330" s="332">
        <v>44166</v>
      </c>
    </row>
    <row r="331" spans="1:7" ht="12.75" customHeight="1">
      <c r="B331" s="332" t="s">
        <v>1912</v>
      </c>
      <c r="C331" s="332" t="s">
        <v>1911</v>
      </c>
      <c r="D331" s="799"/>
      <c r="E331" s="332">
        <v>44152</v>
      </c>
      <c r="F331" s="332">
        <v>44158</v>
      </c>
      <c r="G331" s="332">
        <v>44173</v>
      </c>
    </row>
    <row r="332" spans="1:7" ht="12.75" customHeight="1">
      <c r="A332" s="318"/>
      <c r="B332" s="332" t="s">
        <v>1910</v>
      </c>
      <c r="C332" s="332" t="s">
        <v>1909</v>
      </c>
      <c r="D332" s="799"/>
      <c r="E332" s="332">
        <v>44159</v>
      </c>
      <c r="F332" s="332">
        <v>44165</v>
      </c>
      <c r="G332" s="332">
        <v>44180</v>
      </c>
    </row>
    <row r="333" spans="1:7" ht="12.75" customHeight="1">
      <c r="A333" s="318"/>
      <c r="B333" s="332"/>
      <c r="C333" s="332"/>
      <c r="D333" s="800"/>
      <c r="E333" s="332">
        <v>44166</v>
      </c>
      <c r="F333" s="332">
        <v>44172</v>
      </c>
      <c r="G333" s="332">
        <v>44187</v>
      </c>
    </row>
    <row r="334" spans="1:7" ht="12.75" customHeight="1"/>
    <row r="335" spans="1:7">
      <c r="A335" s="330" t="s">
        <v>1908</v>
      </c>
      <c r="B335" s="801" t="s">
        <v>26</v>
      </c>
      <c r="C335" s="801" t="s">
        <v>27</v>
      </c>
      <c r="D335" s="801" t="s">
        <v>28</v>
      </c>
      <c r="E335" s="789" t="s">
        <v>1907</v>
      </c>
      <c r="F335" s="332" t="s">
        <v>260</v>
      </c>
      <c r="G335" s="332" t="s">
        <v>146</v>
      </c>
    </row>
    <row r="336" spans="1:7" ht="12" customHeight="1">
      <c r="A336" s="330"/>
      <c r="B336" s="802"/>
      <c r="C336" s="802"/>
      <c r="D336" s="802"/>
      <c r="E336" s="790"/>
      <c r="F336" s="329" t="s">
        <v>30</v>
      </c>
      <c r="G336" s="313" t="s">
        <v>31</v>
      </c>
    </row>
    <row r="337" spans="1:7" ht="12" customHeight="1">
      <c r="A337" s="330"/>
      <c r="B337" s="329" t="s">
        <v>1906</v>
      </c>
      <c r="C337" s="329" t="s">
        <v>1905</v>
      </c>
      <c r="D337" s="798" t="s">
        <v>1904</v>
      </c>
      <c r="E337" s="329">
        <v>44134</v>
      </c>
      <c r="F337" s="329">
        <v>44141</v>
      </c>
      <c r="G337" s="329">
        <v>44156</v>
      </c>
    </row>
    <row r="338" spans="1:7" ht="12" customHeight="1">
      <c r="A338" s="330"/>
      <c r="B338" s="329" t="s">
        <v>1903</v>
      </c>
      <c r="C338" s="329" t="s">
        <v>1902</v>
      </c>
      <c r="D338" s="799"/>
      <c r="E338" s="329">
        <v>44141</v>
      </c>
      <c r="F338" s="329">
        <v>44148</v>
      </c>
      <c r="G338" s="329">
        <v>44163</v>
      </c>
    </row>
    <row r="339" spans="1:7" ht="12.75" customHeight="1">
      <c r="A339" s="331"/>
      <c r="B339" s="329" t="s">
        <v>1901</v>
      </c>
      <c r="C339" s="329" t="s">
        <v>1900</v>
      </c>
      <c r="D339" s="799"/>
      <c r="E339" s="329">
        <v>44148</v>
      </c>
      <c r="F339" s="329">
        <v>44155</v>
      </c>
      <c r="G339" s="329">
        <v>44170</v>
      </c>
    </row>
    <row r="340" spans="1:7" ht="12.75" customHeight="1">
      <c r="A340" s="330"/>
      <c r="B340" s="329" t="s">
        <v>1899</v>
      </c>
      <c r="C340" s="329" t="s">
        <v>1898</v>
      </c>
      <c r="D340" s="799"/>
      <c r="E340" s="329">
        <v>44155</v>
      </c>
      <c r="F340" s="329">
        <v>44162</v>
      </c>
      <c r="G340" s="329">
        <v>44177</v>
      </c>
    </row>
    <row r="341" spans="1:7" ht="12" customHeight="1">
      <c r="A341" s="330"/>
      <c r="B341" s="329"/>
      <c r="C341" s="329"/>
      <c r="D341" s="800"/>
      <c r="E341" s="329">
        <v>44162</v>
      </c>
      <c r="F341" s="329">
        <v>44169</v>
      </c>
      <c r="G341" s="329">
        <v>44184</v>
      </c>
    </row>
    <row r="342" spans="1:7" s="321" customFormat="1" ht="12.75" customHeight="1">
      <c r="B342" s="325"/>
      <c r="C342" s="325"/>
      <c r="D342" s="323"/>
      <c r="E342" s="323"/>
      <c r="F342" s="323"/>
      <c r="G342" s="323"/>
    </row>
    <row r="343" spans="1:7" s="321" customFormat="1" ht="12.75" customHeight="1">
      <c r="A343" s="323" t="s">
        <v>1897</v>
      </c>
      <c r="B343" s="794" t="s">
        <v>26</v>
      </c>
      <c r="C343" s="794" t="s">
        <v>27</v>
      </c>
      <c r="D343" s="794" t="s">
        <v>28</v>
      </c>
      <c r="E343" s="794" t="s">
        <v>1856</v>
      </c>
      <c r="F343" s="327" t="s">
        <v>260</v>
      </c>
      <c r="G343" s="327" t="s">
        <v>1896</v>
      </c>
    </row>
    <row r="344" spans="1:7" s="321" customFormat="1" ht="12.75" customHeight="1">
      <c r="A344" s="323" t="s">
        <v>1881</v>
      </c>
      <c r="B344" s="795"/>
      <c r="C344" s="795"/>
      <c r="D344" s="795"/>
      <c r="E344" s="795"/>
      <c r="F344" s="327" t="s">
        <v>30</v>
      </c>
      <c r="G344" s="327" t="s">
        <v>31</v>
      </c>
    </row>
    <row r="345" spans="1:7" s="321" customFormat="1" ht="12.75" customHeight="1">
      <c r="A345" s="323"/>
      <c r="B345" s="326" t="s">
        <v>1893</v>
      </c>
      <c r="C345" s="326" t="s">
        <v>1892</v>
      </c>
      <c r="D345" s="803" t="s">
        <v>1891</v>
      </c>
      <c r="E345" s="326">
        <v>44131</v>
      </c>
      <c r="F345" s="326">
        <v>44138</v>
      </c>
      <c r="G345" s="326">
        <v>44158</v>
      </c>
    </row>
    <row r="346" spans="1:7" s="321" customFormat="1" ht="12.75" customHeight="1">
      <c r="A346" s="323"/>
      <c r="B346" s="326" t="s">
        <v>1890</v>
      </c>
      <c r="C346" s="326" t="s">
        <v>1889</v>
      </c>
      <c r="D346" s="804"/>
      <c r="E346" s="326">
        <v>44138</v>
      </c>
      <c r="F346" s="326">
        <v>44145</v>
      </c>
      <c r="G346" s="326">
        <v>44165</v>
      </c>
    </row>
    <row r="347" spans="1:7" s="321" customFormat="1" ht="12.75" customHeight="1">
      <c r="A347" s="323"/>
      <c r="B347" s="326" t="s">
        <v>1888</v>
      </c>
      <c r="C347" s="326" t="s">
        <v>1887</v>
      </c>
      <c r="D347" s="804"/>
      <c r="E347" s="326">
        <v>44145</v>
      </c>
      <c r="F347" s="326">
        <v>44152</v>
      </c>
      <c r="G347" s="326">
        <v>44172</v>
      </c>
    </row>
    <row r="348" spans="1:7" s="321" customFormat="1" ht="12.75" customHeight="1">
      <c r="A348" s="323"/>
      <c r="B348" s="326" t="s">
        <v>1886</v>
      </c>
      <c r="C348" s="326" t="s">
        <v>1885</v>
      </c>
      <c r="D348" s="804"/>
      <c r="E348" s="326">
        <v>44152</v>
      </c>
      <c r="F348" s="326">
        <v>44159</v>
      </c>
      <c r="G348" s="326">
        <v>44179</v>
      </c>
    </row>
    <row r="349" spans="1:7" s="321" customFormat="1" ht="12.75" customHeight="1">
      <c r="A349" s="323"/>
      <c r="B349" s="326" t="s">
        <v>1884</v>
      </c>
      <c r="C349" s="326" t="s">
        <v>1883</v>
      </c>
      <c r="D349" s="805"/>
      <c r="E349" s="326">
        <v>44159</v>
      </c>
      <c r="F349" s="326">
        <v>44166</v>
      </c>
      <c r="G349" s="326">
        <v>44186</v>
      </c>
    </row>
    <row r="350" spans="1:7" s="321" customFormat="1" ht="12.75" customHeight="1">
      <c r="A350" s="323"/>
      <c r="B350" s="325"/>
      <c r="C350" s="325"/>
      <c r="D350" s="328"/>
      <c r="E350" s="325"/>
      <c r="F350" s="325"/>
      <c r="G350" s="325"/>
    </row>
    <row r="351" spans="1:7" s="321" customFormat="1" ht="12.75" customHeight="1">
      <c r="A351" s="323" t="s">
        <v>1895</v>
      </c>
      <c r="B351" s="794" t="s">
        <v>26</v>
      </c>
      <c r="C351" s="794" t="s">
        <v>27</v>
      </c>
      <c r="D351" s="794" t="s">
        <v>28</v>
      </c>
      <c r="E351" s="794" t="s">
        <v>1856</v>
      </c>
      <c r="F351" s="327" t="s">
        <v>260</v>
      </c>
      <c r="G351" s="327" t="s">
        <v>1894</v>
      </c>
    </row>
    <row r="352" spans="1:7" s="321" customFormat="1" ht="12.75" customHeight="1">
      <c r="A352" s="323" t="s">
        <v>1881</v>
      </c>
      <c r="B352" s="795"/>
      <c r="C352" s="795"/>
      <c r="D352" s="795"/>
      <c r="E352" s="795"/>
      <c r="F352" s="327" t="s">
        <v>30</v>
      </c>
      <c r="G352" s="327" t="s">
        <v>31</v>
      </c>
    </row>
    <row r="353" spans="1:7" s="321" customFormat="1" ht="12.75" customHeight="1">
      <c r="A353" s="323"/>
      <c r="B353" s="326" t="s">
        <v>1893</v>
      </c>
      <c r="C353" s="326" t="s">
        <v>1892</v>
      </c>
      <c r="D353" s="803" t="s">
        <v>1891</v>
      </c>
      <c r="E353" s="326">
        <v>44131</v>
      </c>
      <c r="F353" s="326">
        <v>44138</v>
      </c>
      <c r="G353" s="326">
        <v>44159</v>
      </c>
    </row>
    <row r="354" spans="1:7" s="321" customFormat="1" ht="12.75" customHeight="1">
      <c r="A354" s="323"/>
      <c r="B354" s="326" t="s">
        <v>1890</v>
      </c>
      <c r="C354" s="326" t="s">
        <v>1889</v>
      </c>
      <c r="D354" s="804"/>
      <c r="E354" s="326">
        <v>44138</v>
      </c>
      <c r="F354" s="326">
        <v>44145</v>
      </c>
      <c r="G354" s="326">
        <v>44166</v>
      </c>
    </row>
    <row r="355" spans="1:7" s="321" customFormat="1" ht="12.75" customHeight="1">
      <c r="A355" s="323"/>
      <c r="B355" s="326" t="s">
        <v>1888</v>
      </c>
      <c r="C355" s="326" t="s">
        <v>1887</v>
      </c>
      <c r="D355" s="804"/>
      <c r="E355" s="326">
        <v>44145</v>
      </c>
      <c r="F355" s="326">
        <v>44152</v>
      </c>
      <c r="G355" s="326">
        <v>44173</v>
      </c>
    </row>
    <row r="356" spans="1:7" s="321" customFormat="1" ht="12.75" customHeight="1">
      <c r="A356" s="323"/>
      <c r="B356" s="326" t="s">
        <v>1886</v>
      </c>
      <c r="C356" s="326" t="s">
        <v>1885</v>
      </c>
      <c r="D356" s="804"/>
      <c r="E356" s="326">
        <v>44152</v>
      </c>
      <c r="F356" s="326">
        <v>44159</v>
      </c>
      <c r="G356" s="326">
        <v>44180</v>
      </c>
    </row>
    <row r="357" spans="1:7" s="321" customFormat="1" ht="12.75" customHeight="1">
      <c r="A357" s="323"/>
      <c r="B357" s="326" t="s">
        <v>1884</v>
      </c>
      <c r="C357" s="326" t="s">
        <v>1883</v>
      </c>
      <c r="D357" s="805"/>
      <c r="E357" s="326">
        <v>44159</v>
      </c>
      <c r="F357" s="326">
        <v>44166</v>
      </c>
      <c r="G357" s="326">
        <v>44187</v>
      </c>
    </row>
    <row r="358" spans="1:7" s="321" customFormat="1" ht="12.75" customHeight="1">
      <c r="A358" s="323"/>
      <c r="B358" s="323"/>
      <c r="C358" s="323"/>
      <c r="D358" s="323"/>
      <c r="E358" s="325"/>
      <c r="F358" s="325"/>
      <c r="G358" s="325"/>
    </row>
    <row r="359" spans="1:7" s="321" customFormat="1" ht="12.75" customHeight="1">
      <c r="A359" s="323" t="s">
        <v>1882</v>
      </c>
      <c r="B359" s="772" t="s">
        <v>26</v>
      </c>
      <c r="C359" s="772" t="s">
        <v>27</v>
      </c>
      <c r="D359" s="793" t="s">
        <v>28</v>
      </c>
      <c r="E359" s="793" t="s">
        <v>1856</v>
      </c>
      <c r="F359" s="324" t="s">
        <v>260</v>
      </c>
      <c r="G359" s="324" t="s">
        <v>150</v>
      </c>
    </row>
    <row r="360" spans="1:7" s="321" customFormat="1" ht="12.75" customHeight="1">
      <c r="A360" s="323" t="s">
        <v>1881</v>
      </c>
      <c r="B360" s="773"/>
      <c r="C360" s="773"/>
      <c r="D360" s="793"/>
      <c r="E360" s="793"/>
      <c r="F360" s="324" t="s">
        <v>30</v>
      </c>
      <c r="G360" s="324" t="s">
        <v>31</v>
      </c>
    </row>
    <row r="361" spans="1:7" s="321" customFormat="1" ht="12.75" customHeight="1">
      <c r="A361" s="323"/>
      <c r="B361" s="322" t="s">
        <v>1880</v>
      </c>
      <c r="C361" s="322" t="s">
        <v>1058</v>
      </c>
      <c r="D361" s="807" t="s">
        <v>1879</v>
      </c>
      <c r="E361" s="322">
        <v>44131</v>
      </c>
      <c r="F361" s="322">
        <v>44138</v>
      </c>
      <c r="G361" s="322">
        <v>44169</v>
      </c>
    </row>
    <row r="362" spans="1:7" s="321" customFormat="1" ht="12.75" customHeight="1">
      <c r="A362" s="323"/>
      <c r="B362" s="322" t="s">
        <v>1878</v>
      </c>
      <c r="C362" s="322" t="s">
        <v>1874</v>
      </c>
      <c r="D362" s="808"/>
      <c r="E362" s="322">
        <v>44138</v>
      </c>
      <c r="F362" s="322">
        <v>44145</v>
      </c>
      <c r="G362" s="322">
        <v>44176</v>
      </c>
    </row>
    <row r="363" spans="1:7" s="321" customFormat="1" ht="12.75" customHeight="1">
      <c r="A363" s="323"/>
      <c r="B363" s="322" t="s">
        <v>1877</v>
      </c>
      <c r="C363" s="322" t="s">
        <v>1876</v>
      </c>
      <c r="D363" s="808"/>
      <c r="E363" s="322">
        <v>44145</v>
      </c>
      <c r="F363" s="322">
        <v>44152</v>
      </c>
      <c r="G363" s="322">
        <v>44183</v>
      </c>
    </row>
    <row r="364" spans="1:7" s="321" customFormat="1" ht="12.75" customHeight="1">
      <c r="A364" s="323"/>
      <c r="B364" s="322" t="s">
        <v>1875</v>
      </c>
      <c r="C364" s="322" t="s">
        <v>1874</v>
      </c>
      <c r="D364" s="808"/>
      <c r="E364" s="322">
        <v>44152</v>
      </c>
      <c r="F364" s="322">
        <v>44159</v>
      </c>
      <c r="G364" s="322">
        <v>44190</v>
      </c>
    </row>
    <row r="365" spans="1:7" s="321" customFormat="1" ht="12.75" customHeight="1">
      <c r="A365" s="323"/>
      <c r="B365" s="322" t="s">
        <v>1873</v>
      </c>
      <c r="C365" s="322" t="s">
        <v>1872</v>
      </c>
      <c r="D365" s="809"/>
      <c r="E365" s="322">
        <v>44159</v>
      </c>
      <c r="F365" s="322">
        <v>44166</v>
      </c>
      <c r="G365" s="322">
        <v>44197</v>
      </c>
    </row>
    <row r="366" spans="1:7">
      <c r="C366" s="320"/>
      <c r="D366" s="320"/>
      <c r="E366" s="320"/>
      <c r="G366" s="319"/>
    </row>
    <row r="367" spans="1:7">
      <c r="A367" s="318" t="s">
        <v>1871</v>
      </c>
      <c r="B367" s="793" t="s">
        <v>26</v>
      </c>
      <c r="C367" s="793" t="s">
        <v>27</v>
      </c>
      <c r="D367" s="792" t="s">
        <v>28</v>
      </c>
      <c r="E367" s="792" t="s">
        <v>1856</v>
      </c>
      <c r="F367" s="313" t="s">
        <v>260</v>
      </c>
      <c r="G367" s="313" t="s">
        <v>255</v>
      </c>
    </row>
    <row r="368" spans="1:7">
      <c r="A368" s="317" t="s">
        <v>1870</v>
      </c>
      <c r="B368" s="793"/>
      <c r="C368" s="793"/>
      <c r="D368" s="792"/>
      <c r="E368" s="792"/>
      <c r="F368" s="313" t="s">
        <v>30</v>
      </c>
      <c r="G368" s="313" t="s">
        <v>31</v>
      </c>
    </row>
    <row r="369" spans="1:7" ht="13.5" customHeight="1">
      <c r="B369" s="312" t="s">
        <v>1869</v>
      </c>
      <c r="C369" s="316" t="s">
        <v>1868</v>
      </c>
      <c r="D369" s="801" t="s">
        <v>1867</v>
      </c>
      <c r="E369" s="312">
        <v>44133</v>
      </c>
      <c r="F369" s="312">
        <v>44140</v>
      </c>
      <c r="G369" s="312">
        <v>44179</v>
      </c>
    </row>
    <row r="370" spans="1:7" ht="13.5" customHeight="1">
      <c r="B370" s="312" t="s">
        <v>1866</v>
      </c>
      <c r="C370" s="316" t="s">
        <v>1865</v>
      </c>
      <c r="D370" s="810"/>
      <c r="E370" s="312">
        <f t="shared" ref="E370:G373" si="6">E369+7</f>
        <v>44140</v>
      </c>
      <c r="F370" s="312">
        <f t="shared" si="6"/>
        <v>44147</v>
      </c>
      <c r="G370" s="312">
        <f t="shared" si="6"/>
        <v>44186</v>
      </c>
    </row>
    <row r="371" spans="1:7" ht="13.5" customHeight="1">
      <c r="B371" s="312" t="s">
        <v>1864</v>
      </c>
      <c r="C371" s="316" t="s">
        <v>1863</v>
      </c>
      <c r="D371" s="810"/>
      <c r="E371" s="312">
        <f t="shared" si="6"/>
        <v>44147</v>
      </c>
      <c r="F371" s="312">
        <f t="shared" si="6"/>
        <v>44154</v>
      </c>
      <c r="G371" s="312">
        <f t="shared" si="6"/>
        <v>44193</v>
      </c>
    </row>
    <row r="372" spans="1:7" ht="14.25" customHeight="1">
      <c r="B372" s="312" t="s">
        <v>1862</v>
      </c>
      <c r="C372" s="316" t="s">
        <v>1861</v>
      </c>
      <c r="D372" s="810"/>
      <c r="E372" s="312">
        <f t="shared" si="6"/>
        <v>44154</v>
      </c>
      <c r="F372" s="312">
        <f t="shared" si="6"/>
        <v>44161</v>
      </c>
      <c r="G372" s="312">
        <f t="shared" si="6"/>
        <v>44200</v>
      </c>
    </row>
    <row r="373" spans="1:7" ht="14.25" customHeight="1">
      <c r="B373" s="312" t="s">
        <v>1860</v>
      </c>
      <c r="C373" s="316" t="s">
        <v>1859</v>
      </c>
      <c r="D373" s="802"/>
      <c r="E373" s="312">
        <f t="shared" si="6"/>
        <v>44161</v>
      </c>
      <c r="F373" s="312">
        <f t="shared" si="6"/>
        <v>44168</v>
      </c>
      <c r="G373" s="312">
        <f t="shared" si="6"/>
        <v>44207</v>
      </c>
    </row>
    <row r="375" spans="1:7">
      <c r="A375" s="310" t="s">
        <v>1858</v>
      </c>
      <c r="B375" s="796" t="s">
        <v>26</v>
      </c>
      <c r="C375" s="796" t="s">
        <v>27</v>
      </c>
      <c r="D375" s="796" t="s">
        <v>28</v>
      </c>
      <c r="E375" s="796" t="s">
        <v>1856</v>
      </c>
      <c r="F375" s="313" t="s">
        <v>260</v>
      </c>
      <c r="G375" s="313" t="s">
        <v>80</v>
      </c>
    </row>
    <row r="376" spans="1:7">
      <c r="A376" s="310" t="s">
        <v>1855</v>
      </c>
      <c r="B376" s="796"/>
      <c r="C376" s="796"/>
      <c r="D376" s="796"/>
      <c r="E376" s="796"/>
      <c r="F376" s="313" t="s">
        <v>30</v>
      </c>
      <c r="G376" s="313" t="s">
        <v>31</v>
      </c>
    </row>
    <row r="377" spans="1:7" ht="13.5" customHeight="1">
      <c r="A377" s="315"/>
      <c r="B377" s="312" t="s">
        <v>1854</v>
      </c>
      <c r="C377" s="312" t="s">
        <v>1853</v>
      </c>
      <c r="D377" s="801" t="s">
        <v>1852</v>
      </c>
      <c r="E377" s="312">
        <v>0</v>
      </c>
      <c r="F377" s="312">
        <v>44137</v>
      </c>
      <c r="G377" s="312">
        <v>44149</v>
      </c>
    </row>
    <row r="378" spans="1:7" ht="13.5" customHeight="1">
      <c r="A378" s="315"/>
      <c r="B378" s="312" t="s">
        <v>1851</v>
      </c>
      <c r="C378" s="312" t="s">
        <v>1850</v>
      </c>
      <c r="D378" s="810"/>
      <c r="E378" s="312">
        <v>7</v>
      </c>
      <c r="F378" s="312">
        <v>44144</v>
      </c>
      <c r="G378" s="312">
        <v>44156</v>
      </c>
    </row>
    <row r="379" spans="1:7" ht="13.5" customHeight="1">
      <c r="A379" s="315"/>
      <c r="B379" s="312" t="s">
        <v>1849</v>
      </c>
      <c r="C379" s="312" t="s">
        <v>1848</v>
      </c>
      <c r="D379" s="810"/>
      <c r="E379" s="312">
        <v>14</v>
      </c>
      <c r="F379" s="312">
        <v>44151</v>
      </c>
      <c r="G379" s="312">
        <v>44163</v>
      </c>
    </row>
    <row r="380" spans="1:7" ht="13.5" customHeight="1">
      <c r="A380" s="315"/>
      <c r="B380" s="312" t="s">
        <v>1847</v>
      </c>
      <c r="C380" s="312" t="s">
        <v>572</v>
      </c>
      <c r="D380" s="810"/>
      <c r="E380" s="312">
        <v>21</v>
      </c>
      <c r="F380" s="312">
        <v>44158</v>
      </c>
      <c r="G380" s="312">
        <v>44170</v>
      </c>
    </row>
    <row r="381" spans="1:7" ht="13.5" customHeight="1">
      <c r="A381" s="315"/>
      <c r="B381" s="312" t="s">
        <v>1846</v>
      </c>
      <c r="C381" s="312" t="s">
        <v>1845</v>
      </c>
      <c r="D381" s="810"/>
      <c r="E381" s="312">
        <v>28</v>
      </c>
      <c r="F381" s="312">
        <v>44165</v>
      </c>
      <c r="G381" s="312">
        <v>44177</v>
      </c>
    </row>
    <row r="382" spans="1:7" ht="13.5" customHeight="1">
      <c r="A382" s="315"/>
      <c r="B382" s="312" t="s">
        <v>1844</v>
      </c>
      <c r="C382" s="312" t="s">
        <v>1843</v>
      </c>
      <c r="D382" s="802"/>
      <c r="E382" s="312">
        <v>35</v>
      </c>
      <c r="F382" s="312">
        <v>44172</v>
      </c>
      <c r="G382" s="312">
        <v>44184</v>
      </c>
    </row>
    <row r="383" spans="1:7">
      <c r="B383" s="314"/>
      <c r="C383" s="314"/>
      <c r="D383" s="314"/>
      <c r="E383" s="314"/>
      <c r="F383" s="314"/>
      <c r="G383" s="314"/>
    </row>
    <row r="384" spans="1:7">
      <c r="A384" s="310" t="s">
        <v>1857</v>
      </c>
      <c r="B384" s="796" t="s">
        <v>26</v>
      </c>
      <c r="C384" s="796" t="s">
        <v>27</v>
      </c>
      <c r="D384" s="796" t="s">
        <v>28</v>
      </c>
      <c r="E384" s="796" t="s">
        <v>1856</v>
      </c>
      <c r="F384" s="313" t="s">
        <v>260</v>
      </c>
      <c r="G384" s="313" t="s">
        <v>78</v>
      </c>
    </row>
    <row r="385" spans="1:7">
      <c r="A385" s="310" t="s">
        <v>1855</v>
      </c>
      <c r="B385" s="796"/>
      <c r="C385" s="796"/>
      <c r="D385" s="796"/>
      <c r="E385" s="796"/>
      <c r="F385" s="313" t="s">
        <v>30</v>
      </c>
      <c r="G385" s="313" t="s">
        <v>31</v>
      </c>
    </row>
    <row r="386" spans="1:7" ht="13.5" customHeight="1">
      <c r="B386" s="312" t="s">
        <v>1854</v>
      </c>
      <c r="C386" s="312" t="s">
        <v>1853</v>
      </c>
      <c r="D386" s="801" t="s">
        <v>1852</v>
      </c>
      <c r="E386" s="312">
        <v>44132</v>
      </c>
      <c r="F386" s="312">
        <v>44137</v>
      </c>
      <c r="G386" s="312">
        <v>44153</v>
      </c>
    </row>
    <row r="387" spans="1:7" ht="13.5" customHeight="1">
      <c r="B387" s="312" t="s">
        <v>1851</v>
      </c>
      <c r="C387" s="312" t="s">
        <v>1850</v>
      </c>
      <c r="D387" s="810"/>
      <c r="E387" s="312">
        <v>44139</v>
      </c>
      <c r="F387" s="312">
        <v>44144</v>
      </c>
      <c r="G387" s="312">
        <v>44160</v>
      </c>
    </row>
    <row r="388" spans="1:7" ht="13.5" customHeight="1">
      <c r="B388" s="312" t="s">
        <v>1849</v>
      </c>
      <c r="C388" s="312" t="s">
        <v>1848</v>
      </c>
      <c r="D388" s="810"/>
      <c r="E388" s="312">
        <v>44146</v>
      </c>
      <c r="F388" s="312">
        <v>44151</v>
      </c>
      <c r="G388" s="312">
        <v>44167</v>
      </c>
    </row>
    <row r="389" spans="1:7" ht="13.5" customHeight="1">
      <c r="B389" s="312" t="s">
        <v>1847</v>
      </c>
      <c r="C389" s="312" t="s">
        <v>572</v>
      </c>
      <c r="D389" s="810"/>
      <c r="E389" s="312">
        <v>44153</v>
      </c>
      <c r="F389" s="312">
        <v>44158</v>
      </c>
      <c r="G389" s="312">
        <v>44174</v>
      </c>
    </row>
    <row r="390" spans="1:7" ht="13.5" customHeight="1">
      <c r="B390" s="312" t="s">
        <v>1846</v>
      </c>
      <c r="C390" s="312" t="s">
        <v>1845</v>
      </c>
      <c r="D390" s="810"/>
      <c r="E390" s="312">
        <v>44160</v>
      </c>
      <c r="F390" s="312">
        <v>44165</v>
      </c>
      <c r="G390" s="312">
        <v>44181</v>
      </c>
    </row>
    <row r="391" spans="1:7" ht="13.5" customHeight="1">
      <c r="B391" s="312" t="s">
        <v>1844</v>
      </c>
      <c r="C391" s="312" t="s">
        <v>1843</v>
      </c>
      <c r="D391" s="802"/>
      <c r="E391" s="312">
        <v>44167</v>
      </c>
      <c r="F391" s="312">
        <v>44172</v>
      </c>
      <c r="G391" s="312">
        <v>44188</v>
      </c>
    </row>
    <row r="392" spans="1:7">
      <c r="C392" s="311"/>
    </row>
  </sheetData>
  <mergeCells count="215">
    <mergeCell ref="D386:D391"/>
    <mergeCell ref="D369:D373"/>
    <mergeCell ref="D44:D48"/>
    <mergeCell ref="D52:D57"/>
    <mergeCell ref="D185:D190"/>
    <mergeCell ref="D268:D272"/>
    <mergeCell ref="D285:D289"/>
    <mergeCell ref="D293:D297"/>
    <mergeCell ref="C193:C194"/>
    <mergeCell ref="E242:E243"/>
    <mergeCell ref="E234:E235"/>
    <mergeCell ref="E218:E219"/>
    <mergeCell ref="E193:E194"/>
    <mergeCell ref="D218:D219"/>
    <mergeCell ref="E201:E202"/>
    <mergeCell ref="E210:E211"/>
    <mergeCell ref="D220:D224"/>
    <mergeCell ref="D236:D240"/>
    <mergeCell ref="D228:D232"/>
    <mergeCell ref="D210:D211"/>
    <mergeCell ref="C266:C267"/>
    <mergeCell ref="C250:C251"/>
    <mergeCell ref="B266:B267"/>
    <mergeCell ref="B283:B284"/>
    <mergeCell ref="B234:B235"/>
    <mergeCell ref="B274:B275"/>
    <mergeCell ref="B250:B251"/>
    <mergeCell ref="B258:B259"/>
    <mergeCell ref="C283:C284"/>
    <mergeCell ref="B242:B243"/>
    <mergeCell ref="C242:C243"/>
    <mergeCell ref="C291:C292"/>
    <mergeCell ref="C317:C318"/>
    <mergeCell ref="D384:D385"/>
    <mergeCell ref="C375:C376"/>
    <mergeCell ref="D375:D376"/>
    <mergeCell ref="B384:B385"/>
    <mergeCell ref="C384:C385"/>
    <mergeCell ref="C367:C368"/>
    <mergeCell ref="B375:B376"/>
    <mergeCell ref="D351:D352"/>
    <mergeCell ref="D361:D365"/>
    <mergeCell ref="D377:D382"/>
    <mergeCell ref="B335:B336"/>
    <mergeCell ref="D353:D357"/>
    <mergeCell ref="D345:D349"/>
    <mergeCell ref="C343:C344"/>
    <mergeCell ref="D343:D344"/>
    <mergeCell ref="D337:D341"/>
    <mergeCell ref="D335:D336"/>
    <mergeCell ref="B299:B300"/>
    <mergeCell ref="B317:B318"/>
    <mergeCell ref="B326:B327"/>
    <mergeCell ref="B308:B309"/>
    <mergeCell ref="E384:E385"/>
    <mergeCell ref="B359:B360"/>
    <mergeCell ref="C359:C360"/>
    <mergeCell ref="D359:D360"/>
    <mergeCell ref="E359:E360"/>
    <mergeCell ref="D367:D368"/>
    <mergeCell ref="B291:B292"/>
    <mergeCell ref="E375:E376"/>
    <mergeCell ref="E299:E300"/>
    <mergeCell ref="D308:D309"/>
    <mergeCell ref="D326:D327"/>
    <mergeCell ref="E308:E309"/>
    <mergeCell ref="C326:C327"/>
    <mergeCell ref="E317:E318"/>
    <mergeCell ref="E326:E327"/>
    <mergeCell ref="D317:D318"/>
    <mergeCell ref="C299:C300"/>
    <mergeCell ref="E351:E352"/>
    <mergeCell ref="E291:E292"/>
    <mergeCell ref="C308:C309"/>
    <mergeCell ref="E343:E344"/>
    <mergeCell ref="C335:C336"/>
    <mergeCell ref="B351:B352"/>
    <mergeCell ref="C351:C352"/>
    <mergeCell ref="E335:E336"/>
    <mergeCell ref="E174:E175"/>
    <mergeCell ref="E132:E133"/>
    <mergeCell ref="E367:E368"/>
    <mergeCell ref="B367:B368"/>
    <mergeCell ref="B343:B344"/>
    <mergeCell ref="B166:B167"/>
    <mergeCell ref="D141:D142"/>
    <mergeCell ref="C166:C167"/>
    <mergeCell ref="D250:D251"/>
    <mergeCell ref="D299:D300"/>
    <mergeCell ref="D266:D267"/>
    <mergeCell ref="D258:D259"/>
    <mergeCell ref="D274:D275"/>
    <mergeCell ref="D283:D284"/>
    <mergeCell ref="D291:D292"/>
    <mergeCell ref="D244:D248"/>
    <mergeCell ref="D260:D264"/>
    <mergeCell ref="D328:D333"/>
    <mergeCell ref="C258:C259"/>
    <mergeCell ref="E266:E267"/>
    <mergeCell ref="E250:E251"/>
    <mergeCell ref="C274:C275"/>
    <mergeCell ref="E274:E275"/>
    <mergeCell ref="C7:C8"/>
    <mergeCell ref="D7:D8"/>
    <mergeCell ref="C59:C60"/>
    <mergeCell ref="D33:D34"/>
    <mergeCell ref="D42:D43"/>
    <mergeCell ref="C42:C43"/>
    <mergeCell ref="A1:G1"/>
    <mergeCell ref="A4:G4"/>
    <mergeCell ref="B7:B8"/>
    <mergeCell ref="B42:B43"/>
    <mergeCell ref="E7:E8"/>
    <mergeCell ref="E42:E43"/>
    <mergeCell ref="B59:B60"/>
    <mergeCell ref="D59:D60"/>
    <mergeCell ref="B15:B16"/>
    <mergeCell ref="C15:C16"/>
    <mergeCell ref="D15:D16"/>
    <mergeCell ref="E15:E16"/>
    <mergeCell ref="E33:E34"/>
    <mergeCell ref="C33:C34"/>
    <mergeCell ref="B24:B25"/>
    <mergeCell ref="C24:C25"/>
    <mergeCell ref="E59:E60"/>
    <mergeCell ref="D24:D25"/>
    <mergeCell ref="E24:E25"/>
    <mergeCell ref="E50:E51"/>
    <mergeCell ref="B50:B51"/>
    <mergeCell ref="C50:C51"/>
    <mergeCell ref="D50:D51"/>
    <mergeCell ref="D67:D68"/>
    <mergeCell ref="B83:B84"/>
    <mergeCell ref="B92:B93"/>
    <mergeCell ref="B67:B68"/>
    <mergeCell ref="E67:E68"/>
    <mergeCell ref="D92:D93"/>
    <mergeCell ref="C67:C68"/>
    <mergeCell ref="B33:B34"/>
    <mergeCell ref="E108:E109"/>
    <mergeCell ref="E75:E76"/>
    <mergeCell ref="D83:D84"/>
    <mergeCell ref="B132:B133"/>
    <mergeCell ref="C132:C133"/>
    <mergeCell ref="C92:C93"/>
    <mergeCell ref="D75:D76"/>
    <mergeCell ref="C75:C76"/>
    <mergeCell ref="B75:B76"/>
    <mergeCell ref="D124:D125"/>
    <mergeCell ref="B100:B101"/>
    <mergeCell ref="E100:E101"/>
    <mergeCell ref="E124:E125"/>
    <mergeCell ref="D100:D101"/>
    <mergeCell ref="D132:D133"/>
    <mergeCell ref="C83:C84"/>
    <mergeCell ref="C124:C125"/>
    <mergeCell ref="C117:C118"/>
    <mergeCell ref="D134:D139"/>
    <mergeCell ref="C141:C142"/>
    <mergeCell ref="C100:C101"/>
    <mergeCell ref="E83:E84"/>
    <mergeCell ref="E92:E93"/>
    <mergeCell ref="B158:B159"/>
    <mergeCell ref="D108:D109"/>
    <mergeCell ref="C108:C109"/>
    <mergeCell ref="C158:C159"/>
    <mergeCell ref="D158:D159"/>
    <mergeCell ref="B141:B142"/>
    <mergeCell ref="B108:B109"/>
    <mergeCell ref="B124:B125"/>
    <mergeCell ref="B117:B118"/>
    <mergeCell ref="B150:B151"/>
    <mergeCell ref="C150:C151"/>
    <mergeCell ref="C218:C219"/>
    <mergeCell ref="E183:E184"/>
    <mergeCell ref="C234:C235"/>
    <mergeCell ref="C174:C175"/>
    <mergeCell ref="B183:B184"/>
    <mergeCell ref="D150:D151"/>
    <mergeCell ref="D195:D199"/>
    <mergeCell ref="D203:D207"/>
    <mergeCell ref="C226:C227"/>
    <mergeCell ref="E166:E167"/>
    <mergeCell ref="D166:D167"/>
    <mergeCell ref="C183:C184"/>
    <mergeCell ref="D226:D227"/>
    <mergeCell ref="D234:D235"/>
    <mergeCell ref="B201:B202"/>
    <mergeCell ref="C201:C202"/>
    <mergeCell ref="B174:B175"/>
    <mergeCell ref="C210:C211"/>
    <mergeCell ref="B218:B219"/>
    <mergeCell ref="B210:B211"/>
    <mergeCell ref="D193:D194"/>
    <mergeCell ref="B226:B227"/>
    <mergeCell ref="D201:D202"/>
    <mergeCell ref="B193:B194"/>
    <mergeCell ref="D276:D281"/>
    <mergeCell ref="D310:D315"/>
    <mergeCell ref="D319:D324"/>
    <mergeCell ref="E141:E142"/>
    <mergeCell ref="E158:E159"/>
    <mergeCell ref="E226:E227"/>
    <mergeCell ref="D143:D148"/>
    <mergeCell ref="D152:D156"/>
    <mergeCell ref="D160:D164"/>
    <mergeCell ref="D168:D172"/>
    <mergeCell ref="E150:E151"/>
    <mergeCell ref="E283:E284"/>
    <mergeCell ref="E258:E259"/>
    <mergeCell ref="D242:D243"/>
    <mergeCell ref="D252:D256"/>
    <mergeCell ref="D174:D175"/>
    <mergeCell ref="D176:D181"/>
    <mergeCell ref="D183:D184"/>
  </mergeCells>
  <phoneticPr fontId="11" type="noConversion"/>
  <hyperlinks>
    <hyperlink ref="A100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9" r:id="rId2" display="https://www.vesselfinder.com/?imo=9810111"/>
    <hyperlink ref="B120" r:id="rId3" display="https://www.vesselfinder.com/?imo=9784233"/>
    <hyperlink ref="B121" r:id="rId4" display="https://www.vesselfinder.com/?imo=9810068"/>
    <hyperlink ref="B122" r:id="rId5" display="https://www.vesselfinder.com/?imo=9784245"/>
    <hyperlink ref="B103" r:id="rId6" location="vesselSchedules?fromDate=2020-09-23&amp;vesselCode=V49" display="https://www.maersk.com.cn/schedules/ - vesselSchedules?fromDate=2020-09-23&amp;vesselCode=V49"/>
    <hyperlink ref="B104" r:id="rId7" location="vesselSchedules?fromDate=2020-09-23&amp;vesselCode=7OD" display="https://www.maersk.com.cn/schedules/ - vesselSchedules?fromDate=2020-09-23&amp;vesselCode=7OD"/>
    <hyperlink ref="B105" r:id="rId8" location="vesselSchedules?fromDate=2020-09-23&amp;vesselCode=T67" display="https://www.maersk.com.cn/schedules/ - vesselSchedules?fromDate=2020-09-23&amp;vesselCode=T67"/>
    <hyperlink ref="B106" r:id="rId9" location="vesselSchedules?fromDate=2020-09-23&amp;vesselCode=E4E" display="https://www.maersk.com.cn/schedules/ - vesselSchedules?fromDate=2020-09-23&amp;vesselCode=E4E"/>
    <hyperlink ref="B94" r:id="rId10" location="vesselSchedules?fromDate=2020-11-01&amp;vesselCode=F6N" display="https://www.maersk.com.cn/schedules/ - vesselSchedules?fromDate=2020-11-01&amp;vesselCode=F6N"/>
    <hyperlink ref="B95" r:id="rId11" location="vesselSchedules?fromDate=2020-11-01&amp;vesselCode=C5M" display="https://www.maersk.com.cn/schedules/ - vesselSchedules?fromDate=2020-11-01&amp;vesselCode=C5M"/>
    <hyperlink ref="B96" r:id="rId12" location="vesselSchedules?fromDate=2020-11-01&amp;vesselCode=C3N" display="https://www.maersk.com.cn/schedules/ - vesselSchedules?fromDate=2020-11-01&amp;vesselCode=C3N"/>
    <hyperlink ref="B97" r:id="rId13" location="vesselSchedules?fromDate=2020-11-01&amp;vesselCode=F6O" display="https://www.maersk.com.cn/schedules/ - vesselSchedules?fromDate=2020-11-01&amp;vesselCode=F6O"/>
    <hyperlink ref="B98" r:id="rId14" location="vesselSchedules?fromDate=2020-11-01&amp;vesselCode=E3X" display="https://www.maersk.com.cn/schedules/ - vesselSchedules?fromDate=2020-11-01&amp;vesselCode=E3X"/>
    <hyperlink ref="B102" r:id="rId15" location="vesselSchedules?fromDate=2020-09-23&amp;vesselCode=F6N" display="https://www.maersk.com.cn/schedules/ - vesselSchedules?fromDate=2020-09-23&amp;vesselCode=F6N"/>
    <hyperlink ref="B111" r:id="rId16" tooltip="Please click here for Schedule details." display="javascript:void(0);"/>
    <hyperlink ref="C111" r:id="rId17" tooltip="Please click here for Schedule details." display="javascript:void(0);"/>
    <hyperlink ref="B112" r:id="rId18" tooltip="Please click here for Schedule details." display="javascript:void(0);"/>
    <hyperlink ref="C112" r:id="rId19" tooltip="Please click here for Schedule details." display="javascript:void(0);"/>
    <hyperlink ref="B113" r:id="rId20" tooltip="Please click here for Schedule details." display="javascript:void(0);"/>
    <hyperlink ref="C113" r:id="rId21" tooltip="Please click here for Schedule details." display="javascript:void(0);"/>
    <hyperlink ref="B185" r:id="rId22" tooltip="Please click here for Schedule details." display="javascript:void(0);"/>
    <hyperlink ref="C185" r:id="rId23" tooltip="Please click here for Schedule details." display="javascript:void(0);"/>
    <hyperlink ref="B186" r:id="rId24" tooltip="Please click here for Schedule details." display="javascript:void(0);"/>
    <hyperlink ref="C186" r:id="rId25" tooltip="Please click here for Schedule details." display="javascript:void(0);"/>
    <hyperlink ref="B353" r:id="rId26" display="javascript:void(0);"/>
    <hyperlink ref="C353" r:id="rId27" display="javascript:void(0);"/>
    <hyperlink ref="B354" r:id="rId28" display="javascript:void(0);"/>
    <hyperlink ref="C354" r:id="rId29" display="javascript:void(0);"/>
    <hyperlink ref="B355" r:id="rId30" display="javascript:void(0);"/>
    <hyperlink ref="C355" r:id="rId31" display="javascript:void(0);"/>
    <hyperlink ref="B356" r:id="rId32" display="javascript:void(0);"/>
    <hyperlink ref="C356" r:id="rId33" display="javascript:void(0);"/>
    <hyperlink ref="B357" r:id="rId34" display="javascript:void(0);"/>
    <hyperlink ref="C357" r:id="rId35" display="javascript:void(0);"/>
    <hyperlink ref="B345" r:id="rId36" display="javascript:void(0);"/>
    <hyperlink ref="C345" r:id="rId37" display="javascript:void(0);"/>
    <hyperlink ref="B346" r:id="rId38" display="javascript:void(0);"/>
    <hyperlink ref="C346" r:id="rId39" display="javascript:void(0);"/>
    <hyperlink ref="B347" r:id="rId40" display="javascript:void(0);"/>
    <hyperlink ref="C347" r:id="rId41" display="javascript:void(0);"/>
    <hyperlink ref="B348" r:id="rId42" display="javascript:void(0);"/>
    <hyperlink ref="C348" r:id="rId43" display="javascript:void(0);"/>
    <hyperlink ref="B349" r:id="rId44" display="javascript:void(0);"/>
    <hyperlink ref="C349" r:id="rId45" display="javascript:void(0);"/>
    <hyperlink ref="B361" r:id="rId46" tooltip="Please click here for Schedule details." display="javascript:void(0);"/>
    <hyperlink ref="C361" r:id="rId47" tooltip="Please click here for Schedule details." display="javascript:void(0);"/>
    <hyperlink ref="B362" r:id="rId48" tooltip="Please click here for Schedule details." display="javascript:void(0);"/>
    <hyperlink ref="C362" r:id="rId49" tooltip="Please click here for Schedule details." display="javascript:void(0);"/>
    <hyperlink ref="B363" r:id="rId50" tooltip="Please click here for Schedule details." display="javascript:void(0);"/>
    <hyperlink ref="C363" r:id="rId51" tooltip="Please click here for Schedule details." display="javascript:void(0);"/>
    <hyperlink ref="B364" r:id="rId52" tooltip="Please click here for Schedule details." display="javascript:void(0);"/>
    <hyperlink ref="C364" r:id="rId53" tooltip="Please click here for Schedule details." display="javascript:void(0);"/>
    <hyperlink ref="B365" r:id="rId54" tooltip="Please click here for Schedule details." display="javascript:void(0);"/>
    <hyperlink ref="C365" r:id="rId55" tooltip="Please click here for Schedule details." display="javascript:void(0);"/>
    <hyperlink ref="B377" r:id="rId56" display="javascript:void(0);"/>
    <hyperlink ref="C377" r:id="rId57" display="javascript:void(0);"/>
    <hyperlink ref="B378" r:id="rId58" display="javascript:void(0);"/>
    <hyperlink ref="C378" r:id="rId59" display="javascript:void(0);"/>
    <hyperlink ref="B379" r:id="rId60" display="javascript:void(0);"/>
    <hyperlink ref="C379" r:id="rId61" display="javascript:void(0);"/>
    <hyperlink ref="B380" r:id="rId62" display="javascript:void(0);"/>
    <hyperlink ref="C380" r:id="rId63" display="javascript:void(0);"/>
    <hyperlink ref="B381" r:id="rId64" display="javascript:void(0);"/>
    <hyperlink ref="C381" r:id="rId65" display="javascript:void(0);"/>
    <hyperlink ref="B382" r:id="rId66" display="javascript:void(0);"/>
    <hyperlink ref="C382" r:id="rId67" display="javascript:void(0);"/>
    <hyperlink ref="B386" r:id="rId68" display="javascript:void(0);"/>
    <hyperlink ref="C386" r:id="rId69" display="javascript:void(0);"/>
    <hyperlink ref="B387" r:id="rId70" display="javascript:void(0);"/>
    <hyperlink ref="C387" r:id="rId71" display="javascript:void(0);"/>
    <hyperlink ref="B388" r:id="rId72" display="javascript:void(0);"/>
    <hyperlink ref="C388" r:id="rId73" display="javascript:void(0);"/>
    <hyperlink ref="B389" r:id="rId74" display="javascript:void(0);"/>
    <hyperlink ref="C389" r:id="rId75" display="javascript:void(0);"/>
    <hyperlink ref="B390" r:id="rId76" display="javascript:void(0);"/>
    <hyperlink ref="C390" r:id="rId77" display="javascript:void(0);"/>
    <hyperlink ref="B391" r:id="rId78" display="javascript:void(0);"/>
    <hyperlink ref="C391" r:id="rId79" display="javascript:void(0);"/>
    <hyperlink ref="B152" r:id="rId80" display="javascript:void(0);"/>
    <hyperlink ref="C152" r:id="rId81" display="javascript:void(0);"/>
    <hyperlink ref="B153" r:id="rId82" display="javascript:void(0);"/>
    <hyperlink ref="C153" r:id="rId83" display="javascript:void(0);"/>
    <hyperlink ref="B154" r:id="rId84" display="javascript:void(0);"/>
    <hyperlink ref="C154" r:id="rId85" display="javascript:void(0);"/>
    <hyperlink ref="B155" r:id="rId86" display="javascript:void(0);"/>
    <hyperlink ref="C155" r:id="rId87" display="javascript:void(0);"/>
    <hyperlink ref="B156" r:id="rId88" display="javascript:void(0);"/>
    <hyperlink ref="C156" r:id="rId89" display="javascript:void(0);"/>
    <hyperlink ref="B160" r:id="rId90" display="javascript:void(0);"/>
    <hyperlink ref="C160" r:id="rId91" display="javascript:void(0);"/>
    <hyperlink ref="B162" r:id="rId92" display="javascript:void(0);"/>
    <hyperlink ref="C162" r:id="rId93" display="javascript:void(0);"/>
    <hyperlink ref="B161" r:id="rId94" display="javascript:void(0);"/>
    <hyperlink ref="C161" r:id="rId95" display="javascript:void(0);"/>
    <hyperlink ref="B163" r:id="rId96" display="javascript:void(0);"/>
    <hyperlink ref="C163" r:id="rId97" display="javascript:void(0);"/>
    <hyperlink ref="B164" r:id="rId98" display="javascript:void(0);"/>
    <hyperlink ref="C164" r:id="rId99" display="javascript:void(0);"/>
    <hyperlink ref="B168" r:id="rId100" display="javascript:void(0);"/>
    <hyperlink ref="C168" r:id="rId101" display="javascript:void(0);"/>
    <hyperlink ref="B170" r:id="rId102" display="javascript:void(0);"/>
    <hyperlink ref="C170" r:id="rId103" display="javascript:void(0);"/>
    <hyperlink ref="B195" r:id="rId104" tooltip="Please click here for Schedule details." display="javascript:void(0);"/>
    <hyperlink ref="C195" r:id="rId105" tooltip="Please click here for Schedule details." display="javascript:void(0);"/>
    <hyperlink ref="B197" r:id="rId106" tooltip="Please click here for Schedule details." display="javascript:void(0);"/>
    <hyperlink ref="C197" r:id="rId107" tooltip="Please click here for Schedule details." display="javascript:void(0);"/>
    <hyperlink ref="B198" r:id="rId108" tooltip="Please click here for Schedule details." display="javascript:void(0);"/>
    <hyperlink ref="C198" r:id="rId109" tooltip="Please click here for Schedule details." display="javascript:void(0);"/>
    <hyperlink ref="B199" r:id="rId110" tooltip="Please click here for Schedule details." display="javascript:void(0);"/>
    <hyperlink ref="C199" r:id="rId111" tooltip="Please click here for Schedule details." display="javascript:void(0);"/>
    <hyperlink ref="B110" r:id="rId112" tooltip="Please click here for Schedule details." display="javascript:void(0);"/>
    <hyperlink ref="C110" r:id="rId113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114"/>
  <drawing r:id="rId11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37"/>
  <sheetViews>
    <sheetView topLeftCell="A13" workbookViewId="0">
      <selection activeCell="I41" sqref="I41"/>
    </sheetView>
  </sheetViews>
  <sheetFormatPr defaultRowHeight="15.75"/>
  <cols>
    <col min="1" max="1" width="4.375" style="960" customWidth="1"/>
    <col min="2" max="2" width="43.875" style="959" customWidth="1"/>
    <col min="3" max="3" width="15.125" style="958" customWidth="1"/>
    <col min="4" max="4" width="13.75" style="957" bestFit="1" customWidth="1"/>
    <col min="5" max="5" width="14.875" style="957" customWidth="1"/>
    <col min="6" max="6" width="13.125" style="957" customWidth="1"/>
    <col min="7" max="7" width="18.625" style="957" customWidth="1"/>
    <col min="8" max="8" width="23.25" style="957" customWidth="1"/>
    <col min="9" max="16384" width="9" style="957"/>
  </cols>
  <sheetData>
    <row r="1" spans="1:7" ht="67.5" customHeight="1">
      <c r="A1" s="837" t="s">
        <v>2235</v>
      </c>
      <c r="B1" s="838"/>
      <c r="C1" s="837"/>
      <c r="D1" s="837"/>
      <c r="E1" s="837"/>
      <c r="F1" s="838"/>
      <c r="G1" s="837"/>
    </row>
    <row r="2" spans="1:7" ht="33.75" customHeight="1">
      <c r="A2" s="1241" t="s">
        <v>23</v>
      </c>
      <c r="B2" s="1240"/>
      <c r="C2" s="455"/>
      <c r="D2" s="454"/>
      <c r="E2" s="454"/>
      <c r="F2" s="454"/>
      <c r="G2" s="1239">
        <v>44136</v>
      </c>
    </row>
    <row r="3" spans="1:7" s="958" customFormat="1" ht="21.75" customHeight="1">
      <c r="A3" s="1238"/>
      <c r="B3" s="839"/>
      <c r="C3" s="840"/>
      <c r="D3" s="840"/>
      <c r="E3" s="840"/>
      <c r="F3" s="840"/>
      <c r="G3" s="840"/>
    </row>
    <row r="4" spans="1:7" s="958" customFormat="1" ht="15" customHeight="1">
      <c r="A4" s="453" t="s">
        <v>24</v>
      </c>
      <c r="B4" s="453"/>
      <c r="C4" s="453"/>
      <c r="D4" s="453"/>
      <c r="E4" s="453"/>
      <c r="F4" s="453"/>
      <c r="G4" s="453"/>
    </row>
    <row r="5" spans="1:7" s="1017" customFormat="1" ht="15" customHeight="1">
      <c r="A5" s="841" t="s">
        <v>3108</v>
      </c>
      <c r="B5" s="841"/>
      <c r="C5" s="452"/>
      <c r="D5" s="451"/>
      <c r="E5" s="451"/>
      <c r="F5" s="450"/>
      <c r="G5" s="450"/>
    </row>
    <row r="6" spans="1:7" s="963" customFormat="1" ht="15" customHeight="1">
      <c r="A6" s="436"/>
      <c r="B6" s="830" t="s">
        <v>26</v>
      </c>
      <c r="C6" s="824" t="s">
        <v>27</v>
      </c>
      <c r="D6" s="824" t="s">
        <v>2895</v>
      </c>
      <c r="E6" s="432" t="s">
        <v>2205</v>
      </c>
      <c r="F6" s="431" t="s">
        <v>7</v>
      </c>
      <c r="G6" s="432" t="s">
        <v>50</v>
      </c>
    </row>
    <row r="7" spans="1:7" s="963" customFormat="1" ht="15" customHeight="1">
      <c r="A7" s="436"/>
      <c r="B7" s="830"/>
      <c r="C7" s="824"/>
      <c r="D7" s="824"/>
      <c r="E7" s="432" t="s">
        <v>2204</v>
      </c>
      <c r="F7" s="431" t="s">
        <v>30</v>
      </c>
      <c r="G7" s="432" t="s">
        <v>31</v>
      </c>
    </row>
    <row r="8" spans="1:7" s="963" customFormat="1" ht="15" customHeight="1">
      <c r="A8" s="436"/>
      <c r="B8" s="1032" t="s">
        <v>3048</v>
      </c>
      <c r="C8" s="1032" t="s">
        <v>2989</v>
      </c>
      <c r="D8" s="814" t="s">
        <v>2234</v>
      </c>
      <c r="E8" s="449">
        <f>F8-6</f>
        <v>44134</v>
      </c>
      <c r="F8" s="440">
        <v>44140</v>
      </c>
      <c r="G8" s="440">
        <f>F8+40</f>
        <v>44180</v>
      </c>
    </row>
    <row r="9" spans="1:7" s="963" customFormat="1" ht="15" customHeight="1">
      <c r="A9" s="436"/>
      <c r="B9" s="1032" t="s">
        <v>3047</v>
      </c>
      <c r="C9" s="1032" t="s">
        <v>2627</v>
      </c>
      <c r="D9" s="815"/>
      <c r="E9" s="449">
        <f>F9-6</f>
        <v>44141</v>
      </c>
      <c r="F9" s="440">
        <f>F8+7</f>
        <v>44147</v>
      </c>
      <c r="G9" s="440">
        <f>F9+40</f>
        <v>44187</v>
      </c>
    </row>
    <row r="10" spans="1:7" s="963" customFormat="1" ht="15" customHeight="1">
      <c r="A10" s="436"/>
      <c r="B10" s="1032" t="s">
        <v>3046</v>
      </c>
      <c r="C10" s="1032" t="s">
        <v>2989</v>
      </c>
      <c r="D10" s="815"/>
      <c r="E10" s="449">
        <f>F10-6</f>
        <v>44148</v>
      </c>
      <c r="F10" s="440">
        <f>F9+7</f>
        <v>44154</v>
      </c>
      <c r="G10" s="440">
        <f>F10+40</f>
        <v>44194</v>
      </c>
    </row>
    <row r="11" spans="1:7" s="963" customFormat="1" ht="15" customHeight="1">
      <c r="A11" s="436"/>
      <c r="B11" s="1032" t="s">
        <v>3045</v>
      </c>
      <c r="C11" s="1141" t="s">
        <v>2612</v>
      </c>
      <c r="D11" s="815"/>
      <c r="E11" s="449">
        <f>F11-6</f>
        <v>44155</v>
      </c>
      <c r="F11" s="440">
        <f>F10+7</f>
        <v>44161</v>
      </c>
      <c r="G11" s="440">
        <f>F11+40</f>
        <v>44201</v>
      </c>
    </row>
    <row r="12" spans="1:7" s="963" customFormat="1" ht="15" customHeight="1">
      <c r="A12" s="436"/>
      <c r="B12" s="1032" t="s">
        <v>2720</v>
      </c>
      <c r="C12" s="1141" t="s">
        <v>2612</v>
      </c>
      <c r="D12" s="816"/>
      <c r="E12" s="449">
        <f>F12-6</f>
        <v>44162</v>
      </c>
      <c r="F12" s="440">
        <f>F11+7</f>
        <v>44168</v>
      </c>
      <c r="G12" s="440">
        <f>F12+40</f>
        <v>44208</v>
      </c>
    </row>
    <row r="13" spans="1:7" s="965" customFormat="1" ht="15" customHeight="1">
      <c r="A13" s="823" t="s">
        <v>3106</v>
      </c>
      <c r="B13" s="823"/>
      <c r="C13" s="443"/>
      <c r="D13" s="443"/>
      <c r="E13" s="434"/>
      <c r="F13" s="433"/>
      <c r="G13" s="433"/>
    </row>
    <row r="14" spans="1:7" s="963" customFormat="1" ht="15" customHeight="1">
      <c r="A14" s="436"/>
      <c r="B14" s="830" t="s">
        <v>26</v>
      </c>
      <c r="C14" s="824" t="s">
        <v>27</v>
      </c>
      <c r="D14" s="824" t="s">
        <v>6</v>
      </c>
      <c r="E14" s="432" t="s">
        <v>2205</v>
      </c>
      <c r="F14" s="431" t="s">
        <v>7</v>
      </c>
      <c r="G14" s="432" t="s">
        <v>3107</v>
      </c>
    </row>
    <row r="15" spans="1:7" s="963" customFormat="1" ht="15" customHeight="1">
      <c r="A15" s="436"/>
      <c r="B15" s="830"/>
      <c r="C15" s="824"/>
      <c r="D15" s="824"/>
      <c r="E15" s="432" t="s">
        <v>2204</v>
      </c>
      <c r="F15" s="431" t="s">
        <v>30</v>
      </c>
      <c r="G15" s="432" t="s">
        <v>31</v>
      </c>
    </row>
    <row r="16" spans="1:7" s="963" customFormat="1" ht="15" customHeight="1">
      <c r="A16" s="436"/>
      <c r="B16" s="1032" t="s">
        <v>3048</v>
      </c>
      <c r="C16" s="1032" t="s">
        <v>2989</v>
      </c>
      <c r="D16" s="814" t="s">
        <v>103</v>
      </c>
      <c r="E16" s="439">
        <f>F16-6</f>
        <v>44134</v>
      </c>
      <c r="F16" s="440">
        <v>44140</v>
      </c>
      <c r="G16" s="438">
        <f>F16+45</f>
        <v>44185</v>
      </c>
    </row>
    <row r="17" spans="1:7" s="963" customFormat="1" ht="15" customHeight="1">
      <c r="A17" s="436"/>
      <c r="B17" s="1032" t="s">
        <v>3047</v>
      </c>
      <c r="C17" s="1032" t="s">
        <v>2627</v>
      </c>
      <c r="D17" s="815"/>
      <c r="E17" s="439">
        <f>F17-6</f>
        <v>44141</v>
      </c>
      <c r="F17" s="438">
        <f>F16+7</f>
        <v>44147</v>
      </c>
      <c r="G17" s="438">
        <f>F17+45</f>
        <v>44192</v>
      </c>
    </row>
    <row r="18" spans="1:7" s="963" customFormat="1" ht="15" customHeight="1">
      <c r="A18" s="436"/>
      <c r="B18" s="1032" t="s">
        <v>3046</v>
      </c>
      <c r="C18" s="1032" t="s">
        <v>2989</v>
      </c>
      <c r="D18" s="815"/>
      <c r="E18" s="439">
        <f>F18-6</f>
        <v>44148</v>
      </c>
      <c r="F18" s="438">
        <f>F17+7</f>
        <v>44154</v>
      </c>
      <c r="G18" s="438">
        <f>F18+45</f>
        <v>44199</v>
      </c>
    </row>
    <row r="19" spans="1:7" s="1237" customFormat="1" ht="15" customHeight="1">
      <c r="A19" s="436"/>
      <c r="B19" s="1032" t="s">
        <v>3045</v>
      </c>
      <c r="C19" s="1141" t="s">
        <v>2612</v>
      </c>
      <c r="D19" s="815"/>
      <c r="E19" s="439">
        <f>F19-6</f>
        <v>44155</v>
      </c>
      <c r="F19" s="438">
        <f>F18+7</f>
        <v>44161</v>
      </c>
      <c r="G19" s="438">
        <f>F19+45</f>
        <v>44206</v>
      </c>
    </row>
    <row r="20" spans="1:7" s="1179" customFormat="1" ht="15" customHeight="1">
      <c r="A20" s="436"/>
      <c r="B20" s="1032" t="s">
        <v>2720</v>
      </c>
      <c r="C20" s="1141" t="s">
        <v>2612</v>
      </c>
      <c r="D20" s="816"/>
      <c r="E20" s="439">
        <f>F20-6</f>
        <v>44162</v>
      </c>
      <c r="F20" s="438">
        <f>F19+7</f>
        <v>44168</v>
      </c>
      <c r="G20" s="438">
        <f>F20+45</f>
        <v>44213</v>
      </c>
    </row>
    <row r="21" spans="1:7" s="963" customFormat="1" ht="15" hidden="1" customHeight="1">
      <c r="A21" s="436"/>
      <c r="B21" s="830" t="s">
        <v>26</v>
      </c>
      <c r="C21" s="824" t="s">
        <v>2526</v>
      </c>
      <c r="D21" s="824" t="s">
        <v>6</v>
      </c>
      <c r="E21" s="432" t="s">
        <v>2205</v>
      </c>
      <c r="F21" s="431" t="s">
        <v>7</v>
      </c>
      <c r="G21" s="432" t="s">
        <v>3106</v>
      </c>
    </row>
    <row r="22" spans="1:7" s="963" customFormat="1" ht="15" hidden="1" customHeight="1">
      <c r="A22" s="436"/>
      <c r="B22" s="830"/>
      <c r="C22" s="824"/>
      <c r="D22" s="824"/>
      <c r="E22" s="432" t="s">
        <v>2204</v>
      </c>
      <c r="F22" s="431" t="s">
        <v>30</v>
      </c>
      <c r="G22" s="432" t="s">
        <v>31</v>
      </c>
    </row>
    <row r="23" spans="1:7" s="963" customFormat="1" ht="15" hidden="1" customHeight="1">
      <c r="A23" s="436"/>
      <c r="B23" s="1032" t="s">
        <v>2490</v>
      </c>
      <c r="C23" s="1032" t="s">
        <v>2484</v>
      </c>
      <c r="D23" s="817" t="s">
        <v>2671</v>
      </c>
      <c r="E23" s="439">
        <f>F23-5</f>
        <v>43950</v>
      </c>
      <c r="F23" s="440">
        <v>43955</v>
      </c>
      <c r="G23" s="438">
        <f>F23+35</f>
        <v>43990</v>
      </c>
    </row>
    <row r="24" spans="1:7" s="963" customFormat="1" ht="15" hidden="1" customHeight="1">
      <c r="A24" s="436"/>
      <c r="B24" s="1032" t="s">
        <v>3105</v>
      </c>
      <c r="C24" s="1032" t="s">
        <v>3037</v>
      </c>
      <c r="D24" s="817"/>
      <c r="E24" s="439">
        <f>F24-5</f>
        <v>43957</v>
      </c>
      <c r="F24" s="438">
        <f>F23+7</f>
        <v>43962</v>
      </c>
      <c r="G24" s="438">
        <f>F24+35</f>
        <v>43997</v>
      </c>
    </row>
    <row r="25" spans="1:7" s="963" customFormat="1" ht="15" hidden="1" customHeight="1">
      <c r="A25" s="436"/>
      <c r="B25" s="1032" t="s">
        <v>2490</v>
      </c>
      <c r="C25" s="1032" t="s">
        <v>2484</v>
      </c>
      <c r="D25" s="817"/>
      <c r="E25" s="439">
        <f>F25-5</f>
        <v>43964</v>
      </c>
      <c r="F25" s="438">
        <f>F24+7</f>
        <v>43969</v>
      </c>
      <c r="G25" s="438">
        <f>F25+35</f>
        <v>44004</v>
      </c>
    </row>
    <row r="26" spans="1:7" s="1237" customFormat="1" ht="15" hidden="1" customHeight="1">
      <c r="A26" s="436"/>
      <c r="B26" s="1032" t="s">
        <v>3104</v>
      </c>
      <c r="C26" s="1141" t="s">
        <v>3037</v>
      </c>
      <c r="D26" s="817"/>
      <c r="E26" s="439">
        <f>F26-5</f>
        <v>43971</v>
      </c>
      <c r="F26" s="438">
        <f>F25+7</f>
        <v>43976</v>
      </c>
      <c r="G26" s="438">
        <f>F26+35</f>
        <v>44011</v>
      </c>
    </row>
    <row r="27" spans="1:7" s="959" customFormat="1" ht="15" customHeight="1">
      <c r="A27" s="823" t="s">
        <v>3103</v>
      </c>
      <c r="B27" s="823"/>
      <c r="C27" s="443"/>
      <c r="D27" s="434"/>
      <c r="E27" s="434"/>
      <c r="F27" s="433"/>
      <c r="G27" s="433"/>
    </row>
    <row r="28" spans="1:7" s="963" customFormat="1" ht="15" customHeight="1">
      <c r="A28" s="436"/>
      <c r="B28" s="830" t="s">
        <v>26</v>
      </c>
      <c r="C28" s="818" t="s">
        <v>27</v>
      </c>
      <c r="D28" s="818" t="s">
        <v>6</v>
      </c>
      <c r="E28" s="432" t="s">
        <v>2205</v>
      </c>
      <c r="F28" s="431" t="s">
        <v>7</v>
      </c>
      <c r="G28" s="442" t="s">
        <v>3103</v>
      </c>
    </row>
    <row r="29" spans="1:7" s="963" customFormat="1" ht="15" customHeight="1">
      <c r="A29" s="436"/>
      <c r="B29" s="830"/>
      <c r="C29" s="819"/>
      <c r="D29" s="819"/>
      <c r="E29" s="432" t="s">
        <v>2204</v>
      </c>
      <c r="F29" s="441" t="s">
        <v>30</v>
      </c>
      <c r="G29" s="432" t="s">
        <v>31</v>
      </c>
    </row>
    <row r="30" spans="1:7" s="963" customFormat="1" ht="15" customHeight="1">
      <c r="A30" s="436"/>
      <c r="B30" s="1032" t="s">
        <v>3048</v>
      </c>
      <c r="C30" s="1032" t="s">
        <v>2989</v>
      </c>
      <c r="D30" s="817" t="s">
        <v>2233</v>
      </c>
      <c r="E30" s="439">
        <f>F30-6</f>
        <v>44134</v>
      </c>
      <c r="F30" s="440">
        <v>44140</v>
      </c>
      <c r="G30" s="438">
        <f>F30+42</f>
        <v>44182</v>
      </c>
    </row>
    <row r="31" spans="1:7" s="963" customFormat="1" ht="15" customHeight="1">
      <c r="A31" s="436"/>
      <c r="B31" s="1032" t="s">
        <v>3047</v>
      </c>
      <c r="C31" s="1032" t="s">
        <v>2627</v>
      </c>
      <c r="D31" s="817"/>
      <c r="E31" s="439">
        <f>F31-6</f>
        <v>44141</v>
      </c>
      <c r="F31" s="438">
        <f>F30+7</f>
        <v>44147</v>
      </c>
      <c r="G31" s="438">
        <f>F31+42</f>
        <v>44189</v>
      </c>
    </row>
    <row r="32" spans="1:7" s="963" customFormat="1" ht="15" customHeight="1">
      <c r="A32" s="436"/>
      <c r="B32" s="1032" t="s">
        <v>3046</v>
      </c>
      <c r="C32" s="1032" t="s">
        <v>2989</v>
      </c>
      <c r="D32" s="817"/>
      <c r="E32" s="439">
        <f>F32-6</f>
        <v>44148</v>
      </c>
      <c r="F32" s="438">
        <f>F31+7</f>
        <v>44154</v>
      </c>
      <c r="G32" s="438">
        <f>F32+42</f>
        <v>44196</v>
      </c>
    </row>
    <row r="33" spans="1:7" s="963" customFormat="1" ht="15.95" customHeight="1">
      <c r="A33" s="436"/>
      <c r="B33" s="1032" t="s">
        <v>3045</v>
      </c>
      <c r="C33" s="1141" t="s">
        <v>2612</v>
      </c>
      <c r="D33" s="817"/>
      <c r="E33" s="439">
        <f>F33-6</f>
        <v>44155</v>
      </c>
      <c r="F33" s="438">
        <f>F32+7</f>
        <v>44161</v>
      </c>
      <c r="G33" s="438">
        <f>F33+42</f>
        <v>44203</v>
      </c>
    </row>
    <row r="34" spans="1:7" s="963" customFormat="1" ht="15" customHeight="1">
      <c r="A34" s="436"/>
      <c r="B34" s="1032" t="s">
        <v>2720</v>
      </c>
      <c r="C34" s="1141" t="s">
        <v>2612</v>
      </c>
      <c r="D34" s="817"/>
      <c r="E34" s="439">
        <f>F34-6</f>
        <v>44162</v>
      </c>
      <c r="F34" s="438">
        <f>F33+7</f>
        <v>44168</v>
      </c>
      <c r="G34" s="438">
        <f>F34+42</f>
        <v>44210</v>
      </c>
    </row>
    <row r="35" spans="1:7" s="965" customFormat="1" ht="15" customHeight="1">
      <c r="A35" s="823" t="s">
        <v>3102</v>
      </c>
      <c r="B35" s="823"/>
      <c r="C35" s="443"/>
      <c r="D35" s="434"/>
      <c r="E35" s="434"/>
      <c r="F35" s="433"/>
      <c r="G35" s="433"/>
    </row>
    <row r="36" spans="1:7" s="963" customFormat="1" ht="15" customHeight="1">
      <c r="A36" s="436"/>
      <c r="B36" s="830" t="s">
        <v>26</v>
      </c>
      <c r="C36" s="818" t="s">
        <v>27</v>
      </c>
      <c r="D36" s="818" t="s">
        <v>6</v>
      </c>
      <c r="E36" s="432" t="s">
        <v>2205</v>
      </c>
      <c r="F36" s="431" t="s">
        <v>7</v>
      </c>
      <c r="G36" s="442" t="s">
        <v>43</v>
      </c>
    </row>
    <row r="37" spans="1:7" s="963" customFormat="1" ht="15" customHeight="1">
      <c r="A37" s="436"/>
      <c r="B37" s="830"/>
      <c r="C37" s="819"/>
      <c r="D37" s="829"/>
      <c r="E37" s="432" t="s">
        <v>2204</v>
      </c>
      <c r="F37" s="441" t="s">
        <v>30</v>
      </c>
      <c r="G37" s="432" t="s">
        <v>31</v>
      </c>
    </row>
    <row r="38" spans="1:7" s="963" customFormat="1" ht="15" customHeight="1">
      <c r="A38" s="436"/>
      <c r="B38" s="1032" t="s">
        <v>3048</v>
      </c>
      <c r="C38" s="1032" t="s">
        <v>2989</v>
      </c>
      <c r="D38" s="814" t="s">
        <v>103</v>
      </c>
      <c r="E38" s="439">
        <f>F38-6</f>
        <v>44134</v>
      </c>
      <c r="F38" s="440">
        <v>44140</v>
      </c>
      <c r="G38" s="438">
        <f>F38+41</f>
        <v>44181</v>
      </c>
    </row>
    <row r="39" spans="1:7" s="963" customFormat="1" ht="14.25" customHeight="1">
      <c r="A39" s="436"/>
      <c r="B39" s="1032" t="s">
        <v>3047</v>
      </c>
      <c r="C39" s="1032" t="s">
        <v>2627</v>
      </c>
      <c r="D39" s="815"/>
      <c r="E39" s="439">
        <f>F39-6</f>
        <v>44141</v>
      </c>
      <c r="F39" s="438">
        <f>F38+7</f>
        <v>44147</v>
      </c>
      <c r="G39" s="438">
        <f>F39+41</f>
        <v>44188</v>
      </c>
    </row>
    <row r="40" spans="1:7" s="963" customFormat="1" ht="15" customHeight="1">
      <c r="A40" s="436"/>
      <c r="B40" s="1032" t="s">
        <v>3046</v>
      </c>
      <c r="C40" s="1032" t="s">
        <v>2989</v>
      </c>
      <c r="D40" s="815"/>
      <c r="E40" s="439">
        <f>F40-6</f>
        <v>44148</v>
      </c>
      <c r="F40" s="438">
        <f>F39+7</f>
        <v>44154</v>
      </c>
      <c r="G40" s="438">
        <f>F40+41</f>
        <v>44195</v>
      </c>
    </row>
    <row r="41" spans="1:7" s="963" customFormat="1" ht="15" customHeight="1">
      <c r="A41" s="436"/>
      <c r="B41" s="1032" t="s">
        <v>3045</v>
      </c>
      <c r="C41" s="1141" t="s">
        <v>2612</v>
      </c>
      <c r="D41" s="815"/>
      <c r="E41" s="439">
        <f>F41-6</f>
        <v>44155</v>
      </c>
      <c r="F41" s="438">
        <f>F40+7</f>
        <v>44161</v>
      </c>
      <c r="G41" s="438">
        <f>F41+41</f>
        <v>44202</v>
      </c>
    </row>
    <row r="42" spans="1:7" s="963" customFormat="1" ht="15" customHeight="1">
      <c r="A42" s="436"/>
      <c r="B42" s="1032" t="s">
        <v>2720</v>
      </c>
      <c r="C42" s="1141" t="s">
        <v>2612</v>
      </c>
      <c r="D42" s="816"/>
      <c r="E42" s="439">
        <f>F42-6</f>
        <v>44162</v>
      </c>
      <c r="F42" s="438">
        <f>F41+7</f>
        <v>44168</v>
      </c>
      <c r="G42" s="438">
        <f>F42+41</f>
        <v>44209</v>
      </c>
    </row>
    <row r="43" spans="1:7" s="965" customFormat="1" ht="14.1" customHeight="1">
      <c r="A43" s="823" t="s">
        <v>3101</v>
      </c>
      <c r="B43" s="823"/>
      <c r="C43" s="443"/>
      <c r="D43" s="443"/>
      <c r="E43" s="434"/>
      <c r="F43" s="433"/>
      <c r="G43" s="433"/>
    </row>
    <row r="44" spans="1:7" s="963" customFormat="1" ht="15" customHeight="1">
      <c r="A44" s="436"/>
      <c r="B44" s="830" t="s">
        <v>26</v>
      </c>
      <c r="C44" s="824" t="s">
        <v>27</v>
      </c>
      <c r="D44" s="824" t="s">
        <v>6</v>
      </c>
      <c r="E44" s="432" t="s">
        <v>2205</v>
      </c>
      <c r="F44" s="431" t="s">
        <v>7</v>
      </c>
      <c r="G44" s="432" t="s">
        <v>51</v>
      </c>
    </row>
    <row r="45" spans="1:7" s="963" customFormat="1" ht="15" customHeight="1">
      <c r="A45" s="436"/>
      <c r="B45" s="830"/>
      <c r="C45" s="824"/>
      <c r="D45" s="824"/>
      <c r="E45" s="432" t="s">
        <v>2204</v>
      </c>
      <c r="F45" s="431" t="s">
        <v>30</v>
      </c>
      <c r="G45" s="432" t="s">
        <v>31</v>
      </c>
    </row>
    <row r="46" spans="1:7" s="963" customFormat="1" ht="15" customHeight="1">
      <c r="A46" s="436"/>
      <c r="B46" s="1032" t="s">
        <v>3048</v>
      </c>
      <c r="C46" s="1032" t="s">
        <v>2989</v>
      </c>
      <c r="D46" s="814" t="s">
        <v>2603</v>
      </c>
      <c r="E46" s="439">
        <f>F46-6</f>
        <v>44134</v>
      </c>
      <c r="F46" s="440">
        <v>44140</v>
      </c>
      <c r="G46" s="438">
        <f>F46+42</f>
        <v>44182</v>
      </c>
    </row>
    <row r="47" spans="1:7" s="963" customFormat="1" ht="15" customHeight="1">
      <c r="A47" s="436"/>
      <c r="B47" s="1032" t="s">
        <v>3047</v>
      </c>
      <c r="C47" s="1032" t="s">
        <v>2627</v>
      </c>
      <c r="D47" s="815"/>
      <c r="E47" s="439">
        <f>F47-6</f>
        <v>44141</v>
      </c>
      <c r="F47" s="438">
        <f>F46+7</f>
        <v>44147</v>
      </c>
      <c r="G47" s="438">
        <f>F47+42</f>
        <v>44189</v>
      </c>
    </row>
    <row r="48" spans="1:7" s="963" customFormat="1" ht="15" customHeight="1">
      <c r="A48" s="436"/>
      <c r="B48" s="1032" t="s">
        <v>3046</v>
      </c>
      <c r="C48" s="1032" t="s">
        <v>2989</v>
      </c>
      <c r="D48" s="815"/>
      <c r="E48" s="439">
        <f>F48-6</f>
        <v>44148</v>
      </c>
      <c r="F48" s="438">
        <f>F47+7</f>
        <v>44154</v>
      </c>
      <c r="G48" s="438">
        <f>F48+42</f>
        <v>44196</v>
      </c>
    </row>
    <row r="49" spans="1:56" s="1237" customFormat="1" ht="15" customHeight="1">
      <c r="A49" s="436"/>
      <c r="B49" s="1032" t="s">
        <v>3045</v>
      </c>
      <c r="C49" s="1141" t="s">
        <v>2612</v>
      </c>
      <c r="D49" s="815"/>
      <c r="E49" s="439">
        <f>F49-6</f>
        <v>44155</v>
      </c>
      <c r="F49" s="438">
        <f>F48+7</f>
        <v>44161</v>
      </c>
      <c r="G49" s="438">
        <f>F49+42</f>
        <v>44203</v>
      </c>
      <c r="H49" s="963"/>
      <c r="I49" s="963"/>
      <c r="J49" s="963"/>
      <c r="K49" s="963"/>
      <c r="L49" s="963"/>
      <c r="M49" s="963"/>
      <c r="N49" s="963"/>
      <c r="O49" s="963"/>
      <c r="P49" s="963"/>
      <c r="Q49" s="963"/>
      <c r="R49" s="963"/>
      <c r="S49" s="963"/>
      <c r="T49" s="963"/>
      <c r="U49" s="963"/>
      <c r="V49" s="963"/>
      <c r="W49" s="963"/>
      <c r="X49" s="963"/>
      <c r="Y49" s="963"/>
      <c r="Z49" s="963"/>
      <c r="AA49" s="963"/>
      <c r="AB49" s="963"/>
      <c r="AC49" s="963"/>
      <c r="AD49" s="963"/>
      <c r="AE49" s="963"/>
      <c r="AF49" s="963"/>
      <c r="AG49" s="963"/>
      <c r="AH49" s="963"/>
      <c r="AI49" s="963"/>
      <c r="AJ49" s="963"/>
      <c r="AK49" s="963"/>
      <c r="AL49" s="963"/>
      <c r="AM49" s="963"/>
      <c r="AN49" s="963"/>
      <c r="AO49" s="963"/>
      <c r="AP49" s="963"/>
      <c r="AQ49" s="963"/>
      <c r="AR49" s="963"/>
      <c r="AS49" s="963"/>
      <c r="AT49" s="963"/>
      <c r="AU49" s="963"/>
      <c r="AV49" s="963"/>
      <c r="AW49" s="963"/>
      <c r="AX49" s="963"/>
      <c r="AY49" s="963"/>
      <c r="AZ49" s="963"/>
      <c r="BA49" s="963"/>
      <c r="BB49" s="963"/>
      <c r="BC49" s="963"/>
      <c r="BD49" s="963"/>
    </row>
    <row r="50" spans="1:56" s="1179" customFormat="1" ht="15" customHeight="1">
      <c r="A50" s="436"/>
      <c r="B50" s="1032" t="s">
        <v>2720</v>
      </c>
      <c r="C50" s="1141" t="s">
        <v>2612</v>
      </c>
      <c r="D50" s="816"/>
      <c r="E50" s="439">
        <f>F50-6</f>
        <v>44162</v>
      </c>
      <c r="F50" s="438">
        <f>F49+7</f>
        <v>44168</v>
      </c>
      <c r="G50" s="438">
        <f>F50+42</f>
        <v>44210</v>
      </c>
      <c r="H50" s="963"/>
      <c r="J50" s="963"/>
    </row>
    <row r="51" spans="1:56" s="965" customFormat="1" ht="15" customHeight="1">
      <c r="A51" s="823" t="s">
        <v>3100</v>
      </c>
      <c r="B51" s="823"/>
      <c r="C51" s="434"/>
      <c r="D51" s="433"/>
      <c r="E51" s="433"/>
      <c r="F51" s="433"/>
      <c r="G51" s="1236"/>
      <c r="J51" s="963"/>
    </row>
    <row r="52" spans="1:56" s="963" customFormat="1" ht="15" customHeight="1">
      <c r="A52" s="1235"/>
      <c r="B52" s="830" t="s">
        <v>26</v>
      </c>
      <c r="C52" s="824" t="s">
        <v>27</v>
      </c>
      <c r="D52" s="824" t="s">
        <v>6</v>
      </c>
      <c r="E52" s="432" t="s">
        <v>2205</v>
      </c>
      <c r="F52" s="431" t="s">
        <v>7</v>
      </c>
      <c r="G52" s="432" t="s">
        <v>25</v>
      </c>
    </row>
    <row r="53" spans="1:56" s="963" customFormat="1" ht="15" customHeight="1">
      <c r="A53" s="1235"/>
      <c r="B53" s="830"/>
      <c r="C53" s="824"/>
      <c r="D53" s="824"/>
      <c r="E53" s="432" t="s">
        <v>2204</v>
      </c>
      <c r="F53" s="431" t="s">
        <v>30</v>
      </c>
      <c r="G53" s="432" t="s">
        <v>31</v>
      </c>
    </row>
    <row r="54" spans="1:56" s="963" customFormat="1" ht="15" customHeight="1">
      <c r="A54" s="436"/>
      <c r="B54" s="1032" t="s">
        <v>3048</v>
      </c>
      <c r="C54" s="1032" t="s">
        <v>2989</v>
      </c>
      <c r="D54" s="814" t="s">
        <v>147</v>
      </c>
      <c r="E54" s="439">
        <f>F54-6</f>
        <v>44134</v>
      </c>
      <c r="F54" s="440">
        <v>44140</v>
      </c>
      <c r="G54" s="438">
        <f>F54+37</f>
        <v>44177</v>
      </c>
    </row>
    <row r="55" spans="1:56" s="963" customFormat="1" ht="15" customHeight="1">
      <c r="A55" s="436"/>
      <c r="B55" s="1032" t="s">
        <v>3047</v>
      </c>
      <c r="C55" s="1032" t="s">
        <v>2627</v>
      </c>
      <c r="D55" s="815"/>
      <c r="E55" s="439">
        <f>F55-6</f>
        <v>44141</v>
      </c>
      <c r="F55" s="438">
        <f>F54+7</f>
        <v>44147</v>
      </c>
      <c r="G55" s="438">
        <f>F55+37</f>
        <v>44184</v>
      </c>
    </row>
    <row r="56" spans="1:56" s="963" customFormat="1" ht="15" customHeight="1">
      <c r="A56" s="436"/>
      <c r="B56" s="1032" t="s">
        <v>3046</v>
      </c>
      <c r="C56" s="1032" t="s">
        <v>2989</v>
      </c>
      <c r="D56" s="815"/>
      <c r="E56" s="439">
        <f>F56-6</f>
        <v>44148</v>
      </c>
      <c r="F56" s="438">
        <f>F55+7</f>
        <v>44154</v>
      </c>
      <c r="G56" s="438">
        <f>F56+37</f>
        <v>44191</v>
      </c>
    </row>
    <row r="57" spans="1:56" s="963" customFormat="1" ht="14.25" customHeight="1">
      <c r="A57" s="436"/>
      <c r="B57" s="1032" t="s">
        <v>3045</v>
      </c>
      <c r="C57" s="1141" t="s">
        <v>2612</v>
      </c>
      <c r="D57" s="815"/>
      <c r="E57" s="439">
        <f>F57-6</f>
        <v>44155</v>
      </c>
      <c r="F57" s="438">
        <f>F56+7</f>
        <v>44161</v>
      </c>
      <c r="G57" s="438">
        <f>F57+37</f>
        <v>44198</v>
      </c>
    </row>
    <row r="58" spans="1:56" s="963" customFormat="1" ht="14.25" customHeight="1">
      <c r="A58" s="436"/>
      <c r="B58" s="1032" t="s">
        <v>2720</v>
      </c>
      <c r="C58" s="1141" t="s">
        <v>2612</v>
      </c>
      <c r="D58" s="816"/>
      <c r="E58" s="439">
        <f>F58-6</f>
        <v>44162</v>
      </c>
      <c r="F58" s="438">
        <f>F57+7</f>
        <v>44168</v>
      </c>
      <c r="G58" s="438">
        <f>F58+37</f>
        <v>44205</v>
      </c>
    </row>
    <row r="59" spans="1:56" s="965" customFormat="1" ht="15">
      <c r="A59" s="823" t="s">
        <v>3099</v>
      </c>
      <c r="B59" s="823"/>
      <c r="C59" s="443"/>
      <c r="D59" s="434"/>
      <c r="E59" s="434"/>
      <c r="F59" s="433"/>
      <c r="G59" s="433"/>
    </row>
    <row r="60" spans="1:56" s="963" customFormat="1" ht="15" hidden="1" customHeight="1">
      <c r="A60" s="1235"/>
      <c r="B60" s="836" t="s">
        <v>26</v>
      </c>
      <c r="C60" s="824" t="s">
        <v>27</v>
      </c>
      <c r="D60" s="824" t="s">
        <v>6</v>
      </c>
      <c r="E60" s="432" t="s">
        <v>2205</v>
      </c>
      <c r="F60" s="431" t="s">
        <v>7</v>
      </c>
      <c r="G60" s="432" t="s">
        <v>41</v>
      </c>
    </row>
    <row r="61" spans="1:56" s="963" customFormat="1" ht="15" hidden="1" customHeight="1">
      <c r="A61" s="1235"/>
      <c r="B61" s="836"/>
      <c r="C61" s="824"/>
      <c r="D61" s="824"/>
      <c r="E61" s="432" t="s">
        <v>2204</v>
      </c>
      <c r="F61" s="431" t="s">
        <v>30</v>
      </c>
      <c r="G61" s="432" t="s">
        <v>31</v>
      </c>
    </row>
    <row r="62" spans="1:56" s="963" customFormat="1" ht="15" hidden="1" customHeight="1">
      <c r="A62" s="436"/>
      <c r="B62" s="1032" t="s">
        <v>2719</v>
      </c>
      <c r="C62" s="1032" t="s">
        <v>3097</v>
      </c>
      <c r="D62" s="814" t="s">
        <v>2232</v>
      </c>
      <c r="E62" s="439">
        <f>F62-5</f>
        <v>43554</v>
      </c>
      <c r="F62" s="440">
        <v>43559</v>
      </c>
      <c r="G62" s="438">
        <f>F62+33</f>
        <v>43592</v>
      </c>
    </row>
    <row r="63" spans="1:56" s="963" customFormat="1" ht="15" hidden="1" customHeight="1">
      <c r="A63" s="436"/>
      <c r="B63" s="1032" t="s">
        <v>2717</v>
      </c>
      <c r="C63" s="1032" t="s">
        <v>3098</v>
      </c>
      <c r="D63" s="815"/>
      <c r="E63" s="439">
        <f>F63-5</f>
        <v>43561</v>
      </c>
      <c r="F63" s="438">
        <f>F62+7</f>
        <v>43566</v>
      </c>
      <c r="G63" s="438">
        <f>F63+33</f>
        <v>43599</v>
      </c>
    </row>
    <row r="64" spans="1:56" s="963" customFormat="1" ht="15" hidden="1" customHeight="1">
      <c r="A64" s="436"/>
      <c r="B64" s="995" t="s">
        <v>3053</v>
      </c>
      <c r="C64" s="1032" t="s">
        <v>3097</v>
      </c>
      <c r="D64" s="815"/>
      <c r="E64" s="439">
        <f>F64-5</f>
        <v>43568</v>
      </c>
      <c r="F64" s="438">
        <f>F63+7</f>
        <v>43573</v>
      </c>
      <c r="G64" s="438">
        <f>F64+33</f>
        <v>43606</v>
      </c>
    </row>
    <row r="65" spans="1:7" s="963" customFormat="1" ht="14.25" hidden="1" customHeight="1">
      <c r="A65" s="436"/>
      <c r="B65" s="1032" t="s">
        <v>3051</v>
      </c>
      <c r="C65" s="1141" t="s">
        <v>3096</v>
      </c>
      <c r="D65" s="815"/>
      <c r="E65" s="439">
        <f>F65-5</f>
        <v>43575</v>
      </c>
      <c r="F65" s="438">
        <f>F64+7</f>
        <v>43580</v>
      </c>
      <c r="G65" s="438">
        <f>F65+33</f>
        <v>43613</v>
      </c>
    </row>
    <row r="66" spans="1:7" s="963" customFormat="1" ht="14.25" hidden="1" customHeight="1">
      <c r="A66" s="436"/>
      <c r="B66" s="1032" t="s">
        <v>3050</v>
      </c>
      <c r="C66" s="1141" t="s">
        <v>3095</v>
      </c>
      <c r="D66" s="816"/>
      <c r="E66" s="439">
        <f>F66-5</f>
        <v>43582</v>
      </c>
      <c r="F66" s="438">
        <f>F65+7</f>
        <v>43587</v>
      </c>
      <c r="G66" s="438">
        <f>F66+33</f>
        <v>43620</v>
      </c>
    </row>
    <row r="67" spans="1:7" s="963" customFormat="1" ht="15" customHeight="1">
      <c r="A67" s="1235"/>
      <c r="B67" s="830" t="s">
        <v>26</v>
      </c>
      <c r="C67" s="824" t="s">
        <v>27</v>
      </c>
      <c r="D67" s="824" t="s">
        <v>6</v>
      </c>
      <c r="E67" s="432" t="s">
        <v>2205</v>
      </c>
      <c r="F67" s="431" t="s">
        <v>7</v>
      </c>
      <c r="G67" s="432" t="s">
        <v>41</v>
      </c>
    </row>
    <row r="68" spans="1:7" s="963" customFormat="1" ht="15" customHeight="1">
      <c r="A68" s="1235"/>
      <c r="B68" s="830"/>
      <c r="C68" s="824"/>
      <c r="D68" s="824"/>
      <c r="E68" s="432" t="s">
        <v>2204</v>
      </c>
      <c r="F68" s="431" t="s">
        <v>30</v>
      </c>
      <c r="G68" s="432" t="s">
        <v>31</v>
      </c>
    </row>
    <row r="69" spans="1:7" s="963" customFormat="1" ht="15" customHeight="1">
      <c r="A69" s="436"/>
      <c r="B69" s="1032" t="s">
        <v>3094</v>
      </c>
      <c r="C69" s="1032" t="s">
        <v>2495</v>
      </c>
      <c r="D69" s="814" t="s">
        <v>185</v>
      </c>
      <c r="E69" s="439">
        <f>F69-5</f>
        <v>44137</v>
      </c>
      <c r="F69" s="440">
        <v>44142</v>
      </c>
      <c r="G69" s="438">
        <f>F69+35</f>
        <v>44177</v>
      </c>
    </row>
    <row r="70" spans="1:7" s="963" customFormat="1" ht="15" customHeight="1">
      <c r="A70" s="436"/>
      <c r="B70" s="1032" t="s">
        <v>3093</v>
      </c>
      <c r="C70" s="1032" t="s">
        <v>2493</v>
      </c>
      <c r="D70" s="815"/>
      <c r="E70" s="439">
        <f>F70-5</f>
        <v>44144</v>
      </c>
      <c r="F70" s="438">
        <f>F69+7</f>
        <v>44149</v>
      </c>
      <c r="G70" s="438">
        <f>F70+35</f>
        <v>44184</v>
      </c>
    </row>
    <row r="71" spans="1:7" s="963" customFormat="1" ht="15" customHeight="1">
      <c r="A71" s="436"/>
      <c r="B71" s="1032" t="s">
        <v>3092</v>
      </c>
      <c r="C71" s="1032" t="s">
        <v>2491</v>
      </c>
      <c r="D71" s="815"/>
      <c r="E71" s="439">
        <f>F71-5</f>
        <v>44151</v>
      </c>
      <c r="F71" s="438">
        <f>F70+7</f>
        <v>44156</v>
      </c>
      <c r="G71" s="438">
        <f>F71+35</f>
        <v>44191</v>
      </c>
    </row>
    <row r="72" spans="1:7" s="963" customFormat="1" ht="14.25" customHeight="1">
      <c r="A72" s="436"/>
      <c r="B72" s="991" t="s">
        <v>3091</v>
      </c>
      <c r="C72" s="1032" t="s">
        <v>2657</v>
      </c>
      <c r="D72" s="815"/>
      <c r="E72" s="439">
        <f>F72-5</f>
        <v>44158</v>
      </c>
      <c r="F72" s="438">
        <f>F71+7</f>
        <v>44163</v>
      </c>
      <c r="G72" s="438">
        <f>F72+35</f>
        <v>44198</v>
      </c>
    </row>
    <row r="73" spans="1:7" s="963" customFormat="1" ht="14.25" customHeight="1">
      <c r="A73" s="436"/>
      <c r="B73" s="991" t="s">
        <v>3090</v>
      </c>
      <c r="C73" s="1032" t="s">
        <v>2597</v>
      </c>
      <c r="D73" s="816"/>
      <c r="E73" s="439">
        <f>F73-5</f>
        <v>44165</v>
      </c>
      <c r="F73" s="438">
        <f>F72+7</f>
        <v>44170</v>
      </c>
      <c r="G73" s="438">
        <f>F73+35</f>
        <v>44205</v>
      </c>
    </row>
    <row r="74" spans="1:7" s="963" customFormat="1" ht="15" customHeight="1">
      <c r="A74" s="1235"/>
      <c r="B74" s="830" t="s">
        <v>26</v>
      </c>
      <c r="C74" s="824" t="s">
        <v>27</v>
      </c>
      <c r="D74" s="824" t="s">
        <v>6</v>
      </c>
      <c r="E74" s="432" t="s">
        <v>2205</v>
      </c>
      <c r="F74" s="431" t="s">
        <v>7</v>
      </c>
      <c r="G74" s="432" t="s">
        <v>41</v>
      </c>
    </row>
    <row r="75" spans="1:7" s="963" customFormat="1" ht="15" customHeight="1">
      <c r="A75" s="1235"/>
      <c r="B75" s="830"/>
      <c r="C75" s="824"/>
      <c r="D75" s="824"/>
      <c r="E75" s="432" t="s">
        <v>2204</v>
      </c>
      <c r="F75" s="431" t="s">
        <v>30</v>
      </c>
      <c r="G75" s="432" t="s">
        <v>31</v>
      </c>
    </row>
    <row r="76" spans="1:7" s="963" customFormat="1" ht="15" customHeight="1">
      <c r="A76" s="436"/>
      <c r="B76" s="1032" t="s">
        <v>3076</v>
      </c>
      <c r="C76" s="1032" t="s">
        <v>3089</v>
      </c>
      <c r="D76" s="814" t="s">
        <v>2603</v>
      </c>
      <c r="E76" s="439">
        <f>F76-5</f>
        <v>44137</v>
      </c>
      <c r="F76" s="440">
        <v>44142</v>
      </c>
      <c r="G76" s="438">
        <f>F76+35</f>
        <v>44177</v>
      </c>
    </row>
    <row r="77" spans="1:7" s="963" customFormat="1" ht="15" customHeight="1">
      <c r="A77" s="436"/>
      <c r="B77" s="1032" t="s">
        <v>3074</v>
      </c>
      <c r="C77" s="1032" t="s">
        <v>3088</v>
      </c>
      <c r="D77" s="815"/>
      <c r="E77" s="439">
        <f>F77-5</f>
        <v>44144</v>
      </c>
      <c r="F77" s="438">
        <f>F76+7</f>
        <v>44149</v>
      </c>
      <c r="G77" s="438">
        <f>F77+35</f>
        <v>44184</v>
      </c>
    </row>
    <row r="78" spans="1:7" s="963" customFormat="1" ht="15" customHeight="1">
      <c r="A78" s="436"/>
      <c r="B78" s="1032" t="s">
        <v>3072</v>
      </c>
      <c r="C78" s="1032" t="s">
        <v>3087</v>
      </c>
      <c r="D78" s="815"/>
      <c r="E78" s="439">
        <f>F78-5</f>
        <v>44151</v>
      </c>
      <c r="F78" s="438">
        <f>F77+7</f>
        <v>44156</v>
      </c>
      <c r="G78" s="438">
        <f>F78+35</f>
        <v>44191</v>
      </c>
    </row>
    <row r="79" spans="1:7" s="963" customFormat="1" ht="14.25" customHeight="1">
      <c r="A79" s="436"/>
      <c r="B79" s="991" t="s">
        <v>3070</v>
      </c>
      <c r="C79" s="1032" t="s">
        <v>3086</v>
      </c>
      <c r="D79" s="815"/>
      <c r="E79" s="439">
        <f>F79-5</f>
        <v>44158</v>
      </c>
      <c r="F79" s="438">
        <f>F78+7</f>
        <v>44163</v>
      </c>
      <c r="G79" s="438">
        <f>F79+35</f>
        <v>44198</v>
      </c>
    </row>
    <row r="80" spans="1:7" s="963" customFormat="1" ht="14.25" customHeight="1">
      <c r="A80" s="436"/>
      <c r="B80" s="995" t="s">
        <v>3068</v>
      </c>
      <c r="C80" s="1032" t="s">
        <v>3085</v>
      </c>
      <c r="D80" s="816"/>
      <c r="E80" s="439">
        <f>F80-5</f>
        <v>44165</v>
      </c>
      <c r="F80" s="438">
        <f>F79+7</f>
        <v>44170</v>
      </c>
      <c r="G80" s="438">
        <f>F80+35</f>
        <v>44205</v>
      </c>
    </row>
    <row r="81" spans="1:7" s="965" customFormat="1" ht="15" customHeight="1">
      <c r="A81" s="823" t="s">
        <v>3084</v>
      </c>
      <c r="B81" s="823"/>
      <c r="C81" s="443"/>
      <c r="D81" s="434"/>
      <c r="E81" s="434"/>
      <c r="F81" s="433"/>
      <c r="G81" s="448"/>
    </row>
    <row r="82" spans="1:7" s="963" customFormat="1" ht="15" hidden="1" customHeight="1">
      <c r="A82" s="436"/>
      <c r="B82" s="830" t="s">
        <v>26</v>
      </c>
      <c r="C82" s="818" t="s">
        <v>27</v>
      </c>
      <c r="D82" s="824" t="s">
        <v>6</v>
      </c>
      <c r="E82" s="432" t="s">
        <v>2205</v>
      </c>
      <c r="F82" s="431" t="s">
        <v>7</v>
      </c>
      <c r="G82" s="432" t="s">
        <v>2229</v>
      </c>
    </row>
    <row r="83" spans="1:7" s="963" customFormat="1" ht="15" hidden="1" customHeight="1">
      <c r="A83" s="436"/>
      <c r="B83" s="830"/>
      <c r="C83" s="819"/>
      <c r="D83" s="824"/>
      <c r="E83" s="432" t="s">
        <v>2204</v>
      </c>
      <c r="F83" s="431" t="s">
        <v>30</v>
      </c>
      <c r="G83" s="432" t="s">
        <v>31</v>
      </c>
    </row>
    <row r="84" spans="1:7" s="963" customFormat="1" ht="15" hidden="1" customHeight="1">
      <c r="A84" s="436"/>
      <c r="B84" s="1032" t="s">
        <v>3083</v>
      </c>
      <c r="C84" s="1032" t="s">
        <v>2759</v>
      </c>
      <c r="D84" s="817" t="s">
        <v>3034</v>
      </c>
      <c r="E84" s="1234">
        <f>F84-5</f>
        <v>43710</v>
      </c>
      <c r="F84" s="1023">
        <v>43715</v>
      </c>
      <c r="G84" s="1023">
        <f>F84+48</f>
        <v>43763</v>
      </c>
    </row>
    <row r="85" spans="1:7" s="963" customFormat="1" ht="15" hidden="1" customHeight="1">
      <c r="A85" s="436"/>
      <c r="B85" s="1032" t="s">
        <v>3082</v>
      </c>
      <c r="C85" s="1032" t="s">
        <v>2757</v>
      </c>
      <c r="D85" s="817"/>
      <c r="E85" s="1234">
        <f>F85-5</f>
        <v>43717</v>
      </c>
      <c r="F85" s="1023">
        <f>F84+7</f>
        <v>43722</v>
      </c>
      <c r="G85" s="1023">
        <f>F85+48</f>
        <v>43770</v>
      </c>
    </row>
    <row r="86" spans="1:7" s="963" customFormat="1" ht="15" hidden="1" customHeight="1">
      <c r="A86" s="436"/>
      <c r="B86" s="1032" t="s">
        <v>3081</v>
      </c>
      <c r="C86" s="1032" t="s">
        <v>2755</v>
      </c>
      <c r="D86" s="817"/>
      <c r="E86" s="1234">
        <f>F86-5</f>
        <v>43724</v>
      </c>
      <c r="F86" s="1023">
        <f>F85+7</f>
        <v>43729</v>
      </c>
      <c r="G86" s="1023">
        <f>F86+48</f>
        <v>43777</v>
      </c>
    </row>
    <row r="87" spans="1:7" s="963" customFormat="1" ht="15" hidden="1" customHeight="1">
      <c r="A87" s="436"/>
      <c r="B87" s="1032" t="s">
        <v>3080</v>
      </c>
      <c r="C87" s="1032" t="s">
        <v>2753</v>
      </c>
      <c r="D87" s="817"/>
      <c r="E87" s="1234">
        <f>F87-5</f>
        <v>43731</v>
      </c>
      <c r="F87" s="1023">
        <f>F86+7</f>
        <v>43736</v>
      </c>
      <c r="G87" s="1023">
        <f>F87+48</f>
        <v>43784</v>
      </c>
    </row>
    <row r="88" spans="1:7" s="963" customFormat="1" ht="15" hidden="1" customHeight="1">
      <c r="A88" s="436"/>
      <c r="B88" s="995" t="s">
        <v>2484</v>
      </c>
      <c r="C88" s="995" t="s">
        <v>2484</v>
      </c>
      <c r="D88" s="817"/>
      <c r="E88" s="1234">
        <f>F88-5</f>
        <v>43738</v>
      </c>
      <c r="F88" s="1023">
        <f>F87+7</f>
        <v>43743</v>
      </c>
      <c r="G88" s="1023">
        <f>F88+48</f>
        <v>43791</v>
      </c>
    </row>
    <row r="89" spans="1:7" s="963" customFormat="1" ht="15" hidden="1" customHeight="1">
      <c r="A89" s="436"/>
      <c r="B89" s="831" t="s">
        <v>2601</v>
      </c>
      <c r="C89" s="818" t="s">
        <v>27</v>
      </c>
      <c r="D89" s="824" t="s">
        <v>6</v>
      </c>
      <c r="E89" s="432" t="s">
        <v>2205</v>
      </c>
      <c r="F89" s="431" t="s">
        <v>7</v>
      </c>
      <c r="G89" s="432" t="s">
        <v>2229</v>
      </c>
    </row>
    <row r="90" spans="1:7" s="963" customFormat="1" ht="15" hidden="1" customHeight="1">
      <c r="A90" s="436"/>
      <c r="B90" s="832"/>
      <c r="C90" s="819"/>
      <c r="D90" s="824"/>
      <c r="E90" s="432" t="s">
        <v>2204</v>
      </c>
      <c r="F90" s="431" t="s">
        <v>30</v>
      </c>
      <c r="G90" s="432" t="s">
        <v>31</v>
      </c>
    </row>
    <row r="91" spans="1:7" s="963" customFormat="1" ht="15" hidden="1" customHeight="1">
      <c r="A91" s="436"/>
      <c r="B91" s="995" t="s">
        <v>427</v>
      </c>
      <c r="C91" s="991" t="s">
        <v>3052</v>
      </c>
      <c r="D91" s="817" t="s">
        <v>2671</v>
      </c>
      <c r="E91" s="1234">
        <f>F91-5</f>
        <v>43556</v>
      </c>
      <c r="F91" s="1023">
        <v>43561</v>
      </c>
      <c r="G91" s="1023">
        <f>F91+44</f>
        <v>43605</v>
      </c>
    </row>
    <row r="92" spans="1:7" s="963" customFormat="1" ht="15" hidden="1" customHeight="1">
      <c r="A92" s="436"/>
      <c r="B92" s="995" t="s">
        <v>2231</v>
      </c>
      <c r="C92" s="991" t="s">
        <v>2625</v>
      </c>
      <c r="D92" s="817"/>
      <c r="E92" s="1234">
        <f>F92-5</f>
        <v>43563</v>
      </c>
      <c r="F92" s="1023">
        <f>F91+7</f>
        <v>43568</v>
      </c>
      <c r="G92" s="1023">
        <f>F92+44</f>
        <v>43612</v>
      </c>
    </row>
    <row r="93" spans="1:7" s="963" customFormat="1" ht="15" hidden="1" customHeight="1">
      <c r="A93" s="436"/>
      <c r="B93" s="995" t="s">
        <v>3079</v>
      </c>
      <c r="C93" s="991" t="s">
        <v>67</v>
      </c>
      <c r="D93" s="817"/>
      <c r="E93" s="1234">
        <f>F93-5</f>
        <v>43570</v>
      </c>
      <c r="F93" s="1023">
        <f>F92+7</f>
        <v>43575</v>
      </c>
      <c r="G93" s="1023">
        <f>F93+44</f>
        <v>43619</v>
      </c>
    </row>
    <row r="94" spans="1:7" s="963" customFormat="1" ht="15" hidden="1" customHeight="1">
      <c r="A94" s="436"/>
      <c r="B94" s="995" t="s">
        <v>3078</v>
      </c>
      <c r="C94" s="1111" t="s">
        <v>67</v>
      </c>
      <c r="D94" s="817"/>
      <c r="E94" s="1234">
        <f>F94-5</f>
        <v>43577</v>
      </c>
      <c r="F94" s="1023">
        <f>F93+7</f>
        <v>43582</v>
      </c>
      <c r="G94" s="1023">
        <f>F94+44</f>
        <v>43626</v>
      </c>
    </row>
    <row r="95" spans="1:7" s="963" customFormat="1" ht="15" hidden="1" customHeight="1">
      <c r="A95" s="436"/>
      <c r="B95" s="995" t="s">
        <v>3077</v>
      </c>
      <c r="C95" s="991" t="s">
        <v>2230</v>
      </c>
      <c r="D95" s="817"/>
      <c r="E95" s="1234">
        <f>F95-5</f>
        <v>43584</v>
      </c>
      <c r="F95" s="1023">
        <f>F94+7</f>
        <v>43589</v>
      </c>
      <c r="G95" s="1023">
        <f>F95+44</f>
        <v>43633</v>
      </c>
    </row>
    <row r="96" spans="1:7" s="963" customFormat="1" ht="15" customHeight="1">
      <c r="A96" s="436"/>
      <c r="B96" s="830" t="s">
        <v>26</v>
      </c>
      <c r="C96" s="818" t="s">
        <v>27</v>
      </c>
      <c r="D96" s="824" t="s">
        <v>6</v>
      </c>
      <c r="E96" s="432" t="s">
        <v>2205</v>
      </c>
      <c r="F96" s="431" t="s">
        <v>7</v>
      </c>
      <c r="G96" s="432" t="s">
        <v>2229</v>
      </c>
    </row>
    <row r="97" spans="1:7" s="963" customFormat="1" ht="15" customHeight="1">
      <c r="A97" s="436"/>
      <c r="B97" s="830"/>
      <c r="C97" s="819"/>
      <c r="D97" s="824"/>
      <c r="E97" s="432" t="s">
        <v>2204</v>
      </c>
      <c r="F97" s="431" t="s">
        <v>30</v>
      </c>
      <c r="G97" s="432" t="s">
        <v>31</v>
      </c>
    </row>
    <row r="98" spans="1:7" s="963" customFormat="1" ht="15" customHeight="1">
      <c r="A98" s="436"/>
      <c r="B98" s="1032" t="s">
        <v>3076</v>
      </c>
      <c r="C98" s="1032" t="s">
        <v>3075</v>
      </c>
      <c r="D98" s="817" t="s">
        <v>2500</v>
      </c>
      <c r="E98" s="1234">
        <f>F98-7</f>
        <v>44134</v>
      </c>
      <c r="F98" s="1023">
        <v>44141</v>
      </c>
      <c r="G98" s="1023">
        <f>F98+41</f>
        <v>44182</v>
      </c>
    </row>
    <row r="99" spans="1:7" s="963" customFormat="1" ht="15" customHeight="1">
      <c r="A99" s="436"/>
      <c r="B99" s="1032" t="s">
        <v>3074</v>
      </c>
      <c r="C99" s="1032" t="s">
        <v>3073</v>
      </c>
      <c r="D99" s="817"/>
      <c r="E99" s="1234">
        <f>F99-7</f>
        <v>44141</v>
      </c>
      <c r="F99" s="1023">
        <f>F98+7</f>
        <v>44148</v>
      </c>
      <c r="G99" s="1023">
        <f>F99+41</f>
        <v>44189</v>
      </c>
    </row>
    <row r="100" spans="1:7" s="963" customFormat="1" ht="15" customHeight="1">
      <c r="A100" s="436"/>
      <c r="B100" s="1032" t="s">
        <v>3072</v>
      </c>
      <c r="C100" s="1032" t="s">
        <v>3071</v>
      </c>
      <c r="D100" s="817"/>
      <c r="E100" s="1234">
        <f>F100-7</f>
        <v>44148</v>
      </c>
      <c r="F100" s="1023">
        <f>F99+7</f>
        <v>44155</v>
      </c>
      <c r="G100" s="1023">
        <f>F100+41</f>
        <v>44196</v>
      </c>
    </row>
    <row r="101" spans="1:7" s="963" customFormat="1" ht="15" customHeight="1">
      <c r="A101" s="436"/>
      <c r="B101" s="995" t="s">
        <v>3070</v>
      </c>
      <c r="C101" s="1032" t="s">
        <v>3069</v>
      </c>
      <c r="D101" s="817"/>
      <c r="E101" s="1234">
        <f>F101-7</f>
        <v>44155</v>
      </c>
      <c r="F101" s="1023">
        <f>F100+7</f>
        <v>44162</v>
      </c>
      <c r="G101" s="1023">
        <f>F101+41</f>
        <v>44203</v>
      </c>
    </row>
    <row r="102" spans="1:7" s="963" customFormat="1" ht="15" customHeight="1">
      <c r="A102" s="436"/>
      <c r="B102" s="995" t="s">
        <v>3068</v>
      </c>
      <c r="C102" s="995" t="s">
        <v>3067</v>
      </c>
      <c r="D102" s="817"/>
      <c r="E102" s="1234">
        <f>F102-7</f>
        <v>44162</v>
      </c>
      <c r="F102" s="1023">
        <f>F101+7</f>
        <v>44169</v>
      </c>
      <c r="G102" s="1023">
        <f>F102+41</f>
        <v>44210</v>
      </c>
    </row>
    <row r="103" spans="1:7" s="965" customFormat="1" ht="15.95" customHeight="1">
      <c r="A103" s="823" t="s">
        <v>3066</v>
      </c>
      <c r="B103" s="823"/>
      <c r="C103" s="435"/>
      <c r="D103" s="434"/>
      <c r="E103" s="434"/>
      <c r="F103" s="433"/>
      <c r="G103" s="1205"/>
    </row>
    <row r="104" spans="1:7" s="963" customFormat="1" ht="15" customHeight="1">
      <c r="A104" s="436"/>
      <c r="B104" s="833" t="s">
        <v>2601</v>
      </c>
      <c r="C104" s="818" t="s">
        <v>27</v>
      </c>
      <c r="D104" s="818" t="s">
        <v>6</v>
      </c>
      <c r="E104" s="432" t="s">
        <v>2205</v>
      </c>
      <c r="F104" s="431" t="s">
        <v>7</v>
      </c>
      <c r="G104" s="432" t="s">
        <v>46</v>
      </c>
    </row>
    <row r="105" spans="1:7" s="963" customFormat="1" ht="15" customHeight="1">
      <c r="A105" s="436"/>
      <c r="B105" s="834"/>
      <c r="C105" s="819"/>
      <c r="D105" s="819"/>
      <c r="E105" s="432" t="s">
        <v>2204</v>
      </c>
      <c r="F105" s="447" t="s">
        <v>30</v>
      </c>
      <c r="G105" s="442" t="s">
        <v>31</v>
      </c>
    </row>
    <row r="106" spans="1:7" s="963" customFormat="1" ht="15" customHeight="1">
      <c r="A106" s="436"/>
      <c r="B106" s="1002" t="s">
        <v>2832</v>
      </c>
      <c r="C106" s="1002" t="s">
        <v>2831</v>
      </c>
      <c r="D106" s="825" t="s">
        <v>162</v>
      </c>
      <c r="E106" s="1233">
        <f>F106-6</f>
        <v>44133</v>
      </c>
      <c r="F106" s="429">
        <v>44139</v>
      </c>
      <c r="G106" s="987">
        <f>F106+33</f>
        <v>44172</v>
      </c>
    </row>
    <row r="107" spans="1:7" s="963" customFormat="1" ht="15" customHeight="1">
      <c r="A107" s="436"/>
      <c r="B107" s="1002" t="s">
        <v>2830</v>
      </c>
      <c r="C107" s="1002" t="s">
        <v>3065</v>
      </c>
      <c r="D107" s="825"/>
      <c r="E107" s="1233">
        <f>F107-6</f>
        <v>44140</v>
      </c>
      <c r="F107" s="987">
        <f>F106+7</f>
        <v>44146</v>
      </c>
      <c r="G107" s="987">
        <f>F107+33</f>
        <v>44179</v>
      </c>
    </row>
    <row r="108" spans="1:7" s="963" customFormat="1" ht="15" customHeight="1">
      <c r="A108" s="436"/>
      <c r="B108" s="1002" t="s">
        <v>3059</v>
      </c>
      <c r="C108" s="1002" t="s">
        <v>3064</v>
      </c>
      <c r="D108" s="825"/>
      <c r="E108" s="1233">
        <f>F108-6</f>
        <v>44147</v>
      </c>
      <c r="F108" s="987">
        <f>F107+7</f>
        <v>44153</v>
      </c>
      <c r="G108" s="987">
        <f>F108+33</f>
        <v>44186</v>
      </c>
    </row>
    <row r="109" spans="1:7" s="963" customFormat="1" ht="15" customHeight="1">
      <c r="A109" s="436"/>
      <c r="B109" s="1002" t="s">
        <v>3057</v>
      </c>
      <c r="C109" s="1002" t="s">
        <v>3063</v>
      </c>
      <c r="D109" s="825"/>
      <c r="E109" s="1233">
        <f>F109-6</f>
        <v>44154</v>
      </c>
      <c r="F109" s="987">
        <f>F108+7</f>
        <v>44160</v>
      </c>
      <c r="G109" s="987">
        <f>F109+33</f>
        <v>44193</v>
      </c>
    </row>
    <row r="110" spans="1:7" s="963" customFormat="1" ht="15" customHeight="1">
      <c r="A110" s="436"/>
      <c r="B110" s="1002" t="s">
        <v>2824</v>
      </c>
      <c r="C110" s="1002" t="s">
        <v>2823</v>
      </c>
      <c r="D110" s="825"/>
      <c r="E110" s="1233">
        <f>F110-6</f>
        <v>44161</v>
      </c>
      <c r="F110" s="987">
        <f>F109+7</f>
        <v>44167</v>
      </c>
      <c r="G110" s="987">
        <f>F110+33</f>
        <v>44200</v>
      </c>
    </row>
    <row r="111" spans="1:7" s="965" customFormat="1" ht="15" customHeight="1">
      <c r="A111" s="823" t="s">
        <v>3062</v>
      </c>
      <c r="B111" s="823"/>
      <c r="C111" s="443"/>
      <c r="D111" s="434"/>
      <c r="E111" s="434"/>
      <c r="F111" s="433"/>
      <c r="G111" s="445"/>
    </row>
    <row r="112" spans="1:7" s="963" customFormat="1" ht="15" customHeight="1">
      <c r="A112" s="436"/>
      <c r="B112" s="821" t="s">
        <v>26</v>
      </c>
      <c r="C112" s="818" t="s">
        <v>27</v>
      </c>
      <c r="D112" s="824" t="s">
        <v>6</v>
      </c>
      <c r="E112" s="432" t="s">
        <v>2205</v>
      </c>
      <c r="F112" s="431" t="s">
        <v>7</v>
      </c>
      <c r="G112" s="432" t="s">
        <v>2228</v>
      </c>
    </row>
    <row r="113" spans="1:11" s="963" customFormat="1" ht="15" customHeight="1">
      <c r="A113" s="436"/>
      <c r="B113" s="822"/>
      <c r="C113" s="819"/>
      <c r="D113" s="824"/>
      <c r="E113" s="432" t="s">
        <v>2204</v>
      </c>
      <c r="F113" s="431" t="s">
        <v>30</v>
      </c>
      <c r="G113" s="444" t="s">
        <v>31</v>
      </c>
    </row>
    <row r="114" spans="1:11" s="963" customFormat="1" ht="15" customHeight="1">
      <c r="A114" s="436"/>
      <c r="B114" s="1002" t="s">
        <v>2832</v>
      </c>
      <c r="C114" s="1002" t="s">
        <v>3061</v>
      </c>
      <c r="D114" s="835" t="s">
        <v>2500</v>
      </c>
      <c r="E114" s="1030">
        <f>F114-7</f>
        <v>44132</v>
      </c>
      <c r="F114" s="1023">
        <v>44139</v>
      </c>
      <c r="G114" s="1023">
        <f>F114+40</f>
        <v>44179</v>
      </c>
    </row>
    <row r="115" spans="1:11" s="963" customFormat="1" ht="15" customHeight="1">
      <c r="A115" s="436"/>
      <c r="B115" s="1002" t="s">
        <v>2830</v>
      </c>
      <c r="C115" s="1002" t="s">
        <v>3060</v>
      </c>
      <c r="D115" s="835"/>
      <c r="E115" s="1030">
        <f>F115-7</f>
        <v>44139</v>
      </c>
      <c r="F115" s="1023">
        <f>F114+7</f>
        <v>44146</v>
      </c>
      <c r="G115" s="1023">
        <f>F115+40</f>
        <v>44186</v>
      </c>
    </row>
    <row r="116" spans="1:11" s="963" customFormat="1" ht="15" customHeight="1">
      <c r="A116" s="436"/>
      <c r="B116" s="1002" t="s">
        <v>3059</v>
      </c>
      <c r="C116" s="1002" t="s">
        <v>3058</v>
      </c>
      <c r="D116" s="835"/>
      <c r="E116" s="1030">
        <f>F116-7</f>
        <v>44146</v>
      </c>
      <c r="F116" s="1023">
        <f>F115+7</f>
        <v>44153</v>
      </c>
      <c r="G116" s="1023">
        <f>F116+40</f>
        <v>44193</v>
      </c>
    </row>
    <row r="117" spans="1:11" s="963" customFormat="1" ht="15" customHeight="1">
      <c r="A117" s="436"/>
      <c r="B117" s="1002" t="s">
        <v>3057</v>
      </c>
      <c r="C117" s="1002" t="s">
        <v>3056</v>
      </c>
      <c r="D117" s="835"/>
      <c r="E117" s="1030">
        <f>F117-7</f>
        <v>44153</v>
      </c>
      <c r="F117" s="1023">
        <f>F116+7</f>
        <v>44160</v>
      </c>
      <c r="G117" s="1023">
        <f>F117+40</f>
        <v>44200</v>
      </c>
    </row>
    <row r="118" spans="1:11" s="963" customFormat="1" ht="15" customHeight="1">
      <c r="A118" s="436"/>
      <c r="B118" s="1002" t="s">
        <v>2824</v>
      </c>
      <c r="C118" s="1002" t="s">
        <v>3055</v>
      </c>
      <c r="D118" s="835"/>
      <c r="E118" s="1030">
        <f>F118-7</f>
        <v>44160</v>
      </c>
      <c r="F118" s="1023">
        <f>F117+7</f>
        <v>44167</v>
      </c>
      <c r="G118" s="1023">
        <f>F118+40</f>
        <v>44207</v>
      </c>
    </row>
    <row r="119" spans="1:11" s="965" customFormat="1" ht="17.25" customHeight="1">
      <c r="A119" s="823" t="s">
        <v>3054</v>
      </c>
      <c r="B119" s="823"/>
      <c r="C119" s="443"/>
      <c r="D119" s="434"/>
      <c r="E119" s="434"/>
      <c r="F119" s="433"/>
      <c r="G119" s="433"/>
      <c r="H119" s="1193"/>
    </row>
    <row r="120" spans="1:11" s="963" customFormat="1" ht="15" hidden="1" customHeight="1">
      <c r="A120" s="436"/>
      <c r="B120" s="855" t="s">
        <v>2601</v>
      </c>
      <c r="C120" s="818" t="s">
        <v>2526</v>
      </c>
      <c r="D120" s="818" t="s">
        <v>6</v>
      </c>
      <c r="E120" s="442" t="s">
        <v>2205</v>
      </c>
      <c r="F120" s="431" t="s">
        <v>7</v>
      </c>
      <c r="G120" s="442" t="s">
        <v>2227</v>
      </c>
      <c r="H120" s="1232"/>
    </row>
    <row r="121" spans="1:11" s="963" customFormat="1" ht="15" hidden="1" customHeight="1">
      <c r="A121" s="436"/>
      <c r="B121" s="856"/>
      <c r="C121" s="819"/>
      <c r="D121" s="829"/>
      <c r="E121" s="432" t="s">
        <v>2204</v>
      </c>
      <c r="F121" s="441" t="s">
        <v>30</v>
      </c>
      <c r="G121" s="432" t="s">
        <v>31</v>
      </c>
      <c r="H121" s="1179"/>
    </row>
    <row r="122" spans="1:11" s="963" customFormat="1" ht="15" hidden="1" customHeight="1">
      <c r="A122" s="436"/>
      <c r="B122" s="1032" t="s">
        <v>3053</v>
      </c>
      <c r="C122" s="1032" t="s">
        <v>3052</v>
      </c>
      <c r="D122" s="817" t="s">
        <v>103</v>
      </c>
      <c r="E122" s="439">
        <f>F122-5</f>
        <v>43799</v>
      </c>
      <c r="F122" s="440">
        <v>43804</v>
      </c>
      <c r="G122" s="438">
        <f>F122+40</f>
        <v>43844</v>
      </c>
    </row>
    <row r="123" spans="1:11" s="963" customFormat="1" ht="15" hidden="1" customHeight="1">
      <c r="A123" s="436"/>
      <c r="B123" s="1032" t="s">
        <v>3051</v>
      </c>
      <c r="C123" s="1032" t="s">
        <v>2633</v>
      </c>
      <c r="D123" s="817"/>
      <c r="E123" s="439">
        <f>F123-5</f>
        <v>43806</v>
      </c>
      <c r="F123" s="438">
        <f>F122+7</f>
        <v>43811</v>
      </c>
      <c r="G123" s="438">
        <f>F123+40</f>
        <v>43851</v>
      </c>
    </row>
    <row r="124" spans="1:11" s="963" customFormat="1" ht="15" hidden="1" customHeight="1">
      <c r="A124" s="436"/>
      <c r="B124" s="1032" t="s">
        <v>3050</v>
      </c>
      <c r="C124" s="1032" t="s">
        <v>2625</v>
      </c>
      <c r="D124" s="817"/>
      <c r="E124" s="439">
        <f>F124-5</f>
        <v>43813</v>
      </c>
      <c r="F124" s="438">
        <f>F123+7</f>
        <v>43818</v>
      </c>
      <c r="G124" s="438">
        <f>F124+40</f>
        <v>43858</v>
      </c>
    </row>
    <row r="125" spans="1:11" s="963" customFormat="1" ht="15" hidden="1">
      <c r="A125" s="436"/>
      <c r="B125" s="1032" t="s">
        <v>3049</v>
      </c>
      <c r="C125" s="1141" t="s">
        <v>2633</v>
      </c>
      <c r="D125" s="817"/>
      <c r="E125" s="439">
        <f>F125-5</f>
        <v>43820</v>
      </c>
      <c r="F125" s="438">
        <f>F124+7</f>
        <v>43825</v>
      </c>
      <c r="G125" s="438">
        <f>F125+40</f>
        <v>43865</v>
      </c>
      <c r="H125" s="1179"/>
      <c r="I125" s="1179"/>
      <c r="J125" s="1179"/>
      <c r="K125" s="1179"/>
    </row>
    <row r="126" spans="1:11" s="963" customFormat="1" ht="15" hidden="1">
      <c r="A126" s="436"/>
      <c r="B126" s="1032" t="s">
        <v>3048</v>
      </c>
      <c r="C126" s="1141" t="s">
        <v>2625</v>
      </c>
      <c r="D126" s="817"/>
      <c r="E126" s="439">
        <f>F126-5</f>
        <v>43827</v>
      </c>
      <c r="F126" s="438">
        <f>F125+7</f>
        <v>43832</v>
      </c>
      <c r="G126" s="438">
        <f>F126+40</f>
        <v>43872</v>
      </c>
      <c r="H126" s="1179"/>
      <c r="I126" s="1179"/>
      <c r="J126" s="1179"/>
      <c r="K126" s="1179"/>
    </row>
    <row r="127" spans="1:11" s="963" customFormat="1" ht="15" customHeight="1">
      <c r="A127" s="436"/>
      <c r="B127" s="821" t="s">
        <v>2601</v>
      </c>
      <c r="C127" s="818" t="s">
        <v>2526</v>
      </c>
      <c r="D127" s="818" t="s">
        <v>6</v>
      </c>
      <c r="E127" s="442" t="s">
        <v>2205</v>
      </c>
      <c r="F127" s="431" t="s">
        <v>7</v>
      </c>
      <c r="G127" s="442" t="s">
        <v>2227</v>
      </c>
      <c r="H127" s="1232"/>
    </row>
    <row r="128" spans="1:11" s="963" customFormat="1" ht="15" customHeight="1">
      <c r="A128" s="436"/>
      <c r="B128" s="822"/>
      <c r="C128" s="819"/>
      <c r="D128" s="829"/>
      <c r="E128" s="432" t="s">
        <v>2204</v>
      </c>
      <c r="F128" s="441" t="s">
        <v>30</v>
      </c>
      <c r="G128" s="432" t="s">
        <v>31</v>
      </c>
      <c r="H128" s="1179"/>
    </row>
    <row r="129" spans="1:11" s="963" customFormat="1" ht="15" customHeight="1">
      <c r="A129" s="436"/>
      <c r="B129" s="1032" t="s">
        <v>3048</v>
      </c>
      <c r="C129" s="1032" t="s">
        <v>2989</v>
      </c>
      <c r="D129" s="817" t="s">
        <v>2603</v>
      </c>
      <c r="E129" s="439">
        <f>F129-6</f>
        <v>44134</v>
      </c>
      <c r="F129" s="440">
        <v>44140</v>
      </c>
      <c r="G129" s="438">
        <f>F129+40</f>
        <v>44180</v>
      </c>
    </row>
    <row r="130" spans="1:11" s="963" customFormat="1" ht="15" customHeight="1">
      <c r="A130" s="436"/>
      <c r="B130" s="1032" t="s">
        <v>3047</v>
      </c>
      <c r="C130" s="1032" t="s">
        <v>2627</v>
      </c>
      <c r="D130" s="817"/>
      <c r="E130" s="439">
        <f>F130-6</f>
        <v>44141</v>
      </c>
      <c r="F130" s="438">
        <f>F129+7</f>
        <v>44147</v>
      </c>
      <c r="G130" s="438">
        <f>F130+40</f>
        <v>44187</v>
      </c>
    </row>
    <row r="131" spans="1:11" s="963" customFormat="1" ht="15" customHeight="1">
      <c r="A131" s="436"/>
      <c r="B131" s="1032" t="s">
        <v>3046</v>
      </c>
      <c r="C131" s="1032" t="s">
        <v>2989</v>
      </c>
      <c r="D131" s="817"/>
      <c r="E131" s="439">
        <f>F131-6</f>
        <v>44148</v>
      </c>
      <c r="F131" s="438">
        <f>F130+7</f>
        <v>44154</v>
      </c>
      <c r="G131" s="438">
        <f>F131+40</f>
        <v>44194</v>
      </c>
    </row>
    <row r="132" spans="1:11" s="963" customFormat="1" ht="15">
      <c r="A132" s="436"/>
      <c r="B132" s="1032" t="s">
        <v>3045</v>
      </c>
      <c r="C132" s="1141" t="s">
        <v>2612</v>
      </c>
      <c r="D132" s="817"/>
      <c r="E132" s="439">
        <f>F132-6</f>
        <v>44155</v>
      </c>
      <c r="F132" s="438">
        <f>F131+7</f>
        <v>44161</v>
      </c>
      <c r="G132" s="438">
        <f>F132+40</f>
        <v>44201</v>
      </c>
      <c r="H132" s="1179"/>
      <c r="I132" s="1179"/>
      <c r="J132" s="1179"/>
      <c r="K132" s="1179"/>
    </row>
    <row r="133" spans="1:11" s="963" customFormat="1" ht="15">
      <c r="A133" s="436"/>
      <c r="B133" s="1032" t="s">
        <v>2720</v>
      </c>
      <c r="C133" s="1141" t="s">
        <v>2612</v>
      </c>
      <c r="D133" s="817"/>
      <c r="E133" s="439">
        <f>F133-6</f>
        <v>44162</v>
      </c>
      <c r="F133" s="438">
        <f>F132+7</f>
        <v>44168</v>
      </c>
      <c r="G133" s="438">
        <f>F133+40</f>
        <v>44208</v>
      </c>
      <c r="H133" s="1179"/>
      <c r="I133" s="1179"/>
      <c r="J133" s="1179"/>
      <c r="K133" s="1179"/>
    </row>
    <row r="134" spans="1:11" s="963" customFormat="1" ht="15" hidden="1" customHeight="1">
      <c r="A134" s="436"/>
      <c r="B134" s="855" t="s">
        <v>26</v>
      </c>
      <c r="C134" s="818" t="s">
        <v>27</v>
      </c>
      <c r="D134" s="818" t="s">
        <v>6</v>
      </c>
      <c r="E134" s="442" t="s">
        <v>2205</v>
      </c>
      <c r="F134" s="431" t="s">
        <v>7</v>
      </c>
      <c r="G134" s="442" t="s">
        <v>2227</v>
      </c>
      <c r="H134" s="1232"/>
    </row>
    <row r="135" spans="1:11" s="963" customFormat="1" ht="15" hidden="1" customHeight="1">
      <c r="A135" s="436"/>
      <c r="B135" s="856"/>
      <c r="C135" s="819"/>
      <c r="D135" s="819"/>
      <c r="E135" s="432" t="s">
        <v>2204</v>
      </c>
      <c r="F135" s="441" t="s">
        <v>30</v>
      </c>
      <c r="G135" s="432" t="s">
        <v>31</v>
      </c>
      <c r="H135" s="1179"/>
    </row>
    <row r="136" spans="1:11" s="963" customFormat="1" ht="15" hidden="1" customHeight="1">
      <c r="A136" s="436"/>
      <c r="B136" s="1032" t="s">
        <v>3044</v>
      </c>
      <c r="C136" s="1032" t="s">
        <v>3043</v>
      </c>
      <c r="D136" s="814" t="s">
        <v>3034</v>
      </c>
      <c r="E136" s="439">
        <f>F136-5</f>
        <v>43800</v>
      </c>
      <c r="F136" s="440">
        <v>43805</v>
      </c>
      <c r="G136" s="438">
        <f>F136+42</f>
        <v>43847</v>
      </c>
    </row>
    <row r="137" spans="1:11" s="963" customFormat="1" ht="15" hidden="1" customHeight="1">
      <c r="A137" s="436"/>
      <c r="B137" s="1032" t="s">
        <v>3011</v>
      </c>
      <c r="C137" s="1032" t="s">
        <v>3042</v>
      </c>
      <c r="D137" s="815"/>
      <c r="E137" s="439">
        <f>F137-5</f>
        <v>43807</v>
      </c>
      <c r="F137" s="438">
        <f>F136+7</f>
        <v>43812</v>
      </c>
      <c r="G137" s="438">
        <f>F137+42</f>
        <v>43854</v>
      </c>
    </row>
    <row r="138" spans="1:11" s="963" customFormat="1" ht="15" hidden="1" customHeight="1">
      <c r="A138" s="436"/>
      <c r="B138" s="1032" t="s">
        <v>3041</v>
      </c>
      <c r="C138" s="1032" t="s">
        <v>3040</v>
      </c>
      <c r="D138" s="815"/>
      <c r="E138" s="439">
        <f>F138-5</f>
        <v>43814</v>
      </c>
      <c r="F138" s="438">
        <f>F137+7</f>
        <v>43819</v>
      </c>
      <c r="G138" s="438">
        <f>F138+42</f>
        <v>43861</v>
      </c>
    </row>
    <row r="139" spans="1:11" s="963" customFormat="1" ht="15" hidden="1">
      <c r="A139" s="436"/>
      <c r="B139" s="1032" t="s">
        <v>3039</v>
      </c>
      <c r="C139" s="1032" t="s">
        <v>3038</v>
      </c>
      <c r="D139" s="815"/>
      <c r="E139" s="439">
        <f>F139-5</f>
        <v>43821</v>
      </c>
      <c r="F139" s="438">
        <f>F138+7</f>
        <v>43826</v>
      </c>
      <c r="G139" s="438">
        <f>F139+42</f>
        <v>43868</v>
      </c>
      <c r="H139" s="1179"/>
      <c r="I139" s="1179"/>
      <c r="J139" s="1179"/>
      <c r="K139" s="1179"/>
    </row>
    <row r="140" spans="1:11" s="963" customFormat="1" ht="15" hidden="1">
      <c r="A140" s="436"/>
      <c r="B140" s="1032" t="s">
        <v>3006</v>
      </c>
      <c r="C140" s="1032" t="s">
        <v>3037</v>
      </c>
      <c r="D140" s="816"/>
      <c r="E140" s="439">
        <f>F140-5</f>
        <v>43828</v>
      </c>
      <c r="F140" s="438">
        <f>F139+7</f>
        <v>43833</v>
      </c>
      <c r="G140" s="438">
        <f>F140+42</f>
        <v>43875</v>
      </c>
      <c r="H140" s="1179"/>
      <c r="I140" s="1179"/>
      <c r="J140" s="1179"/>
      <c r="K140" s="1179"/>
    </row>
    <row r="141" spans="1:11" s="963" customFormat="1" ht="15" customHeight="1">
      <c r="A141" s="436"/>
      <c r="B141" s="821" t="s">
        <v>2601</v>
      </c>
      <c r="C141" s="818" t="s">
        <v>2526</v>
      </c>
      <c r="D141" s="818" t="s">
        <v>6</v>
      </c>
      <c r="E141" s="442" t="s">
        <v>2205</v>
      </c>
      <c r="F141" s="431" t="s">
        <v>7</v>
      </c>
      <c r="G141" s="442" t="s">
        <v>2227</v>
      </c>
      <c r="H141" s="1232"/>
    </row>
    <row r="142" spans="1:11" s="963" customFormat="1" ht="15" customHeight="1">
      <c r="A142" s="436"/>
      <c r="B142" s="822"/>
      <c r="C142" s="819"/>
      <c r="D142" s="829"/>
      <c r="E142" s="432" t="s">
        <v>2204</v>
      </c>
      <c r="F142" s="441" t="s">
        <v>30</v>
      </c>
      <c r="G142" s="432" t="s">
        <v>31</v>
      </c>
      <c r="H142" s="1179"/>
    </row>
    <row r="143" spans="1:11" s="963" customFormat="1" ht="15" customHeight="1">
      <c r="A143" s="436"/>
      <c r="B143" s="1032" t="s">
        <v>3036</v>
      </c>
      <c r="C143" s="1032" t="s">
        <v>3035</v>
      </c>
      <c r="D143" s="817" t="s">
        <v>3034</v>
      </c>
      <c r="E143" s="439">
        <f>F143-7</f>
        <v>44134</v>
      </c>
      <c r="F143" s="440">
        <v>44141</v>
      </c>
      <c r="G143" s="438">
        <f>F143+42</f>
        <v>44183</v>
      </c>
    </row>
    <row r="144" spans="1:11" s="963" customFormat="1" ht="15" customHeight="1">
      <c r="A144" s="436"/>
      <c r="B144" s="1032" t="s">
        <v>3033</v>
      </c>
      <c r="C144" s="1032" t="s">
        <v>3032</v>
      </c>
      <c r="D144" s="817"/>
      <c r="E144" s="439">
        <f>F144-9</f>
        <v>44139</v>
      </c>
      <c r="F144" s="438">
        <f>F143+7</f>
        <v>44148</v>
      </c>
      <c r="G144" s="438">
        <f>F144+42</f>
        <v>44190</v>
      </c>
    </row>
    <row r="145" spans="1:11" s="963" customFormat="1" ht="15" customHeight="1">
      <c r="A145" s="436"/>
      <c r="B145" s="1032" t="s">
        <v>3031</v>
      </c>
      <c r="C145" s="1032" t="s">
        <v>3030</v>
      </c>
      <c r="D145" s="817"/>
      <c r="E145" s="439">
        <f>F145-7</f>
        <v>44148</v>
      </c>
      <c r="F145" s="438">
        <f>F144+7</f>
        <v>44155</v>
      </c>
      <c r="G145" s="438">
        <f>F145+42</f>
        <v>44197</v>
      </c>
    </row>
    <row r="146" spans="1:11" s="963" customFormat="1" ht="15">
      <c r="A146" s="436"/>
      <c r="B146" s="1032" t="s">
        <v>3029</v>
      </c>
      <c r="C146" s="1141" t="s">
        <v>3028</v>
      </c>
      <c r="D146" s="817"/>
      <c r="E146" s="439">
        <f>F146-7</f>
        <v>44155</v>
      </c>
      <c r="F146" s="438">
        <f>F145+7</f>
        <v>44162</v>
      </c>
      <c r="G146" s="438">
        <f>F146+42</f>
        <v>44204</v>
      </c>
      <c r="H146" s="1179"/>
      <c r="I146" s="1179"/>
      <c r="J146" s="1179"/>
      <c r="K146" s="1179"/>
    </row>
    <row r="147" spans="1:11" s="963" customFormat="1" ht="15">
      <c r="A147" s="436"/>
      <c r="B147" s="1032" t="s">
        <v>3027</v>
      </c>
      <c r="C147" s="1141" t="s">
        <v>3026</v>
      </c>
      <c r="D147" s="817"/>
      <c r="E147" s="439">
        <f>F147-7</f>
        <v>44162</v>
      </c>
      <c r="F147" s="438">
        <f>F146+7</f>
        <v>44169</v>
      </c>
      <c r="G147" s="438">
        <f>F147+42</f>
        <v>44211</v>
      </c>
      <c r="H147" s="1179"/>
      <c r="I147" s="1179"/>
      <c r="J147" s="1179"/>
      <c r="K147" s="1179"/>
    </row>
    <row r="148" spans="1:11" s="965" customFormat="1" ht="15">
      <c r="A148" s="823" t="s">
        <v>3025</v>
      </c>
      <c r="B148" s="823"/>
      <c r="C148" s="435"/>
      <c r="D148" s="434"/>
      <c r="E148" s="434"/>
      <c r="F148" s="433"/>
      <c r="G148" s="433"/>
      <c r="H148" s="1193"/>
      <c r="I148" s="1193"/>
      <c r="J148" s="1193"/>
      <c r="K148" s="1193"/>
    </row>
    <row r="149" spans="1:11" s="963" customFormat="1" ht="15">
      <c r="A149" s="436"/>
      <c r="B149" s="830" t="s">
        <v>26</v>
      </c>
      <c r="C149" s="824" t="s">
        <v>27</v>
      </c>
      <c r="D149" s="824" t="s">
        <v>6</v>
      </c>
      <c r="E149" s="432" t="s">
        <v>2205</v>
      </c>
      <c r="F149" s="431" t="s">
        <v>7</v>
      </c>
      <c r="G149" s="432" t="s">
        <v>2226</v>
      </c>
      <c r="H149" s="1179"/>
      <c r="I149" s="1179"/>
      <c r="J149" s="1179"/>
      <c r="K149" s="1179"/>
    </row>
    <row r="150" spans="1:11" s="963" customFormat="1" ht="15">
      <c r="A150" s="436"/>
      <c r="B150" s="821"/>
      <c r="C150" s="818"/>
      <c r="D150" s="824"/>
      <c r="E150" s="432" t="s">
        <v>2204</v>
      </c>
      <c r="F150" s="431" t="s">
        <v>30</v>
      </c>
      <c r="G150" s="432" t="s">
        <v>31</v>
      </c>
      <c r="H150" s="430"/>
      <c r="I150" s="1179"/>
      <c r="J150" s="1179"/>
      <c r="K150" s="1179"/>
    </row>
    <row r="151" spans="1:11" s="963" customFormat="1" ht="15">
      <c r="A151" s="436"/>
      <c r="B151" s="1002" t="s">
        <v>2480</v>
      </c>
      <c r="C151" s="1002" t="s">
        <v>2480</v>
      </c>
      <c r="D151" s="826" t="s">
        <v>2221</v>
      </c>
      <c r="E151" s="1030">
        <f>F151-7</f>
        <v>44132</v>
      </c>
      <c r="F151" s="429">
        <v>44139</v>
      </c>
      <c r="G151" s="1023">
        <f>F151+35</f>
        <v>44174</v>
      </c>
      <c r="H151" s="1179"/>
      <c r="I151" s="1179"/>
      <c r="J151" s="1179"/>
      <c r="K151" s="1179"/>
    </row>
    <row r="152" spans="1:11" s="963" customFormat="1" ht="15">
      <c r="A152" s="436"/>
      <c r="B152" s="1002" t="s">
        <v>3024</v>
      </c>
      <c r="C152" s="1141" t="s">
        <v>2987</v>
      </c>
      <c r="D152" s="827"/>
      <c r="E152" s="1030">
        <f>F152-7</f>
        <v>44139</v>
      </c>
      <c r="F152" s="1023">
        <f>F151+7</f>
        <v>44146</v>
      </c>
      <c r="G152" s="1023">
        <f>F152+35</f>
        <v>44181</v>
      </c>
      <c r="H152" s="1179"/>
      <c r="I152" s="1179"/>
      <c r="J152" s="1179"/>
      <c r="K152" s="1179"/>
    </row>
    <row r="153" spans="1:11" s="963" customFormat="1" ht="15">
      <c r="A153" s="436"/>
      <c r="B153" s="1002" t="s">
        <v>3023</v>
      </c>
      <c r="C153" s="1141" t="s">
        <v>3022</v>
      </c>
      <c r="D153" s="827"/>
      <c r="E153" s="1030">
        <f>F153-7</f>
        <v>44146</v>
      </c>
      <c r="F153" s="1023">
        <f>F152+7</f>
        <v>44153</v>
      </c>
      <c r="G153" s="1023">
        <f>F153+35</f>
        <v>44188</v>
      </c>
      <c r="H153" s="1179"/>
      <c r="I153" s="1179"/>
      <c r="J153" s="1179"/>
      <c r="K153" s="1179"/>
    </row>
    <row r="154" spans="1:11" s="958" customFormat="1">
      <c r="A154" s="1061"/>
      <c r="B154" s="1002" t="s">
        <v>3021</v>
      </c>
      <c r="C154" s="1141" t="s">
        <v>3020</v>
      </c>
      <c r="D154" s="827"/>
      <c r="E154" s="1030">
        <f>F154-7</f>
        <v>44153</v>
      </c>
      <c r="F154" s="1023">
        <f>F153+7</f>
        <v>44160</v>
      </c>
      <c r="G154" s="1023">
        <f>F154+35</f>
        <v>44195</v>
      </c>
      <c r="H154" s="1232"/>
      <c r="I154" s="1196"/>
      <c r="J154" s="1196"/>
      <c r="K154" s="1196"/>
    </row>
    <row r="155" spans="1:11">
      <c r="B155" s="1002" t="s">
        <v>2490</v>
      </c>
      <c r="C155" s="1141" t="s">
        <v>2484</v>
      </c>
      <c r="D155" s="828"/>
      <c r="E155" s="1030">
        <f>F155-7</f>
        <v>44160</v>
      </c>
      <c r="F155" s="1023">
        <f>F154+7</f>
        <v>44167</v>
      </c>
      <c r="G155" s="1023">
        <f>F155+35</f>
        <v>44202</v>
      </c>
    </row>
    <row r="156" spans="1:11" s="963" customFormat="1" ht="15" hidden="1">
      <c r="A156" s="436"/>
      <c r="B156" s="830" t="s">
        <v>26</v>
      </c>
      <c r="C156" s="824" t="s">
        <v>27</v>
      </c>
      <c r="D156" s="824" t="s">
        <v>6</v>
      </c>
      <c r="E156" s="432" t="s">
        <v>2205</v>
      </c>
      <c r="F156" s="431" t="s">
        <v>7</v>
      </c>
      <c r="G156" s="432" t="s">
        <v>2226</v>
      </c>
      <c r="H156" s="1179"/>
      <c r="I156" s="1179"/>
      <c r="J156" s="1179"/>
      <c r="K156" s="1179"/>
    </row>
    <row r="157" spans="1:11" s="963" customFormat="1" ht="15" hidden="1">
      <c r="A157" s="436"/>
      <c r="B157" s="821"/>
      <c r="C157" s="818"/>
      <c r="D157" s="824"/>
      <c r="E157" s="432" t="s">
        <v>2204</v>
      </c>
      <c r="F157" s="431" t="s">
        <v>30</v>
      </c>
      <c r="G157" s="432" t="s">
        <v>31</v>
      </c>
      <c r="H157" s="430"/>
      <c r="I157" s="1179"/>
      <c r="J157" s="1179"/>
      <c r="K157" s="1179"/>
    </row>
    <row r="158" spans="1:11" s="963" customFormat="1" ht="15" hidden="1">
      <c r="A158" s="436"/>
      <c r="B158" s="1002" t="s">
        <v>3019</v>
      </c>
      <c r="C158" s="1141" t="s">
        <v>3018</v>
      </c>
      <c r="D158" s="826" t="s">
        <v>2500</v>
      </c>
      <c r="E158" s="1030">
        <f>F158-5</f>
        <v>43832</v>
      </c>
      <c r="F158" s="429">
        <v>43837</v>
      </c>
      <c r="G158" s="1023">
        <f>F158+33</f>
        <v>43870</v>
      </c>
      <c r="H158" s="1179"/>
      <c r="I158" s="1179"/>
      <c r="J158" s="1179"/>
      <c r="K158" s="1179"/>
    </row>
    <row r="159" spans="1:11" s="963" customFormat="1" ht="15" hidden="1">
      <c r="A159" s="436"/>
      <c r="B159" s="1002" t="s">
        <v>3017</v>
      </c>
      <c r="C159" s="1141" t="s">
        <v>3016</v>
      </c>
      <c r="D159" s="827"/>
      <c r="E159" s="1030">
        <f>F159-5</f>
        <v>43839</v>
      </c>
      <c r="F159" s="1023">
        <f>F158+7</f>
        <v>43844</v>
      </c>
      <c r="G159" s="1023">
        <f>F159+33</f>
        <v>43877</v>
      </c>
      <c r="H159" s="1179"/>
      <c r="I159" s="1179"/>
      <c r="J159" s="1179"/>
      <c r="K159" s="1179"/>
    </row>
    <row r="160" spans="1:11" s="963" customFormat="1" ht="15" hidden="1">
      <c r="A160" s="436"/>
      <c r="B160" s="1002" t="s">
        <v>2484</v>
      </c>
      <c r="C160" s="1141" t="s">
        <v>2484</v>
      </c>
      <c r="D160" s="827"/>
      <c r="E160" s="1030">
        <f>F160-5</f>
        <v>43846</v>
      </c>
      <c r="F160" s="1023">
        <f>F159+7</f>
        <v>43851</v>
      </c>
      <c r="G160" s="1023">
        <f>F160+33</f>
        <v>43884</v>
      </c>
      <c r="H160" s="1179"/>
      <c r="I160" s="1179"/>
      <c r="J160" s="1179"/>
      <c r="K160" s="1179"/>
    </row>
    <row r="161" spans="1:11" s="958" customFormat="1" hidden="1">
      <c r="A161" s="1061"/>
      <c r="B161" s="1002" t="s">
        <v>3015</v>
      </c>
      <c r="C161" s="1141" t="s">
        <v>3014</v>
      </c>
      <c r="D161" s="827"/>
      <c r="E161" s="1030">
        <f>F161-5</f>
        <v>43853</v>
      </c>
      <c r="F161" s="1023">
        <f>F160+7</f>
        <v>43858</v>
      </c>
      <c r="G161" s="1023">
        <f>F161+33</f>
        <v>43891</v>
      </c>
      <c r="H161" s="1232"/>
      <c r="I161" s="1196"/>
      <c r="J161" s="1196"/>
      <c r="K161" s="1196"/>
    </row>
    <row r="162" spans="1:11" hidden="1">
      <c r="B162" s="1002" t="s">
        <v>2484</v>
      </c>
      <c r="C162" s="1141" t="s">
        <v>2484</v>
      </c>
      <c r="D162" s="828"/>
      <c r="E162" s="1030">
        <f>F162-5</f>
        <v>43860</v>
      </c>
      <c r="F162" s="1023">
        <f>F161+7</f>
        <v>43865</v>
      </c>
      <c r="G162" s="1023">
        <f>F162+33</f>
        <v>43898</v>
      </c>
    </row>
    <row r="163" spans="1:11" s="965" customFormat="1" ht="14.1" customHeight="1">
      <c r="A163" s="823" t="s">
        <v>3013</v>
      </c>
      <c r="B163" s="823"/>
      <c r="C163" s="435"/>
      <c r="D163" s="434"/>
      <c r="E163" s="434"/>
      <c r="F163" s="433"/>
      <c r="G163" s="433"/>
      <c r="H163" s="1193"/>
      <c r="I163" s="1193"/>
      <c r="J163" s="1193"/>
      <c r="K163" s="1193"/>
    </row>
    <row r="164" spans="1:11" s="963" customFormat="1" ht="15" hidden="1">
      <c r="A164" s="436"/>
      <c r="B164" s="821" t="s">
        <v>26</v>
      </c>
      <c r="C164" s="818" t="s">
        <v>2526</v>
      </c>
      <c r="D164" s="818" t="s">
        <v>6</v>
      </c>
      <c r="E164" s="432" t="s">
        <v>2205</v>
      </c>
      <c r="F164" s="431" t="s">
        <v>7</v>
      </c>
      <c r="G164" s="432" t="s">
        <v>17</v>
      </c>
      <c r="H164" s="1179"/>
      <c r="I164" s="1179"/>
      <c r="J164" s="1179"/>
      <c r="K164" s="1179"/>
    </row>
    <row r="165" spans="1:11" s="963" customFormat="1" ht="15" hidden="1">
      <c r="A165" s="436"/>
      <c r="B165" s="822"/>
      <c r="C165" s="819"/>
      <c r="D165" s="819"/>
      <c r="E165" s="432" t="s">
        <v>2204</v>
      </c>
      <c r="F165" s="431" t="s">
        <v>30</v>
      </c>
      <c r="G165" s="432" t="s">
        <v>31</v>
      </c>
      <c r="H165" s="430"/>
      <c r="I165" s="1179"/>
      <c r="J165" s="1179"/>
      <c r="K165" s="1179"/>
    </row>
    <row r="166" spans="1:11" s="963" customFormat="1" ht="15" hidden="1">
      <c r="A166" s="436"/>
      <c r="B166" s="1002" t="s">
        <v>3012</v>
      </c>
      <c r="C166" s="1002" t="s">
        <v>2991</v>
      </c>
      <c r="D166" s="826" t="s">
        <v>185</v>
      </c>
      <c r="E166" s="1030">
        <f>F166-7</f>
        <v>44071</v>
      </c>
      <c r="F166" s="429">
        <v>44078</v>
      </c>
      <c r="G166" s="1023">
        <f>F166+34</f>
        <v>44112</v>
      </c>
      <c r="H166" s="1179"/>
      <c r="I166" s="1179"/>
      <c r="J166" s="1179"/>
      <c r="K166" s="1179"/>
    </row>
    <row r="167" spans="1:11" s="963" customFormat="1" ht="15" hidden="1">
      <c r="A167" s="436"/>
      <c r="B167" s="1002" t="s">
        <v>3011</v>
      </c>
      <c r="C167" s="1002" t="s">
        <v>3010</v>
      </c>
      <c r="D167" s="827"/>
      <c r="E167" s="1030">
        <f>F167-7</f>
        <v>44078</v>
      </c>
      <c r="F167" s="1023">
        <f>F166+7</f>
        <v>44085</v>
      </c>
      <c r="G167" s="1023">
        <f>F167+34</f>
        <v>44119</v>
      </c>
      <c r="H167" s="1179"/>
      <c r="I167" s="1179"/>
      <c r="J167" s="1179"/>
      <c r="K167" s="1179"/>
    </row>
    <row r="168" spans="1:11" s="963" customFormat="1" ht="15" hidden="1">
      <c r="A168" s="436"/>
      <c r="B168" s="1002" t="s">
        <v>3009</v>
      </c>
      <c r="C168" s="1002" t="s">
        <v>3008</v>
      </c>
      <c r="D168" s="827"/>
      <c r="E168" s="1030">
        <f>F168-7</f>
        <v>44085</v>
      </c>
      <c r="F168" s="1023">
        <f>F167+7</f>
        <v>44092</v>
      </c>
      <c r="G168" s="1023">
        <f>F168+34</f>
        <v>44126</v>
      </c>
      <c r="H168" s="1179"/>
      <c r="I168" s="1179"/>
      <c r="J168" s="1179"/>
      <c r="K168" s="1179"/>
    </row>
    <row r="169" spans="1:11" s="958" customFormat="1" hidden="1">
      <c r="A169" s="1061"/>
      <c r="B169" s="1002" t="s">
        <v>3007</v>
      </c>
      <c r="C169" s="1002" t="s">
        <v>2606</v>
      </c>
      <c r="D169" s="827"/>
      <c r="E169" s="1030">
        <f>F169-7</f>
        <v>44092</v>
      </c>
      <c r="F169" s="1023">
        <f>F168+7</f>
        <v>44099</v>
      </c>
      <c r="G169" s="1023">
        <f>F169+34</f>
        <v>44133</v>
      </c>
      <c r="H169" s="1232"/>
      <c r="I169" s="1196"/>
      <c r="J169" s="1196"/>
      <c r="K169" s="1196"/>
    </row>
    <row r="170" spans="1:11" hidden="1">
      <c r="B170" s="1002" t="s">
        <v>3006</v>
      </c>
      <c r="C170" s="1002" t="s">
        <v>2631</v>
      </c>
      <c r="D170" s="828"/>
      <c r="E170" s="1030">
        <f>F170-7</f>
        <v>44099</v>
      </c>
      <c r="F170" s="1023">
        <f>F169+7</f>
        <v>44106</v>
      </c>
      <c r="G170" s="1023">
        <f>F170+34</f>
        <v>44140</v>
      </c>
    </row>
    <row r="171" spans="1:11" s="963" customFormat="1" ht="15">
      <c r="A171" s="436"/>
      <c r="B171" s="821" t="s">
        <v>26</v>
      </c>
      <c r="C171" s="818" t="s">
        <v>2526</v>
      </c>
      <c r="D171" s="818" t="s">
        <v>6</v>
      </c>
      <c r="E171" s="432" t="s">
        <v>2205</v>
      </c>
      <c r="F171" s="431" t="s">
        <v>7</v>
      </c>
      <c r="G171" s="432" t="s">
        <v>17</v>
      </c>
      <c r="H171" s="1179"/>
      <c r="I171" s="1179"/>
      <c r="J171" s="1179"/>
      <c r="K171" s="1179"/>
    </row>
    <row r="172" spans="1:11" s="963" customFormat="1" ht="15">
      <c r="A172" s="436"/>
      <c r="B172" s="822"/>
      <c r="C172" s="819"/>
      <c r="D172" s="819"/>
      <c r="E172" s="432" t="s">
        <v>2204</v>
      </c>
      <c r="F172" s="431" t="s">
        <v>30</v>
      </c>
      <c r="G172" s="432" t="s">
        <v>31</v>
      </c>
      <c r="H172" s="430"/>
      <c r="I172" s="1179"/>
      <c r="J172" s="1179"/>
      <c r="K172" s="1179"/>
    </row>
    <row r="173" spans="1:11" s="963" customFormat="1" ht="15">
      <c r="A173" s="436"/>
      <c r="B173" s="1002" t="s">
        <v>3005</v>
      </c>
      <c r="C173" s="1002" t="s">
        <v>3004</v>
      </c>
      <c r="D173" s="826" t="s">
        <v>3003</v>
      </c>
      <c r="E173" s="1030">
        <f>F173-7</f>
        <v>44132</v>
      </c>
      <c r="F173" s="429">
        <v>44139</v>
      </c>
      <c r="G173" s="1023">
        <f>F173+34</f>
        <v>44173</v>
      </c>
      <c r="H173" s="1179"/>
      <c r="I173" s="1179"/>
      <c r="J173" s="1179"/>
      <c r="K173" s="1179"/>
    </row>
    <row r="174" spans="1:11" s="963" customFormat="1" ht="15">
      <c r="A174" s="436"/>
      <c r="B174" s="1002" t="s">
        <v>3002</v>
      </c>
      <c r="C174" s="1002" t="s">
        <v>3001</v>
      </c>
      <c r="D174" s="827"/>
      <c r="E174" s="1030">
        <f>F174-7</f>
        <v>44139</v>
      </c>
      <c r="F174" s="1023">
        <f>F173+7</f>
        <v>44146</v>
      </c>
      <c r="G174" s="1023">
        <f>F174+34</f>
        <v>44180</v>
      </c>
      <c r="H174" s="1179"/>
      <c r="I174" s="1179"/>
      <c r="J174" s="1179"/>
      <c r="K174" s="1179"/>
    </row>
    <row r="175" spans="1:11" s="963" customFormat="1" ht="15">
      <c r="A175" s="436"/>
      <c r="B175" s="1002" t="s">
        <v>3000</v>
      </c>
      <c r="C175" s="1002" t="s">
        <v>2999</v>
      </c>
      <c r="D175" s="827"/>
      <c r="E175" s="1030">
        <f>F175-7</f>
        <v>44146</v>
      </c>
      <c r="F175" s="1023">
        <f>F174+7</f>
        <v>44153</v>
      </c>
      <c r="G175" s="1023">
        <f>F175+34</f>
        <v>44187</v>
      </c>
      <c r="H175" s="1179"/>
      <c r="I175" s="1179"/>
      <c r="J175" s="1179"/>
      <c r="K175" s="1179"/>
    </row>
    <row r="176" spans="1:11" s="958" customFormat="1">
      <c r="A176" s="1061"/>
      <c r="B176" s="1002" t="s">
        <v>2998</v>
      </c>
      <c r="C176" s="1002" t="s">
        <v>2997</v>
      </c>
      <c r="D176" s="827"/>
      <c r="E176" s="1030">
        <f>F176-7</f>
        <v>44153</v>
      </c>
      <c r="F176" s="1023">
        <f>F175+7</f>
        <v>44160</v>
      </c>
      <c r="G176" s="1023">
        <f>F176+34</f>
        <v>44194</v>
      </c>
      <c r="H176" s="1232"/>
      <c r="I176" s="1196"/>
      <c r="J176" s="1196"/>
      <c r="K176" s="1196"/>
    </row>
    <row r="177" spans="1:11">
      <c r="B177" s="1002" t="s">
        <v>2996</v>
      </c>
      <c r="C177" s="1002" t="s">
        <v>2995</v>
      </c>
      <c r="D177" s="828"/>
      <c r="E177" s="1030">
        <f>F177-7</f>
        <v>44160</v>
      </c>
      <c r="F177" s="1023">
        <f>F176+7</f>
        <v>44167</v>
      </c>
      <c r="G177" s="1023">
        <f>F177+34</f>
        <v>44201</v>
      </c>
    </row>
    <row r="178" spans="1:11">
      <c r="B178" s="1160"/>
      <c r="C178" s="1160"/>
      <c r="D178" s="437"/>
      <c r="E178" s="1030"/>
      <c r="F178" s="1023"/>
      <c r="G178" s="1023"/>
    </row>
    <row r="179" spans="1:11" s="963" customFormat="1" ht="15">
      <c r="A179" s="436"/>
      <c r="B179" s="821" t="s">
        <v>2601</v>
      </c>
      <c r="C179" s="818" t="s">
        <v>2526</v>
      </c>
      <c r="D179" s="818" t="s">
        <v>6</v>
      </c>
      <c r="E179" s="432" t="s">
        <v>2205</v>
      </c>
      <c r="F179" s="431" t="s">
        <v>7</v>
      </c>
      <c r="G179" s="432" t="s">
        <v>17</v>
      </c>
      <c r="H179" s="1179"/>
      <c r="I179" s="1179"/>
      <c r="J179" s="1179"/>
      <c r="K179" s="1179"/>
    </row>
    <row r="180" spans="1:11" s="963" customFormat="1" ht="15">
      <c r="A180" s="436"/>
      <c r="B180" s="822"/>
      <c r="C180" s="819"/>
      <c r="D180" s="819"/>
      <c r="E180" s="432" t="s">
        <v>2204</v>
      </c>
      <c r="F180" s="431" t="s">
        <v>30</v>
      </c>
      <c r="G180" s="432" t="s">
        <v>31</v>
      </c>
      <c r="H180" s="430"/>
      <c r="I180" s="1179"/>
      <c r="J180" s="1179"/>
      <c r="K180" s="1179"/>
    </row>
    <row r="181" spans="1:11" s="963" customFormat="1" ht="15.75" customHeight="1">
      <c r="A181" s="436"/>
      <c r="B181" s="1002" t="s">
        <v>2993</v>
      </c>
      <c r="C181" s="1002" t="s">
        <v>2631</v>
      </c>
      <c r="D181" s="826" t="s">
        <v>2671</v>
      </c>
      <c r="E181" s="1030">
        <f>F181-7</f>
        <v>44131</v>
      </c>
      <c r="F181" s="429">
        <v>44138</v>
      </c>
      <c r="G181" s="1023">
        <f>F181+34</f>
        <v>44172</v>
      </c>
      <c r="H181" s="1179"/>
      <c r="I181" s="1179"/>
      <c r="J181" s="1179"/>
      <c r="K181" s="1179"/>
    </row>
    <row r="182" spans="1:11" s="963" customFormat="1" ht="15">
      <c r="A182" s="436"/>
      <c r="B182" s="1002" t="s">
        <v>2992</v>
      </c>
      <c r="C182" s="1002" t="s">
        <v>2991</v>
      </c>
      <c r="D182" s="827"/>
      <c r="E182" s="1030">
        <f>F182-7</f>
        <v>44138</v>
      </c>
      <c r="F182" s="1023">
        <f>F181+7</f>
        <v>44145</v>
      </c>
      <c r="G182" s="1023">
        <f>F182+34</f>
        <v>44179</v>
      </c>
      <c r="H182" s="1179"/>
      <c r="I182" s="1179"/>
      <c r="J182" s="1179"/>
      <c r="K182" s="1179"/>
    </row>
    <row r="183" spans="1:11" s="963" customFormat="1" ht="15">
      <c r="A183" s="436"/>
      <c r="B183" s="1002" t="s">
        <v>2990</v>
      </c>
      <c r="C183" s="1002" t="s">
        <v>2989</v>
      </c>
      <c r="D183" s="827"/>
      <c r="E183" s="1030">
        <f>F183-7</f>
        <v>44145</v>
      </c>
      <c r="F183" s="1023">
        <f>F182+7</f>
        <v>44152</v>
      </c>
      <c r="G183" s="1023">
        <f>F183+34</f>
        <v>44186</v>
      </c>
      <c r="H183" s="1179"/>
      <c r="I183" s="1179"/>
      <c r="J183" s="1179"/>
      <c r="K183" s="1179"/>
    </row>
    <row r="184" spans="1:11" s="958" customFormat="1">
      <c r="A184" s="1061"/>
      <c r="B184" s="1002" t="s">
        <v>2490</v>
      </c>
      <c r="C184" s="1002" t="s">
        <v>2484</v>
      </c>
      <c r="D184" s="827"/>
      <c r="E184" s="1030">
        <f>F184-7</f>
        <v>44152</v>
      </c>
      <c r="F184" s="1023">
        <f>F183+7</f>
        <v>44159</v>
      </c>
      <c r="G184" s="1023">
        <f>F184+34</f>
        <v>44193</v>
      </c>
      <c r="H184" s="1232"/>
      <c r="I184" s="1196"/>
      <c r="J184" s="1196"/>
      <c r="K184" s="1196"/>
    </row>
    <row r="185" spans="1:11">
      <c r="B185" s="1002" t="s">
        <v>2988</v>
      </c>
      <c r="C185" s="1002" t="s">
        <v>2987</v>
      </c>
      <c r="D185" s="827"/>
      <c r="E185" s="1030">
        <f>F185-7</f>
        <v>44159</v>
      </c>
      <c r="F185" s="1023">
        <f>F184+7</f>
        <v>44166</v>
      </c>
      <c r="G185" s="1023">
        <f>F185+34</f>
        <v>44200</v>
      </c>
    </row>
    <row r="186" spans="1:11" s="965" customFormat="1" ht="14.1" customHeight="1">
      <c r="A186" s="823" t="s">
        <v>2994</v>
      </c>
      <c r="B186" s="823"/>
      <c r="C186" s="435"/>
      <c r="D186" s="434"/>
      <c r="E186" s="434"/>
      <c r="F186" s="433"/>
      <c r="G186" s="433"/>
      <c r="H186" s="1193"/>
      <c r="I186" s="1193"/>
      <c r="J186" s="1193"/>
      <c r="K186" s="1193"/>
    </row>
    <row r="187" spans="1:11" s="963" customFormat="1" ht="15">
      <c r="A187" s="436"/>
      <c r="B187" s="830" t="s">
        <v>26</v>
      </c>
      <c r="C187" s="824" t="s">
        <v>27</v>
      </c>
      <c r="D187" s="824" t="s">
        <v>6</v>
      </c>
      <c r="E187" s="432" t="s">
        <v>2205</v>
      </c>
      <c r="F187" s="431" t="s">
        <v>7</v>
      </c>
      <c r="G187" s="432" t="s">
        <v>183</v>
      </c>
      <c r="H187" s="1179"/>
      <c r="I187" s="1179"/>
      <c r="J187" s="1179"/>
      <c r="K187" s="1179"/>
    </row>
    <row r="188" spans="1:11" s="963" customFormat="1" ht="15">
      <c r="A188" s="436"/>
      <c r="B188" s="821"/>
      <c r="C188" s="818"/>
      <c r="D188" s="824"/>
      <c r="E188" s="432" t="s">
        <v>2204</v>
      </c>
      <c r="F188" s="431" t="s">
        <v>30</v>
      </c>
      <c r="G188" s="432" t="s">
        <v>31</v>
      </c>
      <c r="H188" s="430"/>
      <c r="I188" s="1179"/>
      <c r="J188" s="1179"/>
      <c r="K188" s="1179"/>
    </row>
    <row r="189" spans="1:11" s="963" customFormat="1" ht="15">
      <c r="A189" s="436"/>
      <c r="B189" s="1002" t="s">
        <v>2993</v>
      </c>
      <c r="C189" s="1002" t="s">
        <v>2631</v>
      </c>
      <c r="D189" s="826" t="s">
        <v>2221</v>
      </c>
      <c r="E189" s="1030">
        <f>F189-6</f>
        <v>44132</v>
      </c>
      <c r="F189" s="429">
        <v>44138</v>
      </c>
      <c r="G189" s="1023">
        <f>F189+36</f>
        <v>44174</v>
      </c>
      <c r="H189" s="1179"/>
      <c r="I189" s="1179"/>
      <c r="J189" s="1179"/>
      <c r="K189" s="1179"/>
    </row>
    <row r="190" spans="1:11" s="963" customFormat="1" ht="15">
      <c r="A190" s="436"/>
      <c r="B190" s="1089" t="s">
        <v>2992</v>
      </c>
      <c r="C190" s="1002" t="s">
        <v>2991</v>
      </c>
      <c r="D190" s="827"/>
      <c r="E190" s="1030">
        <f>F190-6</f>
        <v>44139</v>
      </c>
      <c r="F190" s="1023">
        <f>F189+7</f>
        <v>44145</v>
      </c>
      <c r="G190" s="1023">
        <f>F190+36</f>
        <v>44181</v>
      </c>
      <c r="H190" s="1179"/>
      <c r="I190" s="1179"/>
      <c r="J190" s="1179"/>
      <c r="K190" s="1179"/>
    </row>
    <row r="191" spans="1:11" s="963" customFormat="1" ht="15">
      <c r="A191" s="436"/>
      <c r="B191" s="1002" t="s">
        <v>2990</v>
      </c>
      <c r="C191" s="1002" t="s">
        <v>2989</v>
      </c>
      <c r="D191" s="827"/>
      <c r="E191" s="1030">
        <f>F191-6</f>
        <v>44146</v>
      </c>
      <c r="F191" s="1023">
        <f>F190+7</f>
        <v>44152</v>
      </c>
      <c r="G191" s="1023">
        <f>F191+36</f>
        <v>44188</v>
      </c>
      <c r="H191" s="1179"/>
      <c r="I191" s="1179"/>
      <c r="J191" s="1179"/>
      <c r="K191" s="1179"/>
    </row>
    <row r="192" spans="1:11" s="958" customFormat="1">
      <c r="A192" s="1061"/>
      <c r="B192" s="1002" t="s">
        <v>2490</v>
      </c>
      <c r="C192" s="1002" t="s">
        <v>2484</v>
      </c>
      <c r="D192" s="827"/>
      <c r="E192" s="1030">
        <f>F192-6</f>
        <v>44153</v>
      </c>
      <c r="F192" s="1023">
        <f>F191+7</f>
        <v>44159</v>
      </c>
      <c r="G192" s="1023">
        <f>F192+36</f>
        <v>44195</v>
      </c>
      <c r="H192" s="1232"/>
      <c r="I192" s="1196"/>
      <c r="J192" s="1196"/>
      <c r="K192" s="1196"/>
    </row>
    <row r="193" spans="1:11">
      <c r="B193" s="1002" t="s">
        <v>2988</v>
      </c>
      <c r="C193" s="1002" t="s">
        <v>2987</v>
      </c>
      <c r="D193" s="828"/>
      <c r="E193" s="1030">
        <f>F193-6</f>
        <v>44160</v>
      </c>
      <c r="F193" s="1023">
        <f>F192+7</f>
        <v>44166</v>
      </c>
      <c r="G193" s="1023">
        <f>F193+36</f>
        <v>44202</v>
      </c>
    </row>
    <row r="194" spans="1:11" s="958" customFormat="1" ht="15">
      <c r="A194" s="820" t="s">
        <v>2225</v>
      </c>
      <c r="B194" s="820"/>
      <c r="C194" s="820"/>
      <c r="D194" s="820"/>
      <c r="E194" s="820"/>
      <c r="F194" s="820"/>
      <c r="G194" s="820"/>
    </row>
    <row r="195" spans="1:11" s="965" customFormat="1" ht="15">
      <c r="A195" s="823" t="s">
        <v>2986</v>
      </c>
      <c r="B195" s="823"/>
      <c r="C195" s="1170"/>
      <c r="F195" s="1170"/>
      <c r="G195" s="1170"/>
      <c r="H195" s="1193"/>
      <c r="I195" s="1193"/>
      <c r="J195" s="1193"/>
      <c r="K195" s="1193"/>
    </row>
    <row r="196" spans="1:11" s="963" customFormat="1" ht="15" customHeight="1">
      <c r="A196" s="1079"/>
      <c r="B196" s="1092" t="s">
        <v>26</v>
      </c>
      <c r="C196" s="1088" t="s">
        <v>27</v>
      </c>
      <c r="D196" s="1088" t="s">
        <v>6</v>
      </c>
      <c r="E196" s="991" t="s">
        <v>2205</v>
      </c>
      <c r="F196" s="991" t="s">
        <v>7</v>
      </c>
      <c r="G196" s="991" t="s">
        <v>2224</v>
      </c>
      <c r="H196" s="1220"/>
      <c r="I196" s="1179"/>
      <c r="J196" s="1179"/>
      <c r="K196" s="1179"/>
    </row>
    <row r="197" spans="1:11" s="963" customFormat="1" ht="15" customHeight="1">
      <c r="A197" s="1079"/>
      <c r="B197" s="1223"/>
      <c r="C197" s="1222"/>
      <c r="D197" s="1222"/>
      <c r="E197" s="1099" t="s">
        <v>2204</v>
      </c>
      <c r="F197" s="1099" t="s">
        <v>30</v>
      </c>
      <c r="G197" s="1099" t="s">
        <v>31</v>
      </c>
      <c r="H197" s="1220"/>
      <c r="I197" s="1179"/>
      <c r="J197" s="1179"/>
      <c r="K197" s="1179"/>
    </row>
    <row r="198" spans="1:11" s="963" customFormat="1" ht="15" customHeight="1">
      <c r="A198" s="1079"/>
      <c r="B198" s="1119" t="s">
        <v>2985</v>
      </c>
      <c r="C198" s="1119" t="s">
        <v>2819</v>
      </c>
      <c r="D198" s="1090" t="s">
        <v>2671</v>
      </c>
      <c r="E198" s="987">
        <f>F198-5</f>
        <v>44137</v>
      </c>
      <c r="F198" s="1023">
        <v>44142</v>
      </c>
      <c r="G198" s="1023">
        <f>F198+34</f>
        <v>44176</v>
      </c>
      <c r="H198" s="1220"/>
      <c r="I198" s="1179"/>
      <c r="J198" s="1179"/>
      <c r="K198" s="1179"/>
    </row>
    <row r="199" spans="1:11" s="963" customFormat="1" ht="15" customHeight="1">
      <c r="A199" s="1079"/>
      <c r="B199" s="1231" t="s">
        <v>2984</v>
      </c>
      <c r="C199" s="1231" t="s">
        <v>2821</v>
      </c>
      <c r="D199" s="1071"/>
      <c r="E199" s="987">
        <f>F199-5</f>
        <v>44144</v>
      </c>
      <c r="F199" s="1023">
        <f>F198+7</f>
        <v>44149</v>
      </c>
      <c r="G199" s="1023">
        <f>F199+34</f>
        <v>44183</v>
      </c>
      <c r="H199" s="1220"/>
      <c r="I199" s="1179"/>
      <c r="J199" s="1179"/>
      <c r="K199" s="1179"/>
    </row>
    <row r="200" spans="1:11" s="963" customFormat="1" ht="15" customHeight="1">
      <c r="A200" s="1079"/>
      <c r="B200" s="423" t="s">
        <v>2983</v>
      </c>
      <c r="C200" s="1120" t="s">
        <v>2982</v>
      </c>
      <c r="D200" s="1071"/>
      <c r="E200" s="987">
        <f>F200-5</f>
        <v>44151</v>
      </c>
      <c r="F200" s="1023">
        <f>F199+7</f>
        <v>44156</v>
      </c>
      <c r="G200" s="1023">
        <f>F200+34</f>
        <v>44190</v>
      </c>
      <c r="H200" s="1220"/>
      <c r="I200" s="1179"/>
      <c r="J200" s="1179"/>
      <c r="K200" s="1179"/>
    </row>
    <row r="201" spans="1:11" s="963" customFormat="1" ht="15" customHeight="1">
      <c r="A201" s="1079"/>
      <c r="B201" s="1119" t="s">
        <v>2981</v>
      </c>
      <c r="C201" s="1119" t="s">
        <v>2794</v>
      </c>
      <c r="D201" s="1071"/>
      <c r="E201" s="987">
        <f>F201-5</f>
        <v>44158</v>
      </c>
      <c r="F201" s="1023">
        <f>F200+7</f>
        <v>44163</v>
      </c>
      <c r="G201" s="1023">
        <f>F201+34</f>
        <v>44197</v>
      </c>
      <c r="H201" s="1220"/>
      <c r="I201" s="1179"/>
      <c r="J201" s="1179"/>
      <c r="K201" s="1179"/>
    </row>
    <row r="202" spans="1:11" s="963" customFormat="1" ht="15" customHeight="1">
      <c r="A202" s="1079"/>
      <c r="B202" s="1119" t="s">
        <v>2490</v>
      </c>
      <c r="C202" s="1119" t="s">
        <v>2484</v>
      </c>
      <c r="D202" s="1070"/>
      <c r="E202" s="987">
        <f>F202-5</f>
        <v>44165</v>
      </c>
      <c r="F202" s="1023">
        <f>F201+7</f>
        <v>44170</v>
      </c>
      <c r="G202" s="1023">
        <f>F202+34</f>
        <v>44204</v>
      </c>
      <c r="H202" s="1220"/>
      <c r="I202" s="1179"/>
      <c r="J202" s="1179"/>
      <c r="K202" s="1179"/>
    </row>
    <row r="203" spans="1:11" s="1179" customFormat="1" ht="15" customHeight="1">
      <c r="A203" s="1079"/>
      <c r="B203" s="1230"/>
      <c r="C203" s="1230"/>
      <c r="D203" s="1229"/>
      <c r="E203" s="1095"/>
      <c r="F203" s="1094"/>
      <c r="G203" s="1094"/>
      <c r="H203" s="1220"/>
    </row>
    <row r="204" spans="1:11" s="963" customFormat="1" ht="15" hidden="1" customHeight="1">
      <c r="A204" s="1079"/>
      <c r="B204" s="1092" t="s">
        <v>26</v>
      </c>
      <c r="C204" s="1088" t="s">
        <v>27</v>
      </c>
      <c r="D204" s="1088" t="s">
        <v>6</v>
      </c>
      <c r="E204" s="991" t="s">
        <v>2205</v>
      </c>
      <c r="F204" s="991" t="s">
        <v>7</v>
      </c>
      <c r="G204" s="991" t="s">
        <v>2224</v>
      </c>
      <c r="H204" s="1220"/>
      <c r="I204" s="1179"/>
      <c r="J204" s="1179"/>
      <c r="K204" s="1179"/>
    </row>
    <row r="205" spans="1:11" s="963" customFormat="1" ht="15" hidden="1" customHeight="1">
      <c r="A205" s="1079"/>
      <c r="B205" s="1212"/>
      <c r="C205" s="1222"/>
      <c r="D205" s="1222"/>
      <c r="E205" s="1099" t="s">
        <v>2204</v>
      </c>
      <c r="F205" s="1099" t="s">
        <v>30</v>
      </c>
      <c r="G205" s="1099" t="s">
        <v>31</v>
      </c>
      <c r="H205" s="1220"/>
      <c r="I205" s="1179"/>
      <c r="J205" s="1179"/>
      <c r="K205" s="1179"/>
    </row>
    <row r="206" spans="1:11" s="963" customFormat="1" ht="15" hidden="1" customHeight="1">
      <c r="A206" s="1079"/>
      <c r="B206" s="1107"/>
      <c r="C206" s="423"/>
      <c r="D206" s="1078" t="s">
        <v>147</v>
      </c>
      <c r="E206" s="1228">
        <f>F206-5</f>
        <v>43768</v>
      </c>
      <c r="F206" s="1209">
        <v>43773</v>
      </c>
      <c r="G206" s="1209">
        <f>F206+34</f>
        <v>43807</v>
      </c>
      <c r="H206" s="1220"/>
      <c r="I206" s="1179"/>
      <c r="J206" s="1179"/>
      <c r="K206" s="1179"/>
    </row>
    <row r="207" spans="1:11" s="963" customFormat="1" ht="15" hidden="1" customHeight="1">
      <c r="A207" s="1079"/>
      <c r="B207" s="1107"/>
      <c r="C207" s="423"/>
      <c r="D207" s="1078"/>
      <c r="E207" s="1228">
        <f>F207-5</f>
        <v>43775</v>
      </c>
      <c r="F207" s="1209">
        <f>F206+7</f>
        <v>43780</v>
      </c>
      <c r="G207" s="1209">
        <f>F207+34</f>
        <v>43814</v>
      </c>
      <c r="H207" s="1220"/>
      <c r="I207" s="1179"/>
      <c r="J207" s="1179"/>
      <c r="K207" s="1179"/>
    </row>
    <row r="208" spans="1:11" s="963" customFormat="1" ht="15" hidden="1" customHeight="1">
      <c r="A208" s="1079"/>
      <c r="B208" s="1107"/>
      <c r="C208" s="423"/>
      <c r="D208" s="1078"/>
      <c r="E208" s="1228">
        <f>F208-5</f>
        <v>43782</v>
      </c>
      <c r="F208" s="1209">
        <f>F207+7</f>
        <v>43787</v>
      </c>
      <c r="G208" s="1209">
        <f>F208+34</f>
        <v>43821</v>
      </c>
      <c r="H208" s="1220"/>
      <c r="I208" s="1179"/>
      <c r="J208" s="1179"/>
      <c r="K208" s="1179"/>
    </row>
    <row r="209" spans="1:11" s="963" customFormat="1" ht="15" hidden="1" customHeight="1">
      <c r="A209" s="1079"/>
      <c r="B209" s="1107"/>
      <c r="C209" s="423"/>
      <c r="D209" s="1078"/>
      <c r="E209" s="1228">
        <f>F209-5</f>
        <v>43789</v>
      </c>
      <c r="F209" s="1209">
        <f>F208+7</f>
        <v>43794</v>
      </c>
      <c r="G209" s="1209">
        <f>F209+34</f>
        <v>43828</v>
      </c>
      <c r="H209" s="1220"/>
      <c r="I209" s="1179"/>
      <c r="J209" s="1179"/>
      <c r="K209" s="1179"/>
    </row>
    <row r="210" spans="1:11" s="963" customFormat="1" ht="18" hidden="1" customHeight="1">
      <c r="A210" s="1061"/>
      <c r="B210" s="1107"/>
      <c r="C210" s="423"/>
      <c r="D210" s="1078"/>
      <c r="E210" s="1228">
        <f>F210-5</f>
        <v>43796</v>
      </c>
      <c r="F210" s="1209">
        <f>F209+7</f>
        <v>43801</v>
      </c>
      <c r="G210" s="1209">
        <f>F210+34</f>
        <v>43835</v>
      </c>
      <c r="H210" s="1220"/>
      <c r="I210" s="1179"/>
      <c r="J210" s="1179"/>
      <c r="K210" s="1179"/>
    </row>
    <row r="211" spans="1:11" s="963" customFormat="1" ht="15" customHeight="1">
      <c r="A211" s="1079"/>
      <c r="B211" s="1092" t="s">
        <v>26</v>
      </c>
      <c r="C211" s="1088" t="s">
        <v>27</v>
      </c>
      <c r="D211" s="1088" t="s">
        <v>6</v>
      </c>
      <c r="E211" s="991" t="s">
        <v>2205</v>
      </c>
      <c r="F211" s="991" t="s">
        <v>7</v>
      </c>
      <c r="G211" s="991" t="s">
        <v>2224</v>
      </c>
      <c r="H211" s="1220"/>
      <c r="I211" s="1179"/>
      <c r="J211" s="1179"/>
      <c r="K211" s="1179"/>
    </row>
    <row r="212" spans="1:11" s="963" customFormat="1" ht="15" customHeight="1">
      <c r="A212" s="1079"/>
      <c r="B212" s="1212"/>
      <c r="C212" s="1222"/>
      <c r="D212" s="1222"/>
      <c r="E212" s="1099" t="s">
        <v>2204</v>
      </c>
      <c r="F212" s="1099" t="s">
        <v>30</v>
      </c>
      <c r="G212" s="1099" t="s">
        <v>31</v>
      </c>
      <c r="H212" s="1220"/>
      <c r="I212" s="1179"/>
      <c r="J212" s="1179"/>
      <c r="K212" s="1179"/>
    </row>
    <row r="213" spans="1:11" s="963" customFormat="1" ht="15" customHeight="1">
      <c r="A213" s="1079"/>
      <c r="B213" s="1107" t="s">
        <v>2980</v>
      </c>
      <c r="C213" s="1107" t="s">
        <v>2979</v>
      </c>
      <c r="D213" s="1078" t="s">
        <v>2500</v>
      </c>
      <c r="E213" s="1228">
        <f>F213-5</f>
        <v>44132</v>
      </c>
      <c r="F213" s="1209">
        <v>44137</v>
      </c>
      <c r="G213" s="1209">
        <f>F213+32</f>
        <v>44169</v>
      </c>
      <c r="H213" s="1220"/>
      <c r="I213" s="1179"/>
      <c r="J213" s="1179"/>
      <c r="K213" s="1179"/>
    </row>
    <row r="214" spans="1:11" s="963" customFormat="1" ht="15" customHeight="1">
      <c r="A214" s="1079"/>
      <c r="B214" s="1107" t="s">
        <v>2978</v>
      </c>
      <c r="C214" s="423" t="s">
        <v>2977</v>
      </c>
      <c r="D214" s="1078"/>
      <c r="E214" s="1228">
        <f>F214-5</f>
        <v>44139</v>
      </c>
      <c r="F214" s="1209">
        <f>F213+7</f>
        <v>44144</v>
      </c>
      <c r="G214" s="1209">
        <f>F214+32</f>
        <v>44176</v>
      </c>
      <c r="H214" s="1220"/>
      <c r="I214" s="1179"/>
      <c r="J214" s="1179"/>
      <c r="K214" s="1179"/>
    </row>
    <row r="215" spans="1:11" s="963" customFormat="1" ht="15" customHeight="1">
      <c r="A215" s="1079"/>
      <c r="B215" s="1107" t="s">
        <v>2976</v>
      </c>
      <c r="C215" s="423" t="s">
        <v>2975</v>
      </c>
      <c r="D215" s="1078"/>
      <c r="E215" s="1228">
        <f>F215-5</f>
        <v>44146</v>
      </c>
      <c r="F215" s="1209">
        <f>F214+7</f>
        <v>44151</v>
      </c>
      <c r="G215" s="1209">
        <f>F215+32</f>
        <v>44183</v>
      </c>
      <c r="H215" s="1220"/>
      <c r="I215" s="1179"/>
      <c r="J215" s="1179"/>
      <c r="K215" s="1179"/>
    </row>
    <row r="216" spans="1:11" s="963" customFormat="1" ht="15" customHeight="1">
      <c r="A216" s="1079"/>
      <c r="B216" s="1107" t="s">
        <v>2974</v>
      </c>
      <c r="C216" s="423" t="s">
        <v>2973</v>
      </c>
      <c r="D216" s="1078"/>
      <c r="E216" s="1228">
        <f>F216-5</f>
        <v>44153</v>
      </c>
      <c r="F216" s="1209">
        <f>F215+7</f>
        <v>44158</v>
      </c>
      <c r="G216" s="1209">
        <f>F216+32</f>
        <v>44190</v>
      </c>
      <c r="H216" s="1220"/>
      <c r="I216" s="1179"/>
      <c r="J216" s="1179"/>
      <c r="K216" s="1179"/>
    </row>
    <row r="217" spans="1:11" s="963" customFormat="1" ht="18" customHeight="1">
      <c r="A217" s="1061"/>
      <c r="B217" s="1107" t="s">
        <v>2972</v>
      </c>
      <c r="C217" s="423" t="s">
        <v>2971</v>
      </c>
      <c r="D217" s="1078"/>
      <c r="E217" s="1228">
        <f>F217-5</f>
        <v>44160</v>
      </c>
      <c r="F217" s="1209">
        <f>F216+7</f>
        <v>44165</v>
      </c>
      <c r="G217" s="1209">
        <f>F217+32</f>
        <v>44197</v>
      </c>
      <c r="H217" s="1220"/>
      <c r="I217" s="1179"/>
      <c r="J217" s="1179"/>
      <c r="K217" s="1179"/>
    </row>
    <row r="218" spans="1:11" s="965" customFormat="1" ht="15" customHeight="1">
      <c r="A218" s="841" t="s">
        <v>2970</v>
      </c>
      <c r="B218" s="1227"/>
      <c r="C218" s="428"/>
      <c r="D218" s="1040"/>
      <c r="E218" s="1226"/>
      <c r="F218" s="1170"/>
      <c r="G218" s="1170"/>
      <c r="H218" s="1225"/>
      <c r="I218" s="1193"/>
      <c r="J218" s="1193"/>
      <c r="K218" s="1193"/>
    </row>
    <row r="219" spans="1:11" s="963" customFormat="1" ht="15" hidden="1" customHeight="1">
      <c r="A219" s="1079"/>
      <c r="B219" s="1174" t="s">
        <v>26</v>
      </c>
      <c r="C219" s="1088" t="s">
        <v>27</v>
      </c>
      <c r="D219" s="1088" t="s">
        <v>6</v>
      </c>
      <c r="E219" s="991" t="s">
        <v>2205</v>
      </c>
      <c r="F219" s="991" t="s">
        <v>7</v>
      </c>
      <c r="G219" s="991" t="s">
        <v>1106</v>
      </c>
      <c r="H219" s="1220"/>
      <c r="I219" s="1179"/>
      <c r="J219" s="1179"/>
      <c r="K219" s="1179"/>
    </row>
    <row r="220" spans="1:11" s="963" customFormat="1" ht="15" hidden="1" customHeight="1">
      <c r="A220" s="1079"/>
      <c r="B220" s="1224"/>
      <c r="C220" s="1222"/>
      <c r="D220" s="1222"/>
      <c r="E220" s="1099" t="s">
        <v>2204</v>
      </c>
      <c r="F220" s="1099" t="s">
        <v>30</v>
      </c>
      <c r="G220" s="1099" t="s">
        <v>31</v>
      </c>
      <c r="H220" s="1220"/>
      <c r="I220" s="1179"/>
      <c r="J220" s="1179"/>
      <c r="K220" s="1179"/>
    </row>
    <row r="221" spans="1:11" s="963" customFormat="1" ht="15" hidden="1" customHeight="1">
      <c r="A221" s="1079"/>
      <c r="B221" s="1107" t="s">
        <v>2969</v>
      </c>
      <c r="C221" s="1002" t="s">
        <v>2899</v>
      </c>
      <c r="D221" s="1084" t="s">
        <v>162</v>
      </c>
      <c r="E221" s="987">
        <f>F221-5</f>
        <v>43679</v>
      </c>
      <c r="F221" s="1023">
        <v>43684</v>
      </c>
      <c r="G221" s="1023">
        <f>F221+35</f>
        <v>43719</v>
      </c>
      <c r="H221" s="1220"/>
      <c r="I221" s="1179"/>
      <c r="J221" s="1179"/>
      <c r="K221" s="1179"/>
    </row>
    <row r="222" spans="1:11" s="963" customFormat="1" ht="15" hidden="1" customHeight="1">
      <c r="A222" s="1079"/>
      <c r="B222" s="1107" t="s">
        <v>2968</v>
      </c>
      <c r="C222" s="1002" t="s">
        <v>2807</v>
      </c>
      <c r="D222" s="1221"/>
      <c r="E222" s="987">
        <f>F222-5</f>
        <v>43686</v>
      </c>
      <c r="F222" s="1023">
        <f>F221+7</f>
        <v>43691</v>
      </c>
      <c r="G222" s="1023">
        <f>F222+35</f>
        <v>43726</v>
      </c>
      <c r="H222" s="1220"/>
      <c r="I222" s="1179"/>
      <c r="J222" s="1179"/>
      <c r="K222" s="1179"/>
    </row>
    <row r="223" spans="1:11" s="963" customFormat="1" ht="15" hidden="1" customHeight="1">
      <c r="A223" s="1079"/>
      <c r="B223" s="1107" t="s">
        <v>2805</v>
      </c>
      <c r="C223" s="1002" t="s">
        <v>2803</v>
      </c>
      <c r="D223" s="1221"/>
      <c r="E223" s="987">
        <f>F223-5</f>
        <v>43693</v>
      </c>
      <c r="F223" s="1023">
        <f>F222+7</f>
        <v>43698</v>
      </c>
      <c r="G223" s="1023">
        <f>F223+35</f>
        <v>43733</v>
      </c>
      <c r="H223" s="1220"/>
      <c r="I223" s="1179"/>
      <c r="J223" s="1179"/>
      <c r="K223" s="1179"/>
    </row>
    <row r="224" spans="1:11" s="963" customFormat="1" ht="15" hidden="1" customHeight="1">
      <c r="A224" s="1079"/>
      <c r="B224" s="1160" t="s">
        <v>2967</v>
      </c>
      <c r="C224" s="1002" t="s">
        <v>2875</v>
      </c>
      <c r="D224" s="1221"/>
      <c r="E224" s="987">
        <f>F224-5</f>
        <v>43700</v>
      </c>
      <c r="F224" s="1023">
        <f>F223+7</f>
        <v>43705</v>
      </c>
      <c r="G224" s="1023">
        <f>F224+35</f>
        <v>43740</v>
      </c>
      <c r="H224" s="1220"/>
      <c r="I224" s="1179"/>
      <c r="J224" s="1179"/>
      <c r="K224" s="1179"/>
    </row>
    <row r="225" spans="1:11" s="963" customFormat="1" ht="15" hidden="1" customHeight="1">
      <c r="A225" s="1079"/>
      <c r="B225" s="1107" t="s">
        <v>163</v>
      </c>
      <c r="C225" s="1002" t="s">
        <v>2784</v>
      </c>
      <c r="D225" s="1194"/>
      <c r="E225" s="987">
        <f>F225-5</f>
        <v>43707</v>
      </c>
      <c r="F225" s="1023">
        <f>F224+7</f>
        <v>43712</v>
      </c>
      <c r="G225" s="1023">
        <f>F225+35</f>
        <v>43747</v>
      </c>
      <c r="H225" s="1220"/>
      <c r="I225" s="1179"/>
      <c r="J225" s="1179"/>
      <c r="K225" s="1179"/>
    </row>
    <row r="226" spans="1:11" s="963" customFormat="1" ht="15" customHeight="1">
      <c r="A226" s="1079"/>
      <c r="B226" s="1092" t="s">
        <v>26</v>
      </c>
      <c r="C226" s="1088" t="s">
        <v>27</v>
      </c>
      <c r="D226" s="1088" t="s">
        <v>6</v>
      </c>
      <c r="E226" s="991" t="s">
        <v>2205</v>
      </c>
      <c r="F226" s="991" t="s">
        <v>7</v>
      </c>
      <c r="G226" s="991" t="s">
        <v>1106</v>
      </c>
      <c r="H226" s="1220"/>
      <c r="I226" s="1179"/>
      <c r="J226" s="1179"/>
      <c r="K226" s="1179"/>
    </row>
    <row r="227" spans="1:11" s="963" customFormat="1" ht="15" customHeight="1">
      <c r="A227" s="1079"/>
      <c r="B227" s="1223"/>
      <c r="C227" s="1222"/>
      <c r="D227" s="1222"/>
      <c r="E227" s="1099" t="s">
        <v>2204</v>
      </c>
      <c r="F227" s="1099" t="s">
        <v>30</v>
      </c>
      <c r="G227" s="1099" t="s">
        <v>31</v>
      </c>
      <c r="H227" s="1220"/>
      <c r="I227" s="1179"/>
      <c r="J227" s="1179"/>
      <c r="K227" s="1179"/>
    </row>
    <row r="228" spans="1:11" s="963" customFormat="1" ht="15" customHeight="1">
      <c r="A228" s="1079"/>
      <c r="B228" s="1107" t="s">
        <v>2966</v>
      </c>
      <c r="C228" s="1107" t="s">
        <v>2965</v>
      </c>
      <c r="D228" s="1084" t="s">
        <v>2500</v>
      </c>
      <c r="E228" s="987">
        <f>F228-5</f>
        <v>44134</v>
      </c>
      <c r="F228" s="1023">
        <v>44139</v>
      </c>
      <c r="G228" s="1023">
        <f>F228+35</f>
        <v>44174</v>
      </c>
      <c r="H228" s="1220"/>
      <c r="I228" s="1179"/>
      <c r="J228" s="1179"/>
      <c r="K228" s="1179"/>
    </row>
    <row r="229" spans="1:11" s="963" customFormat="1" ht="15" customHeight="1">
      <c r="A229" s="1079"/>
      <c r="B229" s="1107" t="s">
        <v>2964</v>
      </c>
      <c r="C229" s="1002" t="s">
        <v>2963</v>
      </c>
      <c r="D229" s="1221"/>
      <c r="E229" s="987">
        <f>F229-5</f>
        <v>44141</v>
      </c>
      <c r="F229" s="1023">
        <f>F228+7</f>
        <v>44146</v>
      </c>
      <c r="G229" s="1023">
        <f>F229+35</f>
        <v>44181</v>
      </c>
      <c r="H229" s="1220"/>
      <c r="I229" s="1179"/>
      <c r="J229" s="1179"/>
      <c r="K229" s="1179"/>
    </row>
    <row r="230" spans="1:11" s="963" customFormat="1" ht="15" customHeight="1">
      <c r="A230" s="1079"/>
      <c r="B230" s="1107" t="s">
        <v>2962</v>
      </c>
      <c r="C230" s="1002" t="s">
        <v>2961</v>
      </c>
      <c r="D230" s="1221"/>
      <c r="E230" s="987">
        <f>F230-5</f>
        <v>44148</v>
      </c>
      <c r="F230" s="1023">
        <f>F229+7</f>
        <v>44153</v>
      </c>
      <c r="G230" s="1023">
        <f>F230+35</f>
        <v>44188</v>
      </c>
      <c r="H230" s="1220"/>
      <c r="I230" s="1179"/>
      <c r="J230" s="1179"/>
      <c r="K230" s="1179"/>
    </row>
    <row r="231" spans="1:11" s="963" customFormat="1" ht="15" customHeight="1">
      <c r="A231" s="1079"/>
      <c r="B231" s="1160" t="s">
        <v>2960</v>
      </c>
      <c r="C231" s="1002" t="s">
        <v>2959</v>
      </c>
      <c r="D231" s="1221"/>
      <c r="E231" s="987">
        <f>F231-5</f>
        <v>44155</v>
      </c>
      <c r="F231" s="1023">
        <f>F230+7</f>
        <v>44160</v>
      </c>
      <c r="G231" s="1023">
        <f>F231+35</f>
        <v>44195</v>
      </c>
      <c r="H231" s="1220"/>
      <c r="I231" s="1179"/>
      <c r="J231" s="1179"/>
      <c r="K231" s="1179"/>
    </row>
    <row r="232" spans="1:11" s="963" customFormat="1" ht="15" customHeight="1">
      <c r="A232" s="1079"/>
      <c r="B232" s="1107" t="s">
        <v>2958</v>
      </c>
      <c r="C232" s="1002" t="s">
        <v>2957</v>
      </c>
      <c r="D232" s="1194"/>
      <c r="E232" s="987">
        <f>F232-5</f>
        <v>44162</v>
      </c>
      <c r="F232" s="1023">
        <f>F231+7</f>
        <v>44167</v>
      </c>
      <c r="G232" s="1023">
        <f>F232+35</f>
        <v>44202</v>
      </c>
      <c r="H232" s="1220"/>
      <c r="I232" s="1179"/>
      <c r="J232" s="1179"/>
      <c r="K232" s="1179"/>
    </row>
    <row r="233" spans="1:11" s="959" customFormat="1" ht="15">
      <c r="A233" s="1219" t="s">
        <v>2956</v>
      </c>
      <c r="B233" s="1219"/>
      <c r="C233" s="1219"/>
      <c r="D233" s="1219"/>
      <c r="E233" s="1219"/>
      <c r="F233" s="1219"/>
      <c r="G233" s="1219"/>
      <c r="H233" s="1218"/>
      <c r="I233" s="1217"/>
      <c r="J233" s="1203"/>
      <c r="K233" s="1203"/>
    </row>
    <row r="234" spans="1:11" s="959" customFormat="1" ht="15" hidden="1" customHeight="1">
      <c r="A234" s="1210"/>
      <c r="B234" s="1093" t="s">
        <v>26</v>
      </c>
      <c r="C234" s="1078" t="s">
        <v>27</v>
      </c>
      <c r="D234" s="1078" t="s">
        <v>6</v>
      </c>
      <c r="E234" s="1107" t="s">
        <v>2205</v>
      </c>
      <c r="F234" s="1107" t="s">
        <v>7</v>
      </c>
      <c r="G234" s="1107" t="s">
        <v>2223</v>
      </c>
    </row>
    <row r="235" spans="1:11" s="959" customFormat="1" ht="15" hidden="1" customHeight="1">
      <c r="A235" s="1210"/>
      <c r="B235" s="1216"/>
      <c r="C235" s="1211"/>
      <c r="D235" s="1211"/>
      <c r="E235" s="1107" t="s">
        <v>2204</v>
      </c>
      <c r="F235" s="1107" t="s">
        <v>30</v>
      </c>
      <c r="G235" s="1107" t="s">
        <v>31</v>
      </c>
    </row>
    <row r="236" spans="1:11" s="959" customFormat="1" ht="15" hidden="1" customHeight="1">
      <c r="A236" s="1210"/>
      <c r="B236" s="1107" t="s">
        <v>2484</v>
      </c>
      <c r="C236" s="1002" t="s">
        <v>2484</v>
      </c>
      <c r="D236" s="817" t="s">
        <v>2222</v>
      </c>
      <c r="E236" s="1051">
        <f>F236-5</f>
        <v>43917</v>
      </c>
      <c r="F236" s="1209">
        <v>43922</v>
      </c>
      <c r="G236" s="1209">
        <f>F236+15</f>
        <v>43937</v>
      </c>
    </row>
    <row r="237" spans="1:11" s="959" customFormat="1" ht="15" hidden="1" customHeight="1">
      <c r="A237" s="1210"/>
      <c r="B237" s="1107" t="s">
        <v>2955</v>
      </c>
      <c r="C237" s="1002" t="s">
        <v>2952</v>
      </c>
      <c r="D237" s="817"/>
      <c r="E237" s="1051">
        <f>F237-5</f>
        <v>43924</v>
      </c>
      <c r="F237" s="1209">
        <f>F236+7</f>
        <v>43929</v>
      </c>
      <c r="G237" s="1209">
        <f>F237+15</f>
        <v>43944</v>
      </c>
    </row>
    <row r="238" spans="1:11" s="959" customFormat="1" ht="15" hidden="1" customHeight="1">
      <c r="A238" s="1210"/>
      <c r="B238" s="1107" t="s">
        <v>2865</v>
      </c>
      <c r="C238" s="1002" t="s">
        <v>2952</v>
      </c>
      <c r="D238" s="817"/>
      <c r="E238" s="1051">
        <f>F238-5</f>
        <v>43931</v>
      </c>
      <c r="F238" s="1209">
        <f>F237+7</f>
        <v>43936</v>
      </c>
      <c r="G238" s="1209">
        <f>F238+15</f>
        <v>43951</v>
      </c>
    </row>
    <row r="239" spans="1:11" s="959" customFormat="1" ht="15" hidden="1" customHeight="1">
      <c r="A239" s="1210"/>
      <c r="B239" s="1107" t="s">
        <v>2954</v>
      </c>
      <c r="C239" s="1002" t="s">
        <v>2952</v>
      </c>
      <c r="D239" s="817"/>
      <c r="E239" s="1051">
        <f>F239-5</f>
        <v>43938</v>
      </c>
      <c r="F239" s="1209">
        <f>F238+7</f>
        <v>43943</v>
      </c>
      <c r="G239" s="1209">
        <f>F239+15</f>
        <v>43958</v>
      </c>
    </row>
    <row r="240" spans="1:11" s="959" customFormat="1" ht="15" hidden="1">
      <c r="A240" s="1210"/>
      <c r="B240" s="1107" t="s">
        <v>2953</v>
      </c>
      <c r="C240" s="1002" t="s">
        <v>2952</v>
      </c>
      <c r="D240" s="817"/>
      <c r="E240" s="1051">
        <f>F240-5</f>
        <v>43945</v>
      </c>
      <c r="F240" s="1209">
        <f>F239+7</f>
        <v>43950</v>
      </c>
      <c r="G240" s="1209">
        <f>F240+15</f>
        <v>43965</v>
      </c>
    </row>
    <row r="241" spans="1:8" s="959" customFormat="1" ht="15" hidden="1">
      <c r="A241" s="1210"/>
      <c r="B241" s="1107"/>
      <c r="C241" s="1002"/>
      <c r="D241" s="427"/>
      <c r="E241" s="1051"/>
      <c r="F241" s="1209"/>
      <c r="G241" s="1209"/>
    </row>
    <row r="242" spans="1:8" s="959" customFormat="1" ht="15" hidden="1" customHeight="1">
      <c r="A242" s="1210"/>
      <c r="B242" s="1092" t="s">
        <v>26</v>
      </c>
      <c r="C242" s="1078" t="s">
        <v>27</v>
      </c>
      <c r="D242" s="1078" t="s">
        <v>6</v>
      </c>
      <c r="E242" s="1107" t="s">
        <v>2205</v>
      </c>
      <c r="F242" s="1107" t="s">
        <v>7</v>
      </c>
      <c r="G242" s="1107" t="s">
        <v>2223</v>
      </c>
    </row>
    <row r="243" spans="1:8" s="959" customFormat="1" ht="15" hidden="1" customHeight="1">
      <c r="A243" s="1210"/>
      <c r="B243" s="1212"/>
      <c r="C243" s="1211"/>
      <c r="D243" s="1211"/>
      <c r="E243" s="1107" t="s">
        <v>2204</v>
      </c>
      <c r="F243" s="1107" t="s">
        <v>30</v>
      </c>
      <c r="G243" s="1107" t="s">
        <v>31</v>
      </c>
    </row>
    <row r="244" spans="1:8" s="959" customFormat="1" ht="15" hidden="1" customHeight="1">
      <c r="A244" s="1210"/>
      <c r="B244" s="1107" t="s">
        <v>2926</v>
      </c>
      <c r="C244" s="1002" t="s">
        <v>2951</v>
      </c>
      <c r="D244" s="817" t="s">
        <v>2799</v>
      </c>
      <c r="E244" s="1051">
        <f>F244-4</f>
        <v>44011</v>
      </c>
      <c r="F244" s="1209">
        <v>44015</v>
      </c>
      <c r="G244" s="1209">
        <f>F244+17</f>
        <v>44032</v>
      </c>
    </row>
    <row r="245" spans="1:8" s="959" customFormat="1" ht="15" hidden="1" customHeight="1">
      <c r="A245" s="1210"/>
      <c r="B245" s="1107" t="s">
        <v>2950</v>
      </c>
      <c r="C245" s="1002" t="s">
        <v>2949</v>
      </c>
      <c r="D245" s="817"/>
      <c r="E245" s="1051">
        <f>F245-4</f>
        <v>44018</v>
      </c>
      <c r="F245" s="1209">
        <f>F244+7</f>
        <v>44022</v>
      </c>
      <c r="G245" s="1209">
        <f>F245+17</f>
        <v>44039</v>
      </c>
    </row>
    <row r="246" spans="1:8" s="959" customFormat="1" ht="15" hidden="1" customHeight="1">
      <c r="A246" s="1210"/>
      <c r="B246" s="1215" t="s">
        <v>2946</v>
      </c>
      <c r="C246" s="1002" t="s">
        <v>2948</v>
      </c>
      <c r="D246" s="817"/>
      <c r="E246" s="1051">
        <f>F246-4</f>
        <v>44025</v>
      </c>
      <c r="F246" s="1209">
        <f>F245+7</f>
        <v>44029</v>
      </c>
      <c r="G246" s="1209">
        <f>F246+17</f>
        <v>44046</v>
      </c>
    </row>
    <row r="247" spans="1:8" s="959" customFormat="1" ht="15" hidden="1" customHeight="1">
      <c r="A247" s="1210"/>
      <c r="B247" s="1107" t="s">
        <v>2920</v>
      </c>
      <c r="C247" s="1002" t="s">
        <v>2947</v>
      </c>
      <c r="D247" s="817"/>
      <c r="E247" s="1051">
        <f>F247-4</f>
        <v>44032</v>
      </c>
      <c r="F247" s="1209">
        <f>F246+7</f>
        <v>44036</v>
      </c>
      <c r="G247" s="1209">
        <f>F247+17</f>
        <v>44053</v>
      </c>
    </row>
    <row r="248" spans="1:8" s="959" customFormat="1" ht="15" hidden="1">
      <c r="A248" s="1210"/>
      <c r="B248" s="1107" t="s">
        <v>2946</v>
      </c>
      <c r="C248" s="1002" t="s">
        <v>2945</v>
      </c>
      <c r="D248" s="817"/>
      <c r="E248" s="1051">
        <f>F248-4</f>
        <v>44039</v>
      </c>
      <c r="F248" s="1209">
        <f>F247+7</f>
        <v>44043</v>
      </c>
      <c r="G248" s="1209">
        <f>F248+17</f>
        <v>44060</v>
      </c>
    </row>
    <row r="249" spans="1:8" s="959" customFormat="1" ht="15" hidden="1" customHeight="1">
      <c r="A249" s="1210"/>
      <c r="B249" s="1208" t="s">
        <v>26</v>
      </c>
      <c r="C249" s="1012" t="s">
        <v>27</v>
      </c>
      <c r="D249" s="1012" t="s">
        <v>6</v>
      </c>
      <c r="E249" s="1107" t="s">
        <v>2205</v>
      </c>
      <c r="F249" s="1107" t="s">
        <v>7</v>
      </c>
      <c r="G249" s="1107" t="s">
        <v>2223</v>
      </c>
    </row>
    <row r="250" spans="1:8" s="959" customFormat="1" ht="15" hidden="1" customHeight="1">
      <c r="A250" s="1210"/>
      <c r="B250" s="1207"/>
      <c r="C250" s="1010"/>
      <c r="D250" s="1010"/>
      <c r="E250" s="1107" t="s">
        <v>2204</v>
      </c>
      <c r="F250" s="1107" t="s">
        <v>30</v>
      </c>
      <c r="G250" s="1107" t="s">
        <v>31</v>
      </c>
    </row>
    <row r="251" spans="1:8" s="959" customFormat="1" ht="15" hidden="1" customHeight="1">
      <c r="A251" s="1210"/>
      <c r="B251" s="1107" t="s">
        <v>2944</v>
      </c>
      <c r="C251" s="1002" t="s">
        <v>2837</v>
      </c>
      <c r="D251" s="817" t="s">
        <v>2603</v>
      </c>
      <c r="E251" s="1051">
        <f>F251-5</f>
        <v>43920</v>
      </c>
      <c r="F251" s="1209">
        <v>43925</v>
      </c>
      <c r="G251" s="1209">
        <f>F251+21</f>
        <v>43946</v>
      </c>
    </row>
    <row r="252" spans="1:8" s="959" customFormat="1" ht="15" hidden="1" customHeight="1">
      <c r="A252" s="1210"/>
      <c r="B252" s="1107" t="s">
        <v>2943</v>
      </c>
      <c r="C252" s="1002" t="s">
        <v>2942</v>
      </c>
      <c r="D252" s="817"/>
      <c r="E252" s="1051">
        <f>F252-5</f>
        <v>43927</v>
      </c>
      <c r="F252" s="1209">
        <f>F251+7</f>
        <v>43932</v>
      </c>
      <c r="G252" s="1209">
        <f>F252+21</f>
        <v>43953</v>
      </c>
    </row>
    <row r="253" spans="1:8" s="959" customFormat="1" ht="15" hidden="1" customHeight="1">
      <c r="A253" s="1210"/>
      <c r="B253" s="1215" t="s">
        <v>2941</v>
      </c>
      <c r="C253" s="1002" t="s">
        <v>2940</v>
      </c>
      <c r="D253" s="817"/>
      <c r="E253" s="1051">
        <f>F253-5</f>
        <v>43934</v>
      </c>
      <c r="F253" s="1209">
        <f>F252+7</f>
        <v>43939</v>
      </c>
      <c r="G253" s="1209">
        <f>F253+21</f>
        <v>43960</v>
      </c>
    </row>
    <row r="254" spans="1:8" s="959" customFormat="1" ht="15" hidden="1" customHeight="1">
      <c r="A254" s="1210"/>
      <c r="B254" s="1107" t="s">
        <v>2939</v>
      </c>
      <c r="C254" s="1002" t="s">
        <v>2938</v>
      </c>
      <c r="D254" s="817"/>
      <c r="E254" s="1051">
        <f>F254-5</f>
        <v>43941</v>
      </c>
      <c r="F254" s="1209">
        <f>F253+7</f>
        <v>43946</v>
      </c>
      <c r="G254" s="1209">
        <f>F254+21</f>
        <v>43967</v>
      </c>
    </row>
    <row r="255" spans="1:8" s="959" customFormat="1" ht="15" hidden="1">
      <c r="A255" s="1210"/>
      <c r="B255" s="1107" t="s">
        <v>2937</v>
      </c>
      <c r="C255" s="1002" t="s">
        <v>2936</v>
      </c>
      <c r="D255" s="817"/>
      <c r="E255" s="1051">
        <f>F255-5</f>
        <v>43948</v>
      </c>
      <c r="F255" s="1209">
        <f>F254+7</f>
        <v>43953</v>
      </c>
      <c r="G255" s="1209">
        <f>F255+21</f>
        <v>43974</v>
      </c>
    </row>
    <row r="256" spans="1:8" s="958" customFormat="1" ht="15">
      <c r="A256" s="1079"/>
      <c r="B256" s="1092" t="s">
        <v>26</v>
      </c>
      <c r="C256" s="1088" t="s">
        <v>27</v>
      </c>
      <c r="D256" s="1088" t="s">
        <v>6</v>
      </c>
      <c r="E256" s="991" t="s">
        <v>2205</v>
      </c>
      <c r="F256" s="991" t="s">
        <v>7</v>
      </c>
      <c r="G256" s="1107" t="s">
        <v>2223</v>
      </c>
      <c r="H256" s="1206"/>
    </row>
    <row r="257" spans="1:8" s="958" customFormat="1" ht="15">
      <c r="A257" s="1079"/>
      <c r="B257" s="1121"/>
      <c r="C257" s="1123"/>
      <c r="D257" s="1123"/>
      <c r="E257" s="991" t="s">
        <v>2204</v>
      </c>
      <c r="F257" s="991" t="s">
        <v>30</v>
      </c>
      <c r="G257" s="991" t="s">
        <v>31</v>
      </c>
      <c r="H257" s="1206"/>
    </row>
    <row r="258" spans="1:8" s="958" customFormat="1" ht="15" customHeight="1">
      <c r="A258" s="1079"/>
      <c r="B258" s="423" t="s">
        <v>2909</v>
      </c>
      <c r="C258" s="423" t="s">
        <v>2908</v>
      </c>
      <c r="D258" s="814" t="s">
        <v>2671</v>
      </c>
      <c r="E258" s="987">
        <f>F258-6</f>
        <v>44130</v>
      </c>
      <c r="F258" s="1023">
        <v>44136</v>
      </c>
      <c r="G258" s="1023">
        <f>F258+24</f>
        <v>44160</v>
      </c>
    </row>
    <row r="259" spans="1:8" s="958" customFormat="1" ht="15" customHeight="1">
      <c r="A259" s="1079"/>
      <c r="B259" s="423" t="s">
        <v>2907</v>
      </c>
      <c r="C259" s="423" t="s">
        <v>2901</v>
      </c>
      <c r="D259" s="815"/>
      <c r="E259" s="987">
        <f>F259-6</f>
        <v>44137</v>
      </c>
      <c r="F259" s="1023">
        <f>F258+7</f>
        <v>44143</v>
      </c>
      <c r="G259" s="1023">
        <f>F259+24</f>
        <v>44167</v>
      </c>
    </row>
    <row r="260" spans="1:8" s="958" customFormat="1" ht="15" customHeight="1">
      <c r="A260" s="1079"/>
      <c r="B260" s="423" t="s">
        <v>2838</v>
      </c>
      <c r="C260" s="423" t="s">
        <v>2906</v>
      </c>
      <c r="D260" s="815"/>
      <c r="E260" s="987">
        <f>F260-6</f>
        <v>44144</v>
      </c>
      <c r="F260" s="1023">
        <f>F259+7</f>
        <v>44150</v>
      </c>
      <c r="G260" s="1023">
        <f>F260+24</f>
        <v>44174</v>
      </c>
    </row>
    <row r="261" spans="1:8" s="958" customFormat="1" ht="15" customHeight="1">
      <c r="A261" s="1079"/>
      <c r="B261" s="423" t="s">
        <v>2905</v>
      </c>
      <c r="C261" s="423" t="s">
        <v>2904</v>
      </c>
      <c r="D261" s="815"/>
      <c r="E261" s="987">
        <f>F261-6</f>
        <v>44151</v>
      </c>
      <c r="F261" s="1023">
        <f>F260+7</f>
        <v>44157</v>
      </c>
      <c r="G261" s="1023">
        <f>F261+24</f>
        <v>44181</v>
      </c>
    </row>
    <row r="262" spans="1:8" s="958" customFormat="1" ht="15" customHeight="1">
      <c r="A262" s="1061"/>
      <c r="B262" s="423" t="s">
        <v>2903</v>
      </c>
      <c r="C262" s="423" t="s">
        <v>2902</v>
      </c>
      <c r="D262" s="816"/>
      <c r="E262" s="987">
        <f>F262-6</f>
        <v>44158</v>
      </c>
      <c r="F262" s="1023">
        <f>F261+7</f>
        <v>44164</v>
      </c>
      <c r="G262" s="1023">
        <f>F262+24</f>
        <v>44188</v>
      </c>
    </row>
    <row r="263" spans="1:8" s="959" customFormat="1" ht="15" hidden="1" customHeight="1">
      <c r="A263" s="1210"/>
      <c r="B263" s="1208" t="s">
        <v>2601</v>
      </c>
      <c r="C263" s="1012" t="s">
        <v>2526</v>
      </c>
      <c r="D263" s="1012" t="s">
        <v>6</v>
      </c>
      <c r="E263" s="1107" t="s">
        <v>2205</v>
      </c>
      <c r="F263" s="1107" t="s">
        <v>7</v>
      </c>
      <c r="G263" s="1107" t="s">
        <v>2223</v>
      </c>
    </row>
    <row r="264" spans="1:8" s="959" customFormat="1" ht="15" hidden="1" customHeight="1">
      <c r="A264" s="1210"/>
      <c r="B264" s="1207"/>
      <c r="C264" s="1010"/>
      <c r="D264" s="1010"/>
      <c r="E264" s="1107" t="s">
        <v>2204</v>
      </c>
      <c r="F264" s="1107" t="s">
        <v>30</v>
      </c>
      <c r="G264" s="1107" t="s">
        <v>31</v>
      </c>
    </row>
    <row r="265" spans="1:8" s="959" customFormat="1" ht="15" hidden="1" customHeight="1">
      <c r="A265" s="1210"/>
      <c r="B265" s="1107" t="s">
        <v>2787</v>
      </c>
      <c r="C265" s="1002" t="s">
        <v>2801</v>
      </c>
      <c r="D265" s="814" t="s">
        <v>2789</v>
      </c>
      <c r="E265" s="1051">
        <f>F265-5</f>
        <v>44044</v>
      </c>
      <c r="F265" s="1209">
        <v>44049</v>
      </c>
      <c r="G265" s="1209">
        <f>F265+17</f>
        <v>44066</v>
      </c>
    </row>
    <row r="266" spans="1:8" s="959" customFormat="1" ht="15" hidden="1" customHeight="1">
      <c r="A266" s="1210"/>
      <c r="B266" s="1107" t="s">
        <v>2788</v>
      </c>
      <c r="C266" s="1002" t="s">
        <v>2839</v>
      </c>
      <c r="D266" s="815"/>
      <c r="E266" s="1051">
        <f>F266-5</f>
        <v>44051</v>
      </c>
      <c r="F266" s="1209">
        <f>F265+7</f>
        <v>44056</v>
      </c>
      <c r="G266" s="1209">
        <f>F266+17</f>
        <v>44073</v>
      </c>
    </row>
    <row r="267" spans="1:8" s="959" customFormat="1" ht="15" hidden="1" customHeight="1">
      <c r="A267" s="1210"/>
      <c r="B267" s="1107" t="s">
        <v>2935</v>
      </c>
      <c r="C267" s="1002" t="s">
        <v>2934</v>
      </c>
      <c r="D267" s="815"/>
      <c r="E267" s="1051">
        <f>F267-5</f>
        <v>44058</v>
      </c>
      <c r="F267" s="1209">
        <f>F266+7</f>
        <v>44063</v>
      </c>
      <c r="G267" s="1209">
        <f>F267+17</f>
        <v>44080</v>
      </c>
    </row>
    <row r="268" spans="1:8" s="959" customFormat="1" ht="15" hidden="1" customHeight="1">
      <c r="A268" s="1210"/>
      <c r="B268" s="1002" t="s">
        <v>2931</v>
      </c>
      <c r="C268" s="1002" t="s">
        <v>2767</v>
      </c>
      <c r="D268" s="815"/>
      <c r="E268" s="1051">
        <f>F268-5</f>
        <v>44065</v>
      </c>
      <c r="F268" s="1209">
        <f>F267+7</f>
        <v>44070</v>
      </c>
      <c r="G268" s="1209">
        <f>F268+17</f>
        <v>44087</v>
      </c>
    </row>
    <row r="269" spans="1:8" s="959" customFormat="1" ht="15" hidden="1" customHeight="1">
      <c r="A269" s="1210"/>
      <c r="B269" s="1107" t="s">
        <v>2785</v>
      </c>
      <c r="C269" s="1002" t="s">
        <v>2683</v>
      </c>
      <c r="D269" s="816"/>
      <c r="E269" s="1051">
        <f>F269-5</f>
        <v>44072</v>
      </c>
      <c r="F269" s="1209">
        <f>F268+7</f>
        <v>44077</v>
      </c>
      <c r="G269" s="1209">
        <f>F269+17</f>
        <v>44094</v>
      </c>
    </row>
    <row r="270" spans="1:8" s="959" customFormat="1" ht="15" customHeight="1">
      <c r="A270" s="1210"/>
      <c r="B270" s="1091" t="s">
        <v>2601</v>
      </c>
      <c r="C270" s="1012" t="s">
        <v>2526</v>
      </c>
      <c r="D270" s="1012" t="s">
        <v>6</v>
      </c>
      <c r="E270" s="1107" t="s">
        <v>2205</v>
      </c>
      <c r="F270" s="1107" t="s">
        <v>7</v>
      </c>
      <c r="G270" s="1107" t="s">
        <v>2223</v>
      </c>
    </row>
    <row r="271" spans="1:8" s="959" customFormat="1" ht="15" customHeight="1">
      <c r="A271" s="1210"/>
      <c r="B271" s="1195"/>
      <c r="C271" s="1010"/>
      <c r="D271" s="1010"/>
      <c r="E271" s="1107" t="s">
        <v>2204</v>
      </c>
      <c r="F271" s="1107" t="s">
        <v>30</v>
      </c>
      <c r="G271" s="1107" t="s">
        <v>31</v>
      </c>
    </row>
    <row r="272" spans="1:8" s="959" customFormat="1" ht="15" customHeight="1">
      <c r="A272" s="1210"/>
      <c r="B272" s="1107" t="s">
        <v>2788</v>
      </c>
      <c r="C272" s="1002" t="s">
        <v>2933</v>
      </c>
      <c r="D272" s="814" t="s">
        <v>2500</v>
      </c>
      <c r="E272" s="1051">
        <f>F272-8</f>
        <v>44133</v>
      </c>
      <c r="F272" s="1209">
        <v>44141</v>
      </c>
      <c r="G272" s="1209">
        <f>F272+17</f>
        <v>44158</v>
      </c>
    </row>
    <row r="273" spans="1:7" s="959" customFormat="1" ht="15" customHeight="1">
      <c r="A273" s="1210"/>
      <c r="B273" s="1107" t="s">
        <v>2815</v>
      </c>
      <c r="C273" s="1002" t="s">
        <v>2932</v>
      </c>
      <c r="D273" s="815"/>
      <c r="E273" s="1051">
        <f>F273-8</f>
        <v>44140</v>
      </c>
      <c r="F273" s="1209">
        <f>F272+7</f>
        <v>44148</v>
      </c>
      <c r="G273" s="1209">
        <f>F273+17</f>
        <v>44165</v>
      </c>
    </row>
    <row r="274" spans="1:7" s="959" customFormat="1" ht="15" customHeight="1">
      <c r="A274" s="1210"/>
      <c r="B274" s="1107" t="s">
        <v>2931</v>
      </c>
      <c r="C274" s="1002" t="s">
        <v>2930</v>
      </c>
      <c r="D274" s="815"/>
      <c r="E274" s="1051">
        <f>F274-8</f>
        <v>44147</v>
      </c>
      <c r="F274" s="1209">
        <f>F273+7</f>
        <v>44155</v>
      </c>
      <c r="G274" s="1209">
        <f>F274+17</f>
        <v>44172</v>
      </c>
    </row>
    <row r="275" spans="1:7" s="959" customFormat="1" ht="15" customHeight="1">
      <c r="A275" s="1210"/>
      <c r="B275" s="1002" t="s">
        <v>2785</v>
      </c>
      <c r="C275" s="1002" t="s">
        <v>2929</v>
      </c>
      <c r="D275" s="815"/>
      <c r="E275" s="1051">
        <f>F275-8</f>
        <v>44154</v>
      </c>
      <c r="F275" s="1209">
        <f>F274+7</f>
        <v>44162</v>
      </c>
      <c r="G275" s="1209">
        <f>F275+17</f>
        <v>44179</v>
      </c>
    </row>
    <row r="276" spans="1:7" s="959" customFormat="1" ht="15" customHeight="1">
      <c r="A276" s="1210"/>
      <c r="B276" s="1107" t="s">
        <v>2928</v>
      </c>
      <c r="C276" s="1002" t="s">
        <v>2927</v>
      </c>
      <c r="D276" s="816"/>
      <c r="E276" s="1051">
        <f>F276-8</f>
        <v>44161</v>
      </c>
      <c r="F276" s="1209">
        <f>F275+7</f>
        <v>44169</v>
      </c>
      <c r="G276" s="1209">
        <f>F276+17</f>
        <v>44186</v>
      </c>
    </row>
    <row r="277" spans="1:7" s="959" customFormat="1" ht="15" customHeight="1">
      <c r="A277" s="1210"/>
      <c r="B277" s="1091" t="s">
        <v>2601</v>
      </c>
      <c r="C277" s="1012" t="s">
        <v>2526</v>
      </c>
      <c r="D277" s="1012" t="s">
        <v>6</v>
      </c>
      <c r="E277" s="1107" t="s">
        <v>2205</v>
      </c>
      <c r="F277" s="1107" t="s">
        <v>7</v>
      </c>
      <c r="G277" s="1107" t="s">
        <v>2223</v>
      </c>
    </row>
    <row r="278" spans="1:7" s="959" customFormat="1" ht="15" customHeight="1">
      <c r="A278" s="1210"/>
      <c r="B278" s="1195"/>
      <c r="C278" s="1010"/>
      <c r="D278" s="1010"/>
      <c r="E278" s="1107" t="s">
        <v>2204</v>
      </c>
      <c r="F278" s="1107" t="s">
        <v>30</v>
      </c>
      <c r="G278" s="1107" t="s">
        <v>31</v>
      </c>
    </row>
    <row r="279" spans="1:7" s="959" customFormat="1" ht="15" customHeight="1">
      <c r="A279" s="1210"/>
      <c r="B279" s="1107" t="s">
        <v>2766</v>
      </c>
      <c r="C279" s="1002" t="s">
        <v>2801</v>
      </c>
      <c r="D279" s="814" t="s">
        <v>2500</v>
      </c>
      <c r="E279" s="1051">
        <f>F279-8</f>
        <v>44132</v>
      </c>
      <c r="F279" s="1209">
        <v>44140</v>
      </c>
      <c r="G279" s="1209">
        <f>F279+20</f>
        <v>44160</v>
      </c>
    </row>
    <row r="280" spans="1:7" s="959" customFormat="1" ht="15" customHeight="1">
      <c r="A280" s="1210"/>
      <c r="B280" s="1107" t="s">
        <v>2811</v>
      </c>
      <c r="C280" s="1002" t="s">
        <v>2810</v>
      </c>
      <c r="D280" s="815"/>
      <c r="E280" s="1051">
        <f>F280-8</f>
        <v>44139</v>
      </c>
      <c r="F280" s="1209">
        <f>F279+7</f>
        <v>44147</v>
      </c>
      <c r="G280" s="1209">
        <f>F280+20</f>
        <v>44167</v>
      </c>
    </row>
    <row r="281" spans="1:7" s="959" customFormat="1" ht="15" customHeight="1">
      <c r="A281" s="1210"/>
      <c r="B281" s="1107" t="s">
        <v>2765</v>
      </c>
      <c r="C281" s="1002" t="s">
        <v>2801</v>
      </c>
      <c r="D281" s="815"/>
      <c r="E281" s="1051">
        <f>F281-8</f>
        <v>44146</v>
      </c>
      <c r="F281" s="1209">
        <f>F280+7</f>
        <v>44154</v>
      </c>
      <c r="G281" s="1209">
        <f>F281+20</f>
        <v>44174</v>
      </c>
    </row>
    <row r="282" spans="1:7" s="959" customFormat="1" ht="15" customHeight="1">
      <c r="A282" s="1210"/>
      <c r="B282" s="1002" t="s">
        <v>2763</v>
      </c>
      <c r="C282" s="1002" t="s">
        <v>2809</v>
      </c>
      <c r="D282" s="815"/>
      <c r="E282" s="1051">
        <f>F282-8</f>
        <v>44153</v>
      </c>
      <c r="F282" s="1209">
        <f>F281+7</f>
        <v>44161</v>
      </c>
      <c r="G282" s="1209">
        <f>F282+20</f>
        <v>44181</v>
      </c>
    </row>
    <row r="283" spans="1:7" s="959" customFormat="1" ht="15" customHeight="1">
      <c r="A283" s="1210"/>
      <c r="B283" s="1107" t="s">
        <v>2808</v>
      </c>
      <c r="C283" s="1002" t="s">
        <v>2807</v>
      </c>
      <c r="D283" s="816"/>
      <c r="E283" s="1051">
        <f>F283-8</f>
        <v>44160</v>
      </c>
      <c r="F283" s="1209">
        <f>F282+7</f>
        <v>44168</v>
      </c>
      <c r="G283" s="1209">
        <f>F283+20</f>
        <v>44188</v>
      </c>
    </row>
    <row r="284" spans="1:7" s="959" customFormat="1" ht="15" customHeight="1">
      <c r="A284" s="1210"/>
      <c r="B284" s="1091" t="s">
        <v>2601</v>
      </c>
      <c r="C284" s="1012" t="s">
        <v>2526</v>
      </c>
      <c r="D284" s="1012" t="s">
        <v>6</v>
      </c>
      <c r="E284" s="1107" t="s">
        <v>2205</v>
      </c>
      <c r="F284" s="1107" t="s">
        <v>7</v>
      </c>
      <c r="G284" s="1107" t="s">
        <v>2223</v>
      </c>
    </row>
    <row r="285" spans="1:7" s="959" customFormat="1" ht="15" customHeight="1">
      <c r="A285" s="1210"/>
      <c r="B285" s="1195"/>
      <c r="C285" s="1010"/>
      <c r="D285" s="1010"/>
      <c r="E285" s="1107" t="s">
        <v>2204</v>
      </c>
      <c r="F285" s="1107" t="s">
        <v>30</v>
      </c>
      <c r="G285" s="1107" t="s">
        <v>31</v>
      </c>
    </row>
    <row r="286" spans="1:7" s="959" customFormat="1" ht="15" customHeight="1">
      <c r="A286" s="1210"/>
      <c r="B286" s="1107" t="s">
        <v>2926</v>
      </c>
      <c r="C286" s="1002" t="s">
        <v>2925</v>
      </c>
      <c r="D286" s="814" t="s">
        <v>2500</v>
      </c>
      <c r="E286" s="1051">
        <f>F286-8</f>
        <v>44132</v>
      </c>
      <c r="F286" s="1209">
        <v>44140</v>
      </c>
      <c r="G286" s="1209">
        <f>F286+17</f>
        <v>44157</v>
      </c>
    </row>
    <row r="287" spans="1:7" s="959" customFormat="1" ht="15" customHeight="1">
      <c r="A287" s="1210"/>
      <c r="B287" s="1107" t="s">
        <v>2924</v>
      </c>
      <c r="C287" s="1002" t="s">
        <v>2923</v>
      </c>
      <c r="D287" s="815"/>
      <c r="E287" s="1051">
        <f>F287-8</f>
        <v>44139</v>
      </c>
      <c r="F287" s="1209">
        <f>F286+7</f>
        <v>44147</v>
      </c>
      <c r="G287" s="1209">
        <f>F287+17</f>
        <v>44164</v>
      </c>
    </row>
    <row r="288" spans="1:7" s="959" customFormat="1" ht="15" customHeight="1">
      <c r="A288" s="1210"/>
      <c r="B288" s="1107" t="s">
        <v>2922</v>
      </c>
      <c r="C288" s="1002" t="s">
        <v>2921</v>
      </c>
      <c r="D288" s="815"/>
      <c r="E288" s="1051">
        <f>F288-8</f>
        <v>44146</v>
      </c>
      <c r="F288" s="1209">
        <f>F287+7</f>
        <v>44154</v>
      </c>
      <c r="G288" s="1209">
        <f>F288+17</f>
        <v>44171</v>
      </c>
    </row>
    <row r="289" spans="1:7" s="959" customFormat="1" ht="15" customHeight="1">
      <c r="A289" s="1210"/>
      <c r="B289" s="1002" t="s">
        <v>2920</v>
      </c>
      <c r="C289" s="1002" t="s">
        <v>2919</v>
      </c>
      <c r="D289" s="815"/>
      <c r="E289" s="1051">
        <f>F289-8</f>
        <v>44153</v>
      </c>
      <c r="F289" s="1209">
        <f>F288+7</f>
        <v>44161</v>
      </c>
      <c r="G289" s="1209">
        <f>F289+17</f>
        <v>44178</v>
      </c>
    </row>
    <row r="290" spans="1:7" s="959" customFormat="1" ht="15" customHeight="1">
      <c r="A290" s="1210"/>
      <c r="B290" s="1107" t="s">
        <v>2918</v>
      </c>
      <c r="C290" s="1002" t="s">
        <v>2917</v>
      </c>
      <c r="D290" s="816"/>
      <c r="E290" s="1051">
        <f>F290-8</f>
        <v>44160</v>
      </c>
      <c r="F290" s="1209">
        <f>F289+7</f>
        <v>44168</v>
      </c>
      <c r="G290" s="1209">
        <f>F290+17</f>
        <v>44185</v>
      </c>
    </row>
    <row r="291" spans="1:7" s="959" customFormat="1" ht="15" hidden="1" customHeight="1">
      <c r="A291" s="1210"/>
      <c r="B291" s="1107"/>
      <c r="C291" s="1002"/>
      <c r="D291" s="426"/>
      <c r="E291" s="1051"/>
      <c r="F291" s="1209"/>
      <c r="G291" s="1209"/>
    </row>
    <row r="292" spans="1:7" s="959" customFormat="1" ht="15" hidden="1" customHeight="1">
      <c r="A292" s="1210"/>
      <c r="B292" s="1092" t="s">
        <v>26</v>
      </c>
      <c r="C292" s="1078" t="s">
        <v>27</v>
      </c>
      <c r="D292" s="1078" t="s">
        <v>6</v>
      </c>
      <c r="E292" s="1107" t="s">
        <v>2205</v>
      </c>
      <c r="F292" s="1107" t="s">
        <v>7</v>
      </c>
      <c r="G292" s="1107" t="s">
        <v>2223</v>
      </c>
    </row>
    <row r="293" spans="1:7" s="959" customFormat="1" ht="15" hidden="1" customHeight="1">
      <c r="A293" s="1210"/>
      <c r="B293" s="1212"/>
      <c r="C293" s="1211"/>
      <c r="D293" s="1211"/>
      <c r="E293" s="1107" t="s">
        <v>2204</v>
      </c>
      <c r="F293" s="1107" t="s">
        <v>30</v>
      </c>
      <c r="G293" s="1107" t="s">
        <v>31</v>
      </c>
    </row>
    <row r="294" spans="1:7" s="959" customFormat="1" ht="15" hidden="1" customHeight="1">
      <c r="A294" s="1210"/>
      <c r="B294" s="1107" t="s">
        <v>2916</v>
      </c>
      <c r="C294" s="1002" t="s">
        <v>2813</v>
      </c>
      <c r="D294" s="817" t="s">
        <v>2603</v>
      </c>
      <c r="E294" s="1051">
        <f>F294-6</f>
        <v>44070</v>
      </c>
      <c r="F294" s="1209">
        <v>44076</v>
      </c>
      <c r="G294" s="1209">
        <f>F294+15</f>
        <v>44091</v>
      </c>
    </row>
    <row r="295" spans="1:7" s="959" customFormat="1" ht="15" hidden="1" customHeight="1">
      <c r="A295" s="1210"/>
      <c r="B295" s="1107" t="s">
        <v>2843</v>
      </c>
      <c r="C295" s="1002" t="s">
        <v>2767</v>
      </c>
      <c r="D295" s="817"/>
      <c r="E295" s="1051">
        <f>F295-6</f>
        <v>44077</v>
      </c>
      <c r="F295" s="1209">
        <f>F294+7</f>
        <v>44083</v>
      </c>
      <c r="G295" s="1209">
        <f>F295+15</f>
        <v>44098</v>
      </c>
    </row>
    <row r="296" spans="1:7" s="959" customFormat="1" ht="15" hidden="1" customHeight="1">
      <c r="A296" s="1210"/>
      <c r="B296" s="1107" t="s">
        <v>2766</v>
      </c>
      <c r="C296" s="1107" t="s">
        <v>2764</v>
      </c>
      <c r="D296" s="817"/>
      <c r="E296" s="1051">
        <f>F296-6</f>
        <v>44084</v>
      </c>
      <c r="F296" s="1209">
        <f>F295+7</f>
        <v>44090</v>
      </c>
      <c r="G296" s="1209">
        <f>F296+15</f>
        <v>44105</v>
      </c>
    </row>
    <row r="297" spans="1:7" s="959" customFormat="1" ht="15" hidden="1" customHeight="1">
      <c r="A297" s="1210"/>
      <c r="B297" s="1107" t="s">
        <v>2765</v>
      </c>
      <c r="C297" s="1002" t="s">
        <v>2764</v>
      </c>
      <c r="D297" s="817"/>
      <c r="E297" s="1051">
        <f>F297-6</f>
        <v>44091</v>
      </c>
      <c r="F297" s="1209">
        <f>F296+7</f>
        <v>44097</v>
      </c>
      <c r="G297" s="1209">
        <f>F297+15</f>
        <v>44112</v>
      </c>
    </row>
    <row r="298" spans="1:7" s="959" customFormat="1" ht="15" hidden="1">
      <c r="A298" s="1210"/>
      <c r="B298" s="1107" t="s">
        <v>2763</v>
      </c>
      <c r="C298" s="1002" t="s">
        <v>2762</v>
      </c>
      <c r="D298" s="817"/>
      <c r="E298" s="1051">
        <f>F298-6</f>
        <v>44098</v>
      </c>
      <c r="F298" s="1209">
        <f>F297+7</f>
        <v>44104</v>
      </c>
      <c r="G298" s="1209">
        <f>F298+15</f>
        <v>44119</v>
      </c>
    </row>
    <row r="299" spans="1:7" s="959" customFormat="1" ht="15" hidden="1" customHeight="1">
      <c r="A299" s="1210"/>
      <c r="B299" s="1195" t="s">
        <v>2601</v>
      </c>
      <c r="C299" s="1010" t="s">
        <v>27</v>
      </c>
      <c r="D299" s="1010" t="s">
        <v>6</v>
      </c>
      <c r="E299" s="1214" t="s">
        <v>2205</v>
      </c>
      <c r="F299" s="1214" t="s">
        <v>7</v>
      </c>
      <c r="G299" s="1214" t="s">
        <v>2223</v>
      </c>
    </row>
    <row r="300" spans="1:7" s="959" customFormat="1" ht="15" hidden="1" customHeight="1">
      <c r="A300" s="1210"/>
      <c r="B300" s="1212"/>
      <c r="C300" s="1211"/>
      <c r="D300" s="1211"/>
      <c r="E300" s="1107" t="s">
        <v>2204</v>
      </c>
      <c r="F300" s="1107" t="s">
        <v>30</v>
      </c>
      <c r="G300" s="1107" t="s">
        <v>31</v>
      </c>
    </row>
    <row r="301" spans="1:7" s="959" customFormat="1" ht="15" hidden="1" customHeight="1">
      <c r="A301" s="1210"/>
      <c r="B301" s="1107" t="s">
        <v>2815</v>
      </c>
      <c r="C301" s="1002" t="s">
        <v>2915</v>
      </c>
      <c r="D301" s="817" t="s">
        <v>2500</v>
      </c>
      <c r="E301" s="1051">
        <f>F301-5</f>
        <v>43765</v>
      </c>
      <c r="F301" s="1209">
        <v>43770</v>
      </c>
      <c r="G301" s="1209">
        <f>F301+15</f>
        <v>43785</v>
      </c>
    </row>
    <row r="302" spans="1:7" s="959" customFormat="1" ht="15" hidden="1" customHeight="1">
      <c r="A302" s="1210"/>
      <c r="B302" s="1107" t="s">
        <v>2785</v>
      </c>
      <c r="C302" s="1002" t="s">
        <v>2914</v>
      </c>
      <c r="D302" s="817"/>
      <c r="E302" s="1051">
        <f>F302-5</f>
        <v>43772</v>
      </c>
      <c r="F302" s="1209">
        <f>F301+7</f>
        <v>43777</v>
      </c>
      <c r="G302" s="1209">
        <f>F302+15</f>
        <v>43792</v>
      </c>
    </row>
    <row r="303" spans="1:7" s="959" customFormat="1" ht="15" hidden="1" customHeight="1">
      <c r="A303" s="1210"/>
      <c r="B303" s="1107" t="s">
        <v>2783</v>
      </c>
      <c r="C303" s="1002" t="s">
        <v>2913</v>
      </c>
      <c r="D303" s="817"/>
      <c r="E303" s="1051">
        <f>F303-5</f>
        <v>43779</v>
      </c>
      <c r="F303" s="1209">
        <f>F302+7</f>
        <v>43784</v>
      </c>
      <c r="G303" s="1209">
        <f>F303+15</f>
        <v>43799</v>
      </c>
    </row>
    <row r="304" spans="1:7" s="959" customFormat="1" ht="15" hidden="1" customHeight="1">
      <c r="A304" s="1210"/>
      <c r="B304" s="1160" t="s">
        <v>2787</v>
      </c>
      <c r="C304" s="1002" t="s">
        <v>2912</v>
      </c>
      <c r="D304" s="817"/>
      <c r="E304" s="1051">
        <f>F304-5</f>
        <v>43786</v>
      </c>
      <c r="F304" s="1209">
        <f>F303+7</f>
        <v>43791</v>
      </c>
      <c r="G304" s="1209">
        <f>F304+15</f>
        <v>43806</v>
      </c>
    </row>
    <row r="305" spans="1:8" s="959" customFormat="1" ht="15" hidden="1">
      <c r="A305" s="1210"/>
      <c r="B305" s="1107" t="s">
        <v>2791</v>
      </c>
      <c r="C305" s="1002" t="s">
        <v>2911</v>
      </c>
      <c r="D305" s="817"/>
      <c r="E305" s="1051">
        <f>F305-5</f>
        <v>43793</v>
      </c>
      <c r="F305" s="1209">
        <f>F304+7</f>
        <v>43798</v>
      </c>
      <c r="G305" s="1209">
        <f>F305+15</f>
        <v>43813</v>
      </c>
    </row>
    <row r="306" spans="1:8" s="959" customFormat="1" ht="16.5" customHeight="1">
      <c r="A306" s="823" t="s">
        <v>2910</v>
      </c>
      <c r="B306" s="823"/>
      <c r="C306" s="823"/>
      <c r="D306" s="823"/>
      <c r="E306" s="823"/>
      <c r="F306" s="823"/>
      <c r="G306" s="823"/>
      <c r="H306" s="1213"/>
    </row>
    <row r="307" spans="1:8" s="959" customFormat="1" ht="15" hidden="1" customHeight="1">
      <c r="A307" s="1210"/>
      <c r="B307" s="1092" t="s">
        <v>26</v>
      </c>
      <c r="C307" s="1078" t="s">
        <v>27</v>
      </c>
      <c r="D307" s="1078" t="s">
        <v>6</v>
      </c>
      <c r="E307" s="1107" t="s">
        <v>2205</v>
      </c>
      <c r="F307" s="1107" t="s">
        <v>7</v>
      </c>
      <c r="G307" s="1107" t="s">
        <v>2223</v>
      </c>
    </row>
    <row r="308" spans="1:8" s="959" customFormat="1" ht="15" hidden="1" customHeight="1">
      <c r="A308" s="1210"/>
      <c r="B308" s="1212"/>
      <c r="C308" s="1211"/>
      <c r="D308" s="1211"/>
      <c r="E308" s="1107" t="s">
        <v>2204</v>
      </c>
      <c r="F308" s="1107" t="s">
        <v>30</v>
      </c>
      <c r="G308" s="1107" t="s">
        <v>31</v>
      </c>
    </row>
    <row r="309" spans="1:8" s="959" customFormat="1" ht="15" hidden="1" customHeight="1">
      <c r="A309" s="1210"/>
      <c r="B309" s="1107" t="s">
        <v>2766</v>
      </c>
      <c r="C309" s="1002" t="s">
        <v>2821</v>
      </c>
      <c r="D309" s="817" t="s">
        <v>2603</v>
      </c>
      <c r="E309" s="1051">
        <f>F309-5</f>
        <v>43583</v>
      </c>
      <c r="F309" s="1209">
        <v>43588</v>
      </c>
      <c r="G309" s="1209">
        <f>F309+15</f>
        <v>43603</v>
      </c>
    </row>
    <row r="310" spans="1:8" s="959" customFormat="1" ht="15" hidden="1" customHeight="1">
      <c r="A310" s="1210"/>
      <c r="B310" s="1107" t="s">
        <v>2820</v>
      </c>
      <c r="C310" s="1002" t="s">
        <v>2819</v>
      </c>
      <c r="D310" s="817"/>
      <c r="E310" s="1051">
        <f>F310-5</f>
        <v>43590</v>
      </c>
      <c r="F310" s="1209">
        <f>F309+7</f>
        <v>43595</v>
      </c>
      <c r="G310" s="1209">
        <f>F310+15</f>
        <v>43610</v>
      </c>
    </row>
    <row r="311" spans="1:8" s="959" customFormat="1" ht="15" hidden="1" customHeight="1">
      <c r="A311" s="1210"/>
      <c r="B311" s="1107" t="s">
        <v>2484</v>
      </c>
      <c r="C311" s="1107" t="s">
        <v>2484</v>
      </c>
      <c r="D311" s="817"/>
      <c r="E311" s="1051">
        <f>F311-5</f>
        <v>43597</v>
      </c>
      <c r="F311" s="1209">
        <f>F310+7</f>
        <v>43602</v>
      </c>
      <c r="G311" s="1209">
        <f>F311+15</f>
        <v>43617</v>
      </c>
    </row>
    <row r="312" spans="1:8" s="959" customFormat="1" ht="15" hidden="1" customHeight="1">
      <c r="A312" s="1210"/>
      <c r="B312" s="1107" t="s">
        <v>2808</v>
      </c>
      <c r="C312" s="1002" t="s">
        <v>2818</v>
      </c>
      <c r="D312" s="817"/>
      <c r="E312" s="1051">
        <f>F312-5</f>
        <v>43604</v>
      </c>
      <c r="F312" s="1209">
        <f>F311+7</f>
        <v>43609</v>
      </c>
      <c r="G312" s="1209">
        <f>F312+15</f>
        <v>43624</v>
      </c>
    </row>
    <row r="313" spans="1:8" s="959" customFormat="1" ht="15" hidden="1">
      <c r="A313" s="1210"/>
      <c r="B313" s="1107" t="s">
        <v>2817</v>
      </c>
      <c r="C313" s="1002" t="s">
        <v>2816</v>
      </c>
      <c r="D313" s="817"/>
      <c r="E313" s="1051">
        <f>F313-5</f>
        <v>43611</v>
      </c>
      <c r="F313" s="1209">
        <f>F312+7</f>
        <v>43616</v>
      </c>
      <c r="G313" s="1209">
        <f>F313+15</f>
        <v>43631</v>
      </c>
    </row>
    <row r="314" spans="1:8" s="958" customFormat="1" ht="15">
      <c r="A314" s="1079"/>
      <c r="B314" s="1092" t="s">
        <v>26</v>
      </c>
      <c r="C314" s="1088" t="s">
        <v>27</v>
      </c>
      <c r="D314" s="1088" t="s">
        <v>2895</v>
      </c>
      <c r="E314" s="991" t="s">
        <v>2205</v>
      </c>
      <c r="F314" s="991" t="s">
        <v>7</v>
      </c>
      <c r="G314" s="991" t="s">
        <v>1121</v>
      </c>
      <c r="H314" s="1206"/>
    </row>
    <row r="315" spans="1:8" s="958" customFormat="1" ht="15">
      <c r="A315" s="1079"/>
      <c r="B315" s="1121"/>
      <c r="C315" s="1123"/>
      <c r="D315" s="1123"/>
      <c r="E315" s="991" t="s">
        <v>2204</v>
      </c>
      <c r="F315" s="991" t="s">
        <v>30</v>
      </c>
      <c r="G315" s="991" t="s">
        <v>31</v>
      </c>
      <c r="H315" s="1206"/>
    </row>
    <row r="316" spans="1:8" s="958" customFormat="1" ht="15" customHeight="1">
      <c r="A316" s="1079"/>
      <c r="B316" s="423" t="s">
        <v>2909</v>
      </c>
      <c r="C316" s="423" t="s">
        <v>2908</v>
      </c>
      <c r="D316" s="814" t="s">
        <v>2671</v>
      </c>
      <c r="E316" s="987">
        <f>F316-5</f>
        <v>44131</v>
      </c>
      <c r="F316" s="1023">
        <v>44136</v>
      </c>
      <c r="G316" s="1023">
        <f>F316+24</f>
        <v>44160</v>
      </c>
    </row>
    <row r="317" spans="1:8" s="958" customFormat="1" ht="15" customHeight="1">
      <c r="A317" s="1079"/>
      <c r="B317" s="423" t="s">
        <v>2907</v>
      </c>
      <c r="C317" s="423" t="s">
        <v>2901</v>
      </c>
      <c r="D317" s="815"/>
      <c r="E317" s="987">
        <f>F317-5</f>
        <v>44138</v>
      </c>
      <c r="F317" s="1023">
        <f>F316+7</f>
        <v>44143</v>
      </c>
      <c r="G317" s="1023">
        <f>F317+24</f>
        <v>44167</v>
      </c>
    </row>
    <row r="318" spans="1:8" s="958" customFormat="1" ht="15" customHeight="1">
      <c r="A318" s="1079"/>
      <c r="B318" s="423" t="s">
        <v>2838</v>
      </c>
      <c r="C318" s="423" t="s">
        <v>2906</v>
      </c>
      <c r="D318" s="815"/>
      <c r="E318" s="987">
        <f>F318-5</f>
        <v>44145</v>
      </c>
      <c r="F318" s="1023">
        <f>F317+7</f>
        <v>44150</v>
      </c>
      <c r="G318" s="1023">
        <f>F318+24</f>
        <v>44174</v>
      </c>
    </row>
    <row r="319" spans="1:8" s="958" customFormat="1" ht="15" customHeight="1">
      <c r="A319" s="1079"/>
      <c r="B319" s="423" t="s">
        <v>2905</v>
      </c>
      <c r="C319" s="423" t="s">
        <v>2904</v>
      </c>
      <c r="D319" s="815"/>
      <c r="E319" s="987">
        <f>F319-5</f>
        <v>44152</v>
      </c>
      <c r="F319" s="1023">
        <f>F318+7</f>
        <v>44157</v>
      </c>
      <c r="G319" s="1023">
        <f>F319+24</f>
        <v>44181</v>
      </c>
    </row>
    <row r="320" spans="1:8" s="958" customFormat="1" ht="15" customHeight="1">
      <c r="A320" s="1061"/>
      <c r="B320" s="423" t="s">
        <v>2903</v>
      </c>
      <c r="C320" s="423" t="s">
        <v>2902</v>
      </c>
      <c r="D320" s="816"/>
      <c r="E320" s="987">
        <f>F320-5</f>
        <v>44159</v>
      </c>
      <c r="F320" s="1023">
        <f>F319+7</f>
        <v>44164</v>
      </c>
      <c r="G320" s="1023">
        <f>F320+24</f>
        <v>44188</v>
      </c>
    </row>
    <row r="321" spans="1:8" s="959" customFormat="1" ht="16.5" customHeight="1">
      <c r="A321" s="823" t="s">
        <v>2894</v>
      </c>
      <c r="B321" s="823"/>
      <c r="C321" s="823"/>
      <c r="D321" s="823"/>
      <c r="E321" s="823"/>
      <c r="F321" s="823"/>
      <c r="G321" s="823"/>
      <c r="H321" s="1213"/>
    </row>
    <row r="322" spans="1:8" s="959" customFormat="1" ht="15" hidden="1" customHeight="1">
      <c r="A322" s="1210"/>
      <c r="B322" s="1092" t="s">
        <v>26</v>
      </c>
      <c r="C322" s="1078" t="s">
        <v>27</v>
      </c>
      <c r="D322" s="1078" t="s">
        <v>6</v>
      </c>
      <c r="E322" s="1107" t="s">
        <v>2205</v>
      </c>
      <c r="F322" s="1107" t="s">
        <v>7</v>
      </c>
      <c r="G322" s="1107" t="s">
        <v>2223</v>
      </c>
    </row>
    <row r="323" spans="1:8" s="959" customFormat="1" ht="15" hidden="1" customHeight="1">
      <c r="A323" s="1210"/>
      <c r="B323" s="1212"/>
      <c r="C323" s="1211"/>
      <c r="D323" s="1211"/>
      <c r="E323" s="1107" t="s">
        <v>2204</v>
      </c>
      <c r="F323" s="1107" t="s">
        <v>30</v>
      </c>
      <c r="G323" s="1107" t="s">
        <v>31</v>
      </c>
    </row>
    <row r="324" spans="1:8" s="959" customFormat="1" ht="15" hidden="1" customHeight="1">
      <c r="A324" s="1210"/>
      <c r="B324" s="1107" t="s">
        <v>2766</v>
      </c>
      <c r="C324" s="1002" t="s">
        <v>2821</v>
      </c>
      <c r="D324" s="817" t="s">
        <v>2603</v>
      </c>
      <c r="E324" s="1051">
        <f>F324-5</f>
        <v>43583</v>
      </c>
      <c r="F324" s="1209">
        <v>43588</v>
      </c>
      <c r="G324" s="1209">
        <f>F324+15</f>
        <v>43603</v>
      </c>
    </row>
    <row r="325" spans="1:8" s="959" customFormat="1" ht="15" hidden="1" customHeight="1">
      <c r="A325" s="1210"/>
      <c r="B325" s="1107" t="s">
        <v>2820</v>
      </c>
      <c r="C325" s="1002" t="s">
        <v>2819</v>
      </c>
      <c r="D325" s="817"/>
      <c r="E325" s="1051">
        <f>F325-5</f>
        <v>43590</v>
      </c>
      <c r="F325" s="1209">
        <f>F324+7</f>
        <v>43595</v>
      </c>
      <c r="G325" s="1209">
        <f>F325+15</f>
        <v>43610</v>
      </c>
    </row>
    <row r="326" spans="1:8" s="959" customFormat="1" ht="15" hidden="1" customHeight="1">
      <c r="A326" s="1210"/>
      <c r="B326" s="1107" t="s">
        <v>2484</v>
      </c>
      <c r="C326" s="1107" t="s">
        <v>2484</v>
      </c>
      <c r="D326" s="817"/>
      <c r="E326" s="1051">
        <f>F326-5</f>
        <v>43597</v>
      </c>
      <c r="F326" s="1209">
        <f>F325+7</f>
        <v>43602</v>
      </c>
      <c r="G326" s="1209">
        <f>F326+15</f>
        <v>43617</v>
      </c>
    </row>
    <row r="327" spans="1:8" s="959" customFormat="1" ht="15" hidden="1" customHeight="1">
      <c r="A327" s="1210"/>
      <c r="B327" s="1107" t="s">
        <v>2808</v>
      </c>
      <c r="C327" s="1002" t="s">
        <v>2818</v>
      </c>
      <c r="D327" s="817"/>
      <c r="E327" s="1051">
        <f>F327-5</f>
        <v>43604</v>
      </c>
      <c r="F327" s="1209">
        <f>F326+7</f>
        <v>43609</v>
      </c>
      <c r="G327" s="1209">
        <f>F327+15</f>
        <v>43624</v>
      </c>
    </row>
    <row r="328" spans="1:8" s="959" customFormat="1" ht="15" hidden="1">
      <c r="A328" s="1210"/>
      <c r="B328" s="1107" t="s">
        <v>2817</v>
      </c>
      <c r="C328" s="1002" t="s">
        <v>2816</v>
      </c>
      <c r="D328" s="817"/>
      <c r="E328" s="1051">
        <f>F328-5</f>
        <v>43611</v>
      </c>
      <c r="F328" s="1209">
        <f>F327+7</f>
        <v>43616</v>
      </c>
      <c r="G328" s="1209">
        <f>F328+15</f>
        <v>43631</v>
      </c>
    </row>
    <row r="329" spans="1:8" s="958" customFormat="1" ht="15">
      <c r="A329" s="1079"/>
      <c r="B329" s="1092" t="s">
        <v>26</v>
      </c>
      <c r="C329" s="1088" t="s">
        <v>27</v>
      </c>
      <c r="D329" s="1088" t="s">
        <v>2895</v>
      </c>
      <c r="E329" s="991" t="s">
        <v>2205</v>
      </c>
      <c r="F329" s="991" t="s">
        <v>7</v>
      </c>
      <c r="G329" s="991" t="s">
        <v>2894</v>
      </c>
      <c r="H329" s="1206"/>
    </row>
    <row r="330" spans="1:8" s="958" customFormat="1" ht="15">
      <c r="A330" s="1079"/>
      <c r="B330" s="1121"/>
      <c r="C330" s="1123"/>
      <c r="D330" s="1123"/>
      <c r="E330" s="991" t="s">
        <v>2204</v>
      </c>
      <c r="F330" s="991" t="s">
        <v>30</v>
      </c>
      <c r="G330" s="991" t="s">
        <v>31</v>
      </c>
      <c r="H330" s="1206"/>
    </row>
    <row r="331" spans="1:8" s="958" customFormat="1" ht="15" customHeight="1">
      <c r="A331" s="1079"/>
      <c r="B331" s="423" t="s">
        <v>2909</v>
      </c>
      <c r="C331" s="423" t="s">
        <v>2908</v>
      </c>
      <c r="D331" s="814" t="s">
        <v>2671</v>
      </c>
      <c r="E331" s="987">
        <f>F331-5</f>
        <v>44131</v>
      </c>
      <c r="F331" s="1023">
        <v>44136</v>
      </c>
      <c r="G331" s="1023">
        <f>F331+28</f>
        <v>44164</v>
      </c>
    </row>
    <row r="332" spans="1:8" s="958" customFormat="1" ht="15" customHeight="1">
      <c r="A332" s="1079"/>
      <c r="B332" s="423" t="s">
        <v>2907</v>
      </c>
      <c r="C332" s="423" t="s">
        <v>2901</v>
      </c>
      <c r="D332" s="815"/>
      <c r="E332" s="987">
        <f>F332-5</f>
        <v>44138</v>
      </c>
      <c r="F332" s="1023">
        <f>F331+7</f>
        <v>44143</v>
      </c>
      <c r="G332" s="1023">
        <f>F332+28</f>
        <v>44171</v>
      </c>
    </row>
    <row r="333" spans="1:8" s="958" customFormat="1" ht="15" customHeight="1">
      <c r="A333" s="1079"/>
      <c r="B333" s="423" t="s">
        <v>2838</v>
      </c>
      <c r="C333" s="423" t="s">
        <v>2906</v>
      </c>
      <c r="D333" s="815"/>
      <c r="E333" s="987">
        <f>F333-5</f>
        <v>44145</v>
      </c>
      <c r="F333" s="1023">
        <f>F332+7</f>
        <v>44150</v>
      </c>
      <c r="G333" s="1023">
        <f>F333+28</f>
        <v>44178</v>
      </c>
    </row>
    <row r="334" spans="1:8" s="958" customFormat="1" ht="15" customHeight="1">
      <c r="A334" s="1079"/>
      <c r="B334" s="423" t="s">
        <v>2905</v>
      </c>
      <c r="C334" s="423" t="s">
        <v>2904</v>
      </c>
      <c r="D334" s="815"/>
      <c r="E334" s="987">
        <f>F334-5</f>
        <v>44152</v>
      </c>
      <c r="F334" s="1023">
        <f>F333+7</f>
        <v>44157</v>
      </c>
      <c r="G334" s="1023">
        <f>F334+28</f>
        <v>44185</v>
      </c>
    </row>
    <row r="335" spans="1:8" s="958" customFormat="1" ht="15" customHeight="1">
      <c r="A335" s="1061"/>
      <c r="B335" s="423" t="s">
        <v>2903</v>
      </c>
      <c r="C335" s="423" t="s">
        <v>2902</v>
      </c>
      <c r="D335" s="816"/>
      <c r="E335" s="987">
        <f>F335-5</f>
        <v>44159</v>
      </c>
      <c r="F335" s="1023">
        <f>F334+7</f>
        <v>44164</v>
      </c>
      <c r="G335" s="1023">
        <f>F335+28</f>
        <v>44192</v>
      </c>
    </row>
    <row r="336" spans="1:8" s="959" customFormat="1" ht="15" hidden="1" customHeight="1">
      <c r="A336" s="1210"/>
      <c r="B336" s="1092" t="s">
        <v>26</v>
      </c>
      <c r="C336" s="1078" t="s">
        <v>27</v>
      </c>
      <c r="D336" s="1078" t="s">
        <v>6</v>
      </c>
      <c r="E336" s="1107" t="s">
        <v>2205</v>
      </c>
      <c r="F336" s="1107" t="s">
        <v>7</v>
      </c>
      <c r="G336" s="1107" t="s">
        <v>2223</v>
      </c>
    </row>
    <row r="337" spans="1:8" s="959" customFormat="1" ht="15" hidden="1" customHeight="1">
      <c r="A337" s="1210"/>
      <c r="B337" s="1212"/>
      <c r="C337" s="1211"/>
      <c r="D337" s="1211"/>
      <c r="E337" s="1107" t="s">
        <v>2204</v>
      </c>
      <c r="F337" s="1107" t="s">
        <v>30</v>
      </c>
      <c r="G337" s="1107" t="s">
        <v>31</v>
      </c>
    </row>
    <row r="338" spans="1:8" s="959" customFormat="1" ht="15" hidden="1" customHeight="1">
      <c r="A338" s="1210"/>
      <c r="B338" s="1107" t="s">
        <v>2766</v>
      </c>
      <c r="C338" s="1002" t="s">
        <v>2821</v>
      </c>
      <c r="D338" s="817" t="s">
        <v>2603</v>
      </c>
      <c r="E338" s="1051">
        <f>F338-5</f>
        <v>43583</v>
      </c>
      <c r="F338" s="1209">
        <v>43588</v>
      </c>
      <c r="G338" s="1209">
        <f>F338+15</f>
        <v>43603</v>
      </c>
    </row>
    <row r="339" spans="1:8" s="959" customFormat="1" ht="15" hidden="1" customHeight="1">
      <c r="A339" s="1210"/>
      <c r="B339" s="1107" t="s">
        <v>2820</v>
      </c>
      <c r="C339" s="1002" t="s">
        <v>2819</v>
      </c>
      <c r="D339" s="817"/>
      <c r="E339" s="1051">
        <f>F339-5</f>
        <v>43590</v>
      </c>
      <c r="F339" s="1209">
        <f>F338+7</f>
        <v>43595</v>
      </c>
      <c r="G339" s="1209">
        <f>F339+15</f>
        <v>43610</v>
      </c>
    </row>
    <row r="340" spans="1:8" s="959" customFormat="1" ht="15" hidden="1" customHeight="1">
      <c r="A340" s="1210"/>
      <c r="B340" s="1107" t="s">
        <v>2484</v>
      </c>
      <c r="C340" s="1107" t="s">
        <v>2484</v>
      </c>
      <c r="D340" s="817"/>
      <c r="E340" s="1051">
        <f>F340-5</f>
        <v>43597</v>
      </c>
      <c r="F340" s="1209">
        <f>F339+7</f>
        <v>43602</v>
      </c>
      <c r="G340" s="1209">
        <f>F340+15</f>
        <v>43617</v>
      </c>
    </row>
    <row r="341" spans="1:8" s="959" customFormat="1" ht="15" hidden="1" customHeight="1">
      <c r="A341" s="1210"/>
      <c r="B341" s="1107" t="s">
        <v>2808</v>
      </c>
      <c r="C341" s="1002" t="s">
        <v>2818</v>
      </c>
      <c r="D341" s="817"/>
      <c r="E341" s="1051">
        <f>F341-5</f>
        <v>43604</v>
      </c>
      <c r="F341" s="1209">
        <f>F340+7</f>
        <v>43609</v>
      </c>
      <c r="G341" s="1209">
        <f>F341+15</f>
        <v>43624</v>
      </c>
    </row>
    <row r="342" spans="1:8" s="959" customFormat="1" ht="15" hidden="1">
      <c r="A342" s="1210"/>
      <c r="B342" s="1107" t="s">
        <v>2817</v>
      </c>
      <c r="C342" s="1002" t="s">
        <v>2816</v>
      </c>
      <c r="D342" s="817"/>
      <c r="E342" s="1051">
        <f>F342-5</f>
        <v>43611</v>
      </c>
      <c r="F342" s="1209">
        <f>F341+7</f>
        <v>43616</v>
      </c>
      <c r="G342" s="1209">
        <f>F342+15</f>
        <v>43631</v>
      </c>
    </row>
    <row r="343" spans="1:8" s="958" customFormat="1" ht="15" hidden="1">
      <c r="A343" s="1079"/>
      <c r="B343" s="1208" t="s">
        <v>26</v>
      </c>
      <c r="C343" s="1084" t="s">
        <v>27</v>
      </c>
      <c r="D343" s="1084" t="s">
        <v>2895</v>
      </c>
      <c r="E343" s="991" t="s">
        <v>2205</v>
      </c>
      <c r="F343" s="991" t="s">
        <v>7</v>
      </c>
      <c r="G343" s="991" t="s">
        <v>2894</v>
      </c>
      <c r="H343" s="1206"/>
    </row>
    <row r="344" spans="1:8" s="958" customFormat="1" ht="15" hidden="1">
      <c r="A344" s="1079"/>
      <c r="B344" s="1207"/>
      <c r="C344" s="1194"/>
      <c r="D344" s="1194"/>
      <c r="E344" s="991" t="s">
        <v>2204</v>
      </c>
      <c r="F344" s="991" t="s">
        <v>30</v>
      </c>
      <c r="G344" s="991" t="s">
        <v>31</v>
      </c>
      <c r="H344" s="1206"/>
    </row>
    <row r="345" spans="1:8" s="958" customFormat="1" ht="15" hidden="1" customHeight="1">
      <c r="A345" s="1079"/>
      <c r="B345" s="425" t="s">
        <v>2490</v>
      </c>
      <c r="C345" s="425" t="s">
        <v>2484</v>
      </c>
      <c r="D345" s="814" t="s">
        <v>2671</v>
      </c>
      <c r="E345" s="987">
        <f>F345-5</f>
        <v>44039</v>
      </c>
      <c r="F345" s="1023">
        <v>44044</v>
      </c>
      <c r="G345" s="1023">
        <f>F345+28</f>
        <v>44072</v>
      </c>
    </row>
    <row r="346" spans="1:8" s="958" customFormat="1" ht="15" hidden="1" customHeight="1">
      <c r="A346" s="1079"/>
      <c r="B346" s="425" t="s">
        <v>2859</v>
      </c>
      <c r="C346" s="425" t="s">
        <v>2901</v>
      </c>
      <c r="D346" s="815"/>
      <c r="E346" s="987">
        <f>F346-5</f>
        <v>44046</v>
      </c>
      <c r="F346" s="1023">
        <f>F345+7</f>
        <v>44051</v>
      </c>
      <c r="G346" s="1023">
        <f>F346+28</f>
        <v>44079</v>
      </c>
    </row>
    <row r="347" spans="1:8" s="958" customFormat="1" ht="15" hidden="1" customHeight="1">
      <c r="A347" s="1079"/>
      <c r="B347" s="995" t="s">
        <v>2900</v>
      </c>
      <c r="C347" s="995" t="s">
        <v>2899</v>
      </c>
      <c r="D347" s="815"/>
      <c r="E347" s="987">
        <f>F347-5</f>
        <v>44053</v>
      </c>
      <c r="F347" s="1023">
        <f>F346+7</f>
        <v>44058</v>
      </c>
      <c r="G347" s="1023">
        <f>F347+28</f>
        <v>44086</v>
      </c>
    </row>
    <row r="348" spans="1:8" s="958" customFormat="1" ht="15" hidden="1" customHeight="1">
      <c r="A348" s="1079"/>
      <c r="B348" s="1032" t="s">
        <v>2898</v>
      </c>
      <c r="C348" s="995" t="s">
        <v>2897</v>
      </c>
      <c r="D348" s="815"/>
      <c r="E348" s="987">
        <f>F348-5</f>
        <v>44060</v>
      </c>
      <c r="F348" s="1023">
        <f>F347+7</f>
        <v>44065</v>
      </c>
      <c r="G348" s="1023">
        <f>F348+28</f>
        <v>44093</v>
      </c>
    </row>
    <row r="349" spans="1:8" s="958" customFormat="1" ht="15" hidden="1" customHeight="1">
      <c r="A349" s="1061"/>
      <c r="B349" s="1002" t="s">
        <v>2870</v>
      </c>
      <c r="C349" s="1032" t="s">
        <v>2896</v>
      </c>
      <c r="D349" s="816"/>
      <c r="E349" s="987">
        <f>F349-5</f>
        <v>44067</v>
      </c>
      <c r="F349" s="1023">
        <f>F348+7</f>
        <v>44072</v>
      </c>
      <c r="G349" s="1023">
        <f>F349+28</f>
        <v>44100</v>
      </c>
    </row>
    <row r="350" spans="1:8" s="958" customFormat="1" ht="15">
      <c r="A350" s="1079"/>
      <c r="B350" s="1091" t="s">
        <v>26</v>
      </c>
      <c r="C350" s="1084" t="s">
        <v>27</v>
      </c>
      <c r="D350" s="1084" t="s">
        <v>2895</v>
      </c>
      <c r="E350" s="991" t="s">
        <v>2205</v>
      </c>
      <c r="F350" s="991" t="s">
        <v>7</v>
      </c>
      <c r="G350" s="991" t="s">
        <v>2894</v>
      </c>
      <c r="H350" s="1206"/>
    </row>
    <row r="351" spans="1:8" s="958" customFormat="1" ht="15">
      <c r="A351" s="1079"/>
      <c r="B351" s="1195"/>
      <c r="C351" s="1194"/>
      <c r="D351" s="1194"/>
      <c r="E351" s="991" t="s">
        <v>2204</v>
      </c>
      <c r="F351" s="991" t="s">
        <v>30</v>
      </c>
      <c r="G351" s="991" t="s">
        <v>31</v>
      </c>
      <c r="H351" s="1206"/>
    </row>
    <row r="352" spans="1:8" s="958" customFormat="1" ht="15" customHeight="1">
      <c r="A352" s="1079"/>
      <c r="B352" s="1107" t="s">
        <v>2766</v>
      </c>
      <c r="C352" s="1002" t="s">
        <v>2801</v>
      </c>
      <c r="D352" s="814" t="s">
        <v>2500</v>
      </c>
      <c r="E352" s="987">
        <f>F352-6</f>
        <v>44134</v>
      </c>
      <c r="F352" s="1023">
        <v>44140</v>
      </c>
      <c r="G352" s="1023">
        <f>F352+25</f>
        <v>44165</v>
      </c>
    </row>
    <row r="353" spans="1:11" s="958" customFormat="1" ht="15" customHeight="1">
      <c r="A353" s="1079"/>
      <c r="B353" s="1107" t="s">
        <v>2811</v>
      </c>
      <c r="C353" s="1002" t="s">
        <v>2810</v>
      </c>
      <c r="D353" s="815"/>
      <c r="E353" s="987">
        <f>F353-6</f>
        <v>44141</v>
      </c>
      <c r="F353" s="1023">
        <f>F352+7</f>
        <v>44147</v>
      </c>
      <c r="G353" s="1023">
        <f>F353+25</f>
        <v>44172</v>
      </c>
    </row>
    <row r="354" spans="1:11" s="958" customFormat="1" ht="15" customHeight="1">
      <c r="A354" s="1079"/>
      <c r="B354" s="1107" t="s">
        <v>2765</v>
      </c>
      <c r="C354" s="1002" t="s">
        <v>2801</v>
      </c>
      <c r="D354" s="815"/>
      <c r="E354" s="987">
        <f>F354-6</f>
        <v>44148</v>
      </c>
      <c r="F354" s="1023">
        <f>F353+7</f>
        <v>44154</v>
      </c>
      <c r="G354" s="1023">
        <f>F354+25</f>
        <v>44179</v>
      </c>
    </row>
    <row r="355" spans="1:11" s="958" customFormat="1" ht="15" customHeight="1">
      <c r="A355" s="1079"/>
      <c r="B355" s="1002" t="s">
        <v>2763</v>
      </c>
      <c r="C355" s="1002" t="s">
        <v>2809</v>
      </c>
      <c r="D355" s="815"/>
      <c r="E355" s="987">
        <f>F355-6</f>
        <v>44155</v>
      </c>
      <c r="F355" s="1023">
        <f>F354+7</f>
        <v>44161</v>
      </c>
      <c r="G355" s="1023">
        <f>F355+25</f>
        <v>44186</v>
      </c>
    </row>
    <row r="356" spans="1:11" s="958" customFormat="1" ht="15" customHeight="1">
      <c r="A356" s="1061"/>
      <c r="B356" s="1107" t="s">
        <v>2808</v>
      </c>
      <c r="C356" s="1002" t="s">
        <v>2807</v>
      </c>
      <c r="D356" s="816"/>
      <c r="E356" s="987">
        <f>F356-6</f>
        <v>44162</v>
      </c>
      <c r="F356" s="1023">
        <f>F355+7</f>
        <v>44168</v>
      </c>
      <c r="G356" s="1023">
        <f>F356+25</f>
        <v>44193</v>
      </c>
    </row>
    <row r="357" spans="1:11" s="959" customFormat="1" ht="14.1" customHeight="1">
      <c r="A357" s="823" t="s">
        <v>2893</v>
      </c>
      <c r="B357" s="823"/>
      <c r="C357" s="1172"/>
      <c r="D357" s="1171"/>
      <c r="E357" s="998"/>
      <c r="F357" s="1170"/>
      <c r="G357" s="1170"/>
      <c r="H357" s="1113"/>
    </row>
    <row r="358" spans="1:11" s="958" customFormat="1" ht="15" customHeight="1">
      <c r="A358" s="1079"/>
      <c r="B358" s="1091" t="s">
        <v>26</v>
      </c>
      <c r="C358" s="1084" t="s">
        <v>27</v>
      </c>
      <c r="D358" s="1084" t="s">
        <v>6</v>
      </c>
      <c r="E358" s="991" t="s">
        <v>2205</v>
      </c>
      <c r="F358" s="1202" t="s">
        <v>7</v>
      </c>
      <c r="G358" s="991" t="s">
        <v>1115</v>
      </c>
      <c r="H358" s="1201"/>
    </row>
    <row r="359" spans="1:11" s="958" customFormat="1" ht="15" customHeight="1">
      <c r="A359" s="1079"/>
      <c r="B359" s="1195"/>
      <c r="C359" s="1194"/>
      <c r="D359" s="1194"/>
      <c r="E359" s="991" t="s">
        <v>2204</v>
      </c>
      <c r="F359" s="1202" t="s">
        <v>30</v>
      </c>
      <c r="G359" s="991" t="s">
        <v>31</v>
      </c>
      <c r="H359" s="1201"/>
    </row>
    <row r="360" spans="1:11" s="958" customFormat="1" ht="15" customHeight="1">
      <c r="A360" s="1079"/>
      <c r="B360" s="425" t="s">
        <v>2862</v>
      </c>
      <c r="C360" s="425" t="s">
        <v>2861</v>
      </c>
      <c r="D360" s="1200" t="s">
        <v>2221</v>
      </c>
      <c r="E360" s="987">
        <f>F360-5</f>
        <v>44137</v>
      </c>
      <c r="F360" s="1023">
        <v>44142</v>
      </c>
      <c r="G360" s="1023">
        <f>F360+19</f>
        <v>44161</v>
      </c>
      <c r="H360" s="1197"/>
    </row>
    <row r="361" spans="1:11" s="958" customFormat="1" ht="15" customHeight="1">
      <c r="A361" s="1079"/>
      <c r="B361" s="425" t="s">
        <v>2860</v>
      </c>
      <c r="C361" s="425" t="s">
        <v>2835</v>
      </c>
      <c r="D361" s="1199"/>
      <c r="E361" s="987">
        <f>F361-5</f>
        <v>44144</v>
      </c>
      <c r="F361" s="1023">
        <f>F360+7</f>
        <v>44149</v>
      </c>
      <c r="G361" s="1023">
        <f>F361+19</f>
        <v>44168</v>
      </c>
      <c r="H361" s="1197"/>
      <c r="I361" s="1196"/>
      <c r="J361" s="1196"/>
      <c r="K361" s="1196"/>
    </row>
    <row r="362" spans="1:11" s="958" customFormat="1" ht="15" customHeight="1">
      <c r="A362" s="1079"/>
      <c r="B362" s="995" t="s">
        <v>2859</v>
      </c>
      <c r="C362" s="995" t="s">
        <v>2873</v>
      </c>
      <c r="D362" s="1199"/>
      <c r="E362" s="987">
        <f>F362-5</f>
        <v>44151</v>
      </c>
      <c r="F362" s="1023">
        <f>F361+7</f>
        <v>44156</v>
      </c>
      <c r="G362" s="1023">
        <f>F362+19</f>
        <v>44175</v>
      </c>
      <c r="H362" s="1197"/>
      <c r="I362" s="1196"/>
      <c r="J362" s="1196"/>
      <c r="K362" s="1196"/>
    </row>
    <row r="363" spans="1:11" s="958" customFormat="1" ht="15" customHeight="1">
      <c r="A363" s="1079"/>
      <c r="B363" s="1032" t="s">
        <v>2872</v>
      </c>
      <c r="C363" s="995" t="s">
        <v>2871</v>
      </c>
      <c r="D363" s="1199"/>
      <c r="E363" s="987">
        <f>F363-5</f>
        <v>44158</v>
      </c>
      <c r="F363" s="1023">
        <f>F362+7</f>
        <v>44163</v>
      </c>
      <c r="G363" s="1023">
        <f>F363+19</f>
        <v>44182</v>
      </c>
      <c r="H363" s="1197"/>
      <c r="I363" s="1196"/>
      <c r="J363" s="1196"/>
      <c r="K363" s="1196"/>
    </row>
    <row r="364" spans="1:11" s="958" customFormat="1" ht="15" customHeight="1">
      <c r="A364" s="1079"/>
      <c r="B364" s="1002" t="s">
        <v>2870</v>
      </c>
      <c r="C364" s="1032" t="s">
        <v>2869</v>
      </c>
      <c r="D364" s="1198"/>
      <c r="E364" s="987">
        <f>F364-5</f>
        <v>44165</v>
      </c>
      <c r="F364" s="1023">
        <f>F363+7</f>
        <v>44170</v>
      </c>
      <c r="G364" s="1023">
        <f>F364+19</f>
        <v>44189</v>
      </c>
      <c r="H364" s="1197"/>
      <c r="I364" s="1196"/>
      <c r="J364" s="1196"/>
      <c r="K364" s="1196"/>
    </row>
    <row r="365" spans="1:11" s="959" customFormat="1" ht="15.75" customHeight="1">
      <c r="A365" s="823" t="s">
        <v>2892</v>
      </c>
      <c r="B365" s="823"/>
      <c r="C365" s="1172"/>
      <c r="D365" s="1171"/>
      <c r="E365" s="998"/>
      <c r="F365" s="1170"/>
      <c r="G365" s="1205"/>
      <c r="H365" s="1204"/>
      <c r="I365" s="1203"/>
      <c r="J365" s="1203"/>
      <c r="K365" s="1203"/>
    </row>
    <row r="366" spans="1:11" s="958" customFormat="1" ht="15" hidden="1" customHeight="1">
      <c r="A366" s="1079"/>
      <c r="B366" s="1091" t="s">
        <v>26</v>
      </c>
      <c r="C366" s="1084" t="s">
        <v>27</v>
      </c>
      <c r="D366" s="1084" t="s">
        <v>6</v>
      </c>
      <c r="E366" s="991" t="s">
        <v>2205</v>
      </c>
      <c r="F366" s="1202" t="s">
        <v>7</v>
      </c>
      <c r="G366" s="991" t="s">
        <v>1047</v>
      </c>
      <c r="H366" s="1201"/>
      <c r="I366" s="1196"/>
      <c r="J366" s="1196"/>
      <c r="K366" s="1196"/>
    </row>
    <row r="367" spans="1:11" s="958" customFormat="1" ht="15" hidden="1" customHeight="1">
      <c r="A367" s="1079"/>
      <c r="B367" s="1195"/>
      <c r="C367" s="1194"/>
      <c r="D367" s="1194"/>
      <c r="E367" s="991" t="s">
        <v>2204</v>
      </c>
      <c r="F367" s="1202" t="s">
        <v>30</v>
      </c>
      <c r="G367" s="1099" t="s">
        <v>31</v>
      </c>
      <c r="H367" s="1201"/>
      <c r="I367" s="1196"/>
      <c r="J367" s="1196"/>
      <c r="K367" s="1196"/>
    </row>
    <row r="368" spans="1:11" s="958" customFormat="1" ht="15" hidden="1" customHeight="1">
      <c r="A368" s="1079"/>
      <c r="B368" s="1107" t="s">
        <v>2490</v>
      </c>
      <c r="C368" s="1002" t="s">
        <v>2484</v>
      </c>
      <c r="D368" s="1177" t="s">
        <v>2222</v>
      </c>
      <c r="E368" s="987">
        <f>F368-5</f>
        <v>44010</v>
      </c>
      <c r="F368" s="1023">
        <v>44015</v>
      </c>
      <c r="G368" s="1023">
        <f>F368+14</f>
        <v>44029</v>
      </c>
      <c r="H368" s="1197"/>
    </row>
    <row r="369" spans="1:11" s="958" customFormat="1" ht="15" hidden="1" customHeight="1">
      <c r="A369" s="1079"/>
      <c r="B369" s="1107" t="s">
        <v>2891</v>
      </c>
      <c r="C369" s="1002" t="s">
        <v>2887</v>
      </c>
      <c r="D369" s="1176"/>
      <c r="E369" s="987">
        <f>F369-5</f>
        <v>44017</v>
      </c>
      <c r="F369" s="1023">
        <f>F368+7</f>
        <v>44022</v>
      </c>
      <c r="G369" s="1023">
        <f>F369+14</f>
        <v>44036</v>
      </c>
      <c r="H369" s="1197"/>
      <c r="I369" s="1196"/>
      <c r="J369" s="1196"/>
      <c r="K369" s="1196"/>
    </row>
    <row r="370" spans="1:11" s="958" customFormat="1" ht="15" hidden="1" customHeight="1">
      <c r="A370" s="1079"/>
      <c r="B370" s="1107" t="s">
        <v>2890</v>
      </c>
      <c r="C370" s="1002" t="s">
        <v>2887</v>
      </c>
      <c r="D370" s="1176"/>
      <c r="E370" s="987">
        <f>F370-5</f>
        <v>44024</v>
      </c>
      <c r="F370" s="1023">
        <f>F369+7</f>
        <v>44029</v>
      </c>
      <c r="G370" s="1023">
        <f>F370+14</f>
        <v>44043</v>
      </c>
      <c r="H370" s="1197"/>
      <c r="I370" s="1196"/>
      <c r="J370" s="1196"/>
      <c r="K370" s="1196"/>
    </row>
    <row r="371" spans="1:11" s="958" customFormat="1" ht="15" hidden="1" customHeight="1">
      <c r="A371" s="1079"/>
      <c r="B371" s="1107" t="s">
        <v>2889</v>
      </c>
      <c r="C371" s="1002" t="s">
        <v>2887</v>
      </c>
      <c r="D371" s="1176"/>
      <c r="E371" s="987">
        <f>F371-5</f>
        <v>44031</v>
      </c>
      <c r="F371" s="1023">
        <f>F370+7</f>
        <v>44036</v>
      </c>
      <c r="G371" s="1023">
        <f>F371+14</f>
        <v>44050</v>
      </c>
      <c r="H371" s="1197"/>
      <c r="I371" s="1196"/>
      <c r="J371" s="1196"/>
      <c r="K371" s="1196"/>
    </row>
    <row r="372" spans="1:11" s="958" customFormat="1" ht="15" hidden="1" customHeight="1">
      <c r="A372" s="1079"/>
      <c r="B372" s="1107" t="s">
        <v>2888</v>
      </c>
      <c r="C372" s="1002" t="s">
        <v>2887</v>
      </c>
      <c r="D372" s="1175"/>
      <c r="E372" s="987">
        <f>F372-5</f>
        <v>44038</v>
      </c>
      <c r="F372" s="1023">
        <f>F371+7</f>
        <v>44043</v>
      </c>
      <c r="G372" s="1023">
        <f>F372+14</f>
        <v>44057</v>
      </c>
      <c r="H372" s="1197"/>
      <c r="I372" s="1196"/>
      <c r="J372" s="1196"/>
      <c r="K372" s="1196"/>
    </row>
    <row r="373" spans="1:11" s="958" customFormat="1" ht="15" customHeight="1">
      <c r="A373" s="1079"/>
      <c r="B373" s="1092" t="s">
        <v>2590</v>
      </c>
      <c r="C373" s="1088" t="s">
        <v>27</v>
      </c>
      <c r="D373" s="1088" t="s">
        <v>6</v>
      </c>
      <c r="E373" s="991" t="s">
        <v>2205</v>
      </c>
      <c r="F373" s="1202" t="s">
        <v>7</v>
      </c>
      <c r="G373" s="991" t="s">
        <v>1047</v>
      </c>
      <c r="H373" s="1201"/>
      <c r="I373" s="1196"/>
      <c r="J373" s="1196"/>
      <c r="K373" s="1196"/>
    </row>
    <row r="374" spans="1:11" s="958" customFormat="1" ht="15" customHeight="1">
      <c r="A374" s="1079"/>
      <c r="B374" s="1121"/>
      <c r="C374" s="1123"/>
      <c r="D374" s="1123"/>
      <c r="E374" s="991" t="s">
        <v>2204</v>
      </c>
      <c r="F374" s="1202" t="s">
        <v>30</v>
      </c>
      <c r="G374" s="1099" t="s">
        <v>31</v>
      </c>
      <c r="H374" s="1201"/>
      <c r="I374" s="1196"/>
      <c r="J374" s="1196"/>
      <c r="K374" s="1196"/>
    </row>
    <row r="375" spans="1:11" s="958" customFormat="1" ht="15" customHeight="1">
      <c r="A375" s="1079"/>
      <c r="B375" s="425" t="s">
        <v>2886</v>
      </c>
      <c r="C375" s="425" t="s">
        <v>2885</v>
      </c>
      <c r="D375" s="1200" t="s">
        <v>2221</v>
      </c>
      <c r="E375" s="987">
        <f>F375-4</f>
        <v>44138</v>
      </c>
      <c r="F375" s="1023">
        <v>44142</v>
      </c>
      <c r="G375" s="1023">
        <f>F375+23</f>
        <v>44165</v>
      </c>
      <c r="H375" s="1197"/>
    </row>
    <row r="376" spans="1:11" s="958" customFormat="1" ht="15" customHeight="1">
      <c r="A376" s="1079"/>
      <c r="B376" s="425" t="s">
        <v>2884</v>
      </c>
      <c r="C376" s="425" t="s">
        <v>2883</v>
      </c>
      <c r="D376" s="1199"/>
      <c r="E376" s="987">
        <f>F376-4</f>
        <v>44145</v>
      </c>
      <c r="F376" s="1023">
        <f>F375+7</f>
        <v>44149</v>
      </c>
      <c r="G376" s="1023">
        <f>F376+23</f>
        <v>44172</v>
      </c>
      <c r="H376" s="1197"/>
      <c r="I376" s="1196"/>
      <c r="J376" s="1196"/>
      <c r="K376" s="1196"/>
    </row>
    <row r="377" spans="1:11" s="958" customFormat="1" ht="15" customHeight="1">
      <c r="A377" s="1079"/>
      <c r="B377" s="995" t="s">
        <v>2882</v>
      </c>
      <c r="C377" s="995" t="s">
        <v>2858</v>
      </c>
      <c r="D377" s="1199"/>
      <c r="E377" s="987">
        <f>F377-4</f>
        <v>44152</v>
      </c>
      <c r="F377" s="1023">
        <f>F376+7</f>
        <v>44156</v>
      </c>
      <c r="G377" s="1023">
        <f>F377+23</f>
        <v>44179</v>
      </c>
      <c r="H377" s="1197"/>
      <c r="I377" s="1196"/>
      <c r="J377" s="1196"/>
      <c r="K377" s="1196"/>
    </row>
    <row r="378" spans="1:11" s="958" customFormat="1" ht="15" customHeight="1">
      <c r="A378" s="1079"/>
      <c r="B378" s="1032" t="s">
        <v>2857</v>
      </c>
      <c r="C378" s="995" t="s">
        <v>2856</v>
      </c>
      <c r="D378" s="1199"/>
      <c r="E378" s="987">
        <f>F378-4</f>
        <v>44159</v>
      </c>
      <c r="F378" s="1023">
        <f>F377+7</f>
        <v>44163</v>
      </c>
      <c r="G378" s="1023">
        <f>F378+23</f>
        <v>44186</v>
      </c>
      <c r="H378" s="1197"/>
      <c r="I378" s="1196"/>
      <c r="J378" s="1196"/>
      <c r="K378" s="1196"/>
    </row>
    <row r="379" spans="1:11" s="958" customFormat="1" ht="15" customHeight="1">
      <c r="A379" s="1079"/>
      <c r="B379" s="1002" t="s">
        <v>2855</v>
      </c>
      <c r="C379" s="1032" t="s">
        <v>2854</v>
      </c>
      <c r="D379" s="1198"/>
      <c r="E379" s="987">
        <f>F379-4</f>
        <v>44166</v>
      </c>
      <c r="F379" s="1023">
        <f>F378+7</f>
        <v>44170</v>
      </c>
      <c r="G379" s="1023">
        <f>F379+23</f>
        <v>44193</v>
      </c>
      <c r="H379" s="1197"/>
      <c r="I379" s="1196"/>
      <c r="J379" s="1196"/>
      <c r="K379" s="1196"/>
    </row>
    <row r="380" spans="1:11" s="965" customFormat="1" ht="15" customHeight="1">
      <c r="A380" s="823" t="s">
        <v>2881</v>
      </c>
      <c r="B380" s="1125"/>
      <c r="C380" s="1172"/>
      <c r="D380" s="1171"/>
      <c r="E380" s="998"/>
      <c r="F380" s="1170"/>
      <c r="G380" s="1170"/>
      <c r="H380" s="1169"/>
      <c r="I380" s="1193"/>
      <c r="J380" s="1193"/>
      <c r="K380" s="1193"/>
    </row>
    <row r="381" spans="1:11" s="963" customFormat="1" ht="15" hidden="1" customHeight="1">
      <c r="A381" s="1079"/>
      <c r="B381" s="1174" t="s">
        <v>26</v>
      </c>
      <c r="C381" s="1088" t="s">
        <v>27</v>
      </c>
      <c r="D381" s="1191" t="s">
        <v>6</v>
      </c>
      <c r="E381" s="1086" t="s">
        <v>2205</v>
      </c>
      <c r="F381" s="1086" t="s">
        <v>7</v>
      </c>
      <c r="G381" s="1086" t="s">
        <v>268</v>
      </c>
      <c r="H381" s="1155"/>
      <c r="I381" s="1179"/>
      <c r="J381" s="1179"/>
      <c r="K381" s="1179"/>
    </row>
    <row r="382" spans="1:11" s="963" customFormat="1" ht="15" hidden="1" customHeight="1">
      <c r="A382" s="1079"/>
      <c r="B382" s="1181"/>
      <c r="C382" s="1180"/>
      <c r="D382" s="1138"/>
      <c r="E382" s="1156" t="s">
        <v>2204</v>
      </c>
      <c r="F382" s="1156" t="s">
        <v>30</v>
      </c>
      <c r="G382" s="1156" t="s">
        <v>31</v>
      </c>
      <c r="H382" s="1155"/>
      <c r="I382" s="1179"/>
      <c r="J382" s="1179"/>
      <c r="K382" s="1179"/>
    </row>
    <row r="383" spans="1:11" s="963" customFormat="1" ht="15" hidden="1" customHeight="1">
      <c r="A383" s="1079"/>
      <c r="B383" s="425" t="s">
        <v>2880</v>
      </c>
      <c r="C383" s="425" t="s">
        <v>2879</v>
      </c>
      <c r="D383" s="1177" t="s">
        <v>2220</v>
      </c>
      <c r="E383" s="1189">
        <f>F383-5</f>
        <v>43553</v>
      </c>
      <c r="F383" s="1178">
        <v>43558</v>
      </c>
      <c r="G383" s="1178">
        <f>F383+24</f>
        <v>43582</v>
      </c>
      <c r="H383" s="1155"/>
      <c r="I383" s="1179"/>
      <c r="J383" s="1179"/>
      <c r="K383" s="1179"/>
    </row>
    <row r="384" spans="1:11" s="963" customFormat="1" ht="15" hidden="1" customHeight="1">
      <c r="A384" s="1079"/>
      <c r="B384" s="1032" t="s">
        <v>2878</v>
      </c>
      <c r="C384" s="1032" t="s">
        <v>2877</v>
      </c>
      <c r="D384" s="1176"/>
      <c r="E384" s="1189">
        <f>F384-5</f>
        <v>43560</v>
      </c>
      <c r="F384" s="1178">
        <f>F383+7</f>
        <v>43565</v>
      </c>
      <c r="G384" s="1178">
        <f>F384+24</f>
        <v>43589</v>
      </c>
      <c r="H384" s="1155"/>
      <c r="I384" s="1179"/>
      <c r="J384" s="1179"/>
      <c r="K384" s="1179"/>
    </row>
    <row r="385" spans="1:11" s="963" customFormat="1" ht="15" hidden="1" customHeight="1">
      <c r="A385" s="1079"/>
      <c r="B385" s="995" t="s">
        <v>2876</v>
      </c>
      <c r="C385" s="995" t="s">
        <v>2875</v>
      </c>
      <c r="D385" s="1176"/>
      <c r="E385" s="1189">
        <f>F385-5</f>
        <v>43567</v>
      </c>
      <c r="F385" s="1178">
        <f>F384+7</f>
        <v>43572</v>
      </c>
      <c r="G385" s="1178">
        <f>F385+24</f>
        <v>43596</v>
      </c>
      <c r="H385" s="1155"/>
      <c r="I385" s="1179"/>
      <c r="J385" s="1179"/>
      <c r="K385" s="1179"/>
    </row>
    <row r="386" spans="1:11" s="963" customFormat="1" ht="15" hidden="1" customHeight="1">
      <c r="A386" s="1079"/>
      <c r="B386" s="995" t="s">
        <v>2763</v>
      </c>
      <c r="C386" s="995" t="s">
        <v>2874</v>
      </c>
      <c r="D386" s="1176"/>
      <c r="E386" s="1189">
        <f>F386-5</f>
        <v>43574</v>
      </c>
      <c r="F386" s="1178">
        <f>F385+7</f>
        <v>43579</v>
      </c>
      <c r="G386" s="1178">
        <f>F386+24</f>
        <v>43603</v>
      </c>
      <c r="H386" s="1155"/>
      <c r="I386" s="1179"/>
      <c r="J386" s="1179"/>
      <c r="K386" s="1179"/>
    </row>
    <row r="387" spans="1:11" s="963" customFormat="1" ht="15" hidden="1" customHeight="1">
      <c r="A387" s="1079"/>
      <c r="B387" s="995" t="s">
        <v>2766</v>
      </c>
      <c r="C387" s="1032" t="s">
        <v>2821</v>
      </c>
      <c r="D387" s="1175"/>
      <c r="E387" s="1189">
        <f>F387-5</f>
        <v>43581</v>
      </c>
      <c r="F387" s="1178">
        <f>F386+7</f>
        <v>43586</v>
      </c>
      <c r="G387" s="1178">
        <f>F387+24</f>
        <v>43610</v>
      </c>
      <c r="H387" s="1155"/>
      <c r="I387" s="1179"/>
      <c r="J387" s="1179"/>
      <c r="K387" s="1179"/>
    </row>
    <row r="388" spans="1:11" s="963" customFormat="1" ht="15" hidden="1" customHeight="1">
      <c r="A388" s="1079"/>
      <c r="B388" s="995"/>
      <c r="C388" s="1032"/>
      <c r="D388" s="1187"/>
      <c r="E388" s="1038"/>
      <c r="F388" s="1186"/>
      <c r="G388" s="1186"/>
      <c r="H388" s="1155"/>
      <c r="I388" s="1179"/>
      <c r="J388" s="1179"/>
      <c r="K388" s="1179"/>
    </row>
    <row r="389" spans="1:11" s="963" customFormat="1" ht="15" customHeight="1">
      <c r="A389" s="1079"/>
      <c r="B389" s="1092" t="s">
        <v>26</v>
      </c>
      <c r="C389" s="1088" t="s">
        <v>27</v>
      </c>
      <c r="D389" s="1191" t="s">
        <v>6</v>
      </c>
      <c r="E389" s="1086" t="s">
        <v>2205</v>
      </c>
      <c r="F389" s="1086" t="s">
        <v>7</v>
      </c>
      <c r="G389" s="1086" t="s">
        <v>268</v>
      </c>
      <c r="H389" s="1155"/>
      <c r="I389" s="1179"/>
      <c r="J389" s="1179"/>
      <c r="K389" s="1179"/>
    </row>
    <row r="390" spans="1:11" s="963" customFormat="1" ht="15" customHeight="1">
      <c r="A390" s="1079"/>
      <c r="B390" s="1192"/>
      <c r="C390" s="1180"/>
      <c r="D390" s="1138"/>
      <c r="E390" s="1156" t="s">
        <v>2204</v>
      </c>
      <c r="F390" s="1156" t="s">
        <v>30</v>
      </c>
      <c r="G390" s="1156" t="s">
        <v>31</v>
      </c>
      <c r="H390" s="1155"/>
      <c r="I390" s="1179"/>
      <c r="J390" s="1179"/>
      <c r="K390" s="1179"/>
    </row>
    <row r="391" spans="1:11" s="963" customFormat="1" ht="15" customHeight="1">
      <c r="A391" s="1079"/>
      <c r="B391" s="425" t="s">
        <v>2862</v>
      </c>
      <c r="C391" s="425" t="s">
        <v>2861</v>
      </c>
      <c r="D391" s="1177" t="s">
        <v>2671</v>
      </c>
      <c r="E391" s="1189">
        <f>F391-5</f>
        <v>44137</v>
      </c>
      <c r="F391" s="1178">
        <v>44142</v>
      </c>
      <c r="G391" s="1178">
        <f>F391+28</f>
        <v>44170</v>
      </c>
      <c r="H391" s="1155"/>
      <c r="I391" s="1179"/>
      <c r="J391" s="1179"/>
      <c r="K391" s="1179"/>
    </row>
    <row r="392" spans="1:11" s="963" customFormat="1" ht="15" customHeight="1">
      <c r="A392" s="1079"/>
      <c r="B392" s="425" t="s">
        <v>2860</v>
      </c>
      <c r="C392" s="425" t="s">
        <v>2835</v>
      </c>
      <c r="D392" s="1176"/>
      <c r="E392" s="1189">
        <f>F392-5</f>
        <v>44144</v>
      </c>
      <c r="F392" s="1178">
        <f>F391+7</f>
        <v>44149</v>
      </c>
      <c r="G392" s="1178">
        <f>F392+28</f>
        <v>44177</v>
      </c>
      <c r="H392" s="1155"/>
      <c r="I392" s="1179"/>
      <c r="J392" s="1179"/>
      <c r="K392" s="1179"/>
    </row>
    <row r="393" spans="1:11" s="963" customFormat="1" ht="15" customHeight="1">
      <c r="A393" s="1079"/>
      <c r="B393" s="995" t="s">
        <v>2859</v>
      </c>
      <c r="C393" s="995" t="s">
        <v>2873</v>
      </c>
      <c r="D393" s="1176"/>
      <c r="E393" s="1189">
        <f>F393-5</f>
        <v>44151</v>
      </c>
      <c r="F393" s="1178">
        <f>F392+7</f>
        <v>44156</v>
      </c>
      <c r="G393" s="1178">
        <f>F393+28</f>
        <v>44184</v>
      </c>
      <c r="H393" s="1155"/>
      <c r="I393" s="1179"/>
      <c r="J393" s="1179"/>
      <c r="K393" s="1179"/>
    </row>
    <row r="394" spans="1:11" s="963" customFormat="1" ht="15" customHeight="1">
      <c r="A394" s="1079"/>
      <c r="B394" s="1032" t="s">
        <v>2872</v>
      </c>
      <c r="C394" s="995" t="s">
        <v>2871</v>
      </c>
      <c r="D394" s="1176"/>
      <c r="E394" s="1189">
        <f>F394-5</f>
        <v>44158</v>
      </c>
      <c r="F394" s="1178">
        <f>F393+7</f>
        <v>44163</v>
      </c>
      <c r="G394" s="1178">
        <f>F394+28</f>
        <v>44191</v>
      </c>
      <c r="H394" s="1155"/>
      <c r="I394" s="1179"/>
      <c r="J394" s="1179"/>
      <c r="K394" s="1179"/>
    </row>
    <row r="395" spans="1:11" s="963" customFormat="1" ht="15" customHeight="1">
      <c r="A395" s="1079"/>
      <c r="B395" s="1002" t="s">
        <v>2870</v>
      </c>
      <c r="C395" s="1032" t="s">
        <v>2869</v>
      </c>
      <c r="D395" s="1175"/>
      <c r="E395" s="1189">
        <f>F395-5</f>
        <v>44165</v>
      </c>
      <c r="F395" s="1178">
        <f>F394+7</f>
        <v>44170</v>
      </c>
      <c r="G395" s="1178">
        <f>F395+28</f>
        <v>44198</v>
      </c>
      <c r="H395" s="1155"/>
      <c r="I395" s="1179"/>
      <c r="J395" s="1179"/>
      <c r="K395" s="1179"/>
    </row>
    <row r="396" spans="1:11" s="963" customFormat="1" ht="15" hidden="1" customHeight="1">
      <c r="A396" s="1079"/>
      <c r="B396" s="1093" t="s">
        <v>26</v>
      </c>
      <c r="C396" s="1088" t="s">
        <v>27</v>
      </c>
      <c r="D396" s="1191" t="s">
        <v>6</v>
      </c>
      <c r="E396" s="1086" t="s">
        <v>2205</v>
      </c>
      <c r="F396" s="1086" t="s">
        <v>7</v>
      </c>
      <c r="G396" s="1086" t="s">
        <v>268</v>
      </c>
      <c r="H396" s="1155"/>
      <c r="I396" s="1179"/>
      <c r="J396" s="1179"/>
      <c r="K396" s="1179"/>
    </row>
    <row r="397" spans="1:11" s="963" customFormat="1" ht="15" hidden="1" customHeight="1">
      <c r="A397" s="1079"/>
      <c r="B397" s="1190"/>
      <c r="C397" s="1180"/>
      <c r="D397" s="1138"/>
      <c r="E397" s="1156" t="s">
        <v>2204</v>
      </c>
      <c r="F397" s="1156" t="s">
        <v>30</v>
      </c>
      <c r="G397" s="1156" t="s">
        <v>31</v>
      </c>
      <c r="H397" s="1155"/>
      <c r="I397" s="1179"/>
      <c r="J397" s="1179"/>
      <c r="K397" s="1179"/>
    </row>
    <row r="398" spans="1:11" s="963" customFormat="1" ht="15" hidden="1" customHeight="1">
      <c r="A398" s="1079"/>
      <c r="B398" s="1107" t="s">
        <v>2868</v>
      </c>
      <c r="C398" s="1002" t="s">
        <v>2867</v>
      </c>
      <c r="D398" s="1177" t="s">
        <v>2866</v>
      </c>
      <c r="E398" s="1189">
        <f>F398-5</f>
        <v>44043</v>
      </c>
      <c r="F398" s="1178">
        <v>44048</v>
      </c>
      <c r="G398" s="1178">
        <f>F398+22</f>
        <v>44070</v>
      </c>
      <c r="H398" s="1155"/>
      <c r="I398" s="1179"/>
      <c r="J398" s="1179"/>
      <c r="K398" s="1179"/>
    </row>
    <row r="399" spans="1:11" s="963" customFormat="1" ht="15" hidden="1" customHeight="1">
      <c r="A399" s="1079"/>
      <c r="B399" s="1107" t="s">
        <v>2865</v>
      </c>
      <c r="C399" s="1002" t="s">
        <v>2844</v>
      </c>
      <c r="D399" s="1176"/>
      <c r="E399" s="1189">
        <f>F399-5</f>
        <v>44050</v>
      </c>
      <c r="F399" s="1178">
        <f>F398+7</f>
        <v>44055</v>
      </c>
      <c r="G399" s="1178">
        <f>F399+22</f>
        <v>44077</v>
      </c>
      <c r="H399" s="1155"/>
      <c r="I399" s="1179"/>
      <c r="J399" s="1179"/>
      <c r="K399" s="1179"/>
    </row>
    <row r="400" spans="1:11" s="963" customFormat="1" ht="15" hidden="1" customHeight="1">
      <c r="A400" s="1079"/>
      <c r="B400" s="1107" t="s">
        <v>2864</v>
      </c>
      <c r="C400" s="1002" t="s">
        <v>2844</v>
      </c>
      <c r="D400" s="1176"/>
      <c r="E400" s="1189">
        <f>F400-5</f>
        <v>44057</v>
      </c>
      <c r="F400" s="1178">
        <f>F399+7</f>
        <v>44062</v>
      </c>
      <c r="G400" s="1178">
        <f>F400+22</f>
        <v>44084</v>
      </c>
      <c r="H400" s="1155"/>
      <c r="I400" s="1179"/>
      <c r="J400" s="1179"/>
      <c r="K400" s="1179"/>
    </row>
    <row r="401" spans="1:11" s="963" customFormat="1" ht="15" hidden="1" customHeight="1">
      <c r="A401" s="1079"/>
      <c r="B401" s="1107" t="s">
        <v>2846</v>
      </c>
      <c r="C401" s="1002" t="s">
        <v>2844</v>
      </c>
      <c r="D401" s="1176"/>
      <c r="E401" s="1189">
        <f>F401-5</f>
        <v>44064</v>
      </c>
      <c r="F401" s="1178">
        <f>F400+7</f>
        <v>44069</v>
      </c>
      <c r="G401" s="1178">
        <f>F401+22</f>
        <v>44091</v>
      </c>
      <c r="H401" s="1155"/>
      <c r="I401" s="1179"/>
      <c r="J401" s="1179"/>
      <c r="K401" s="1179"/>
    </row>
    <row r="402" spans="1:11" s="963" customFormat="1" ht="15" hidden="1" customHeight="1">
      <c r="A402" s="1079"/>
      <c r="B402" s="1107" t="s">
        <v>2845</v>
      </c>
      <c r="C402" s="1002" t="s">
        <v>2844</v>
      </c>
      <c r="D402" s="1175"/>
      <c r="E402" s="1189">
        <f>F402-5</f>
        <v>44071</v>
      </c>
      <c r="F402" s="1178">
        <f>F401+7</f>
        <v>44076</v>
      </c>
      <c r="G402" s="1178">
        <f>F402+22</f>
        <v>44098</v>
      </c>
      <c r="H402" s="1155"/>
      <c r="I402" s="1179"/>
      <c r="J402" s="1179"/>
      <c r="K402" s="1179"/>
    </row>
    <row r="403" spans="1:11" s="963" customFormat="1" ht="15" hidden="1" customHeight="1">
      <c r="A403" s="1079"/>
      <c r="B403" s="1098"/>
      <c r="C403" s="1188"/>
      <c r="D403" s="1187"/>
      <c r="E403" s="1038"/>
      <c r="F403" s="1186"/>
      <c r="G403" s="1186"/>
      <c r="H403" s="1155"/>
      <c r="I403" s="1179"/>
      <c r="J403" s="1179"/>
      <c r="K403" s="1179"/>
    </row>
    <row r="404" spans="1:11" s="963" customFormat="1" ht="15" customHeight="1">
      <c r="A404" s="1079"/>
      <c r="B404" s="1091" t="s">
        <v>26</v>
      </c>
      <c r="C404" s="1084" t="s">
        <v>27</v>
      </c>
      <c r="D404" s="1167" t="s">
        <v>6</v>
      </c>
      <c r="E404" s="1184" t="s">
        <v>2205</v>
      </c>
      <c r="F404" s="1184" t="s">
        <v>7</v>
      </c>
      <c r="G404" s="1184" t="s">
        <v>268</v>
      </c>
      <c r="H404" s="1155"/>
      <c r="I404" s="1179"/>
      <c r="J404" s="1179"/>
      <c r="K404" s="1179"/>
    </row>
    <row r="405" spans="1:11" s="963" customFormat="1" ht="15" customHeight="1">
      <c r="A405" s="1079"/>
      <c r="B405" s="1195"/>
      <c r="C405" s="1194"/>
      <c r="D405" s="1164"/>
      <c r="E405" s="1182" t="s">
        <v>2204</v>
      </c>
      <c r="F405" s="1182" t="s">
        <v>30</v>
      </c>
      <c r="G405" s="1182" t="s">
        <v>31</v>
      </c>
      <c r="H405" s="1155"/>
      <c r="I405" s="1179"/>
      <c r="J405" s="1179"/>
      <c r="K405" s="1179"/>
    </row>
    <row r="406" spans="1:11" s="963" customFormat="1" ht="15" customHeight="1">
      <c r="A406" s="1079"/>
      <c r="B406" s="425" t="s">
        <v>2843</v>
      </c>
      <c r="C406" s="425" t="s">
        <v>2816</v>
      </c>
      <c r="D406" s="1177" t="s">
        <v>2572</v>
      </c>
      <c r="E406" s="1189">
        <f>F406-5</f>
        <v>44135</v>
      </c>
      <c r="F406" s="1178">
        <v>44140</v>
      </c>
      <c r="G406" s="1178">
        <f>F406+24</f>
        <v>44164</v>
      </c>
      <c r="H406" s="1155"/>
      <c r="I406" s="1179"/>
      <c r="J406" s="1179"/>
      <c r="K406" s="1179"/>
    </row>
    <row r="407" spans="1:11" s="963" customFormat="1" ht="15" customHeight="1">
      <c r="A407" s="1079"/>
      <c r="B407" s="1032" t="s">
        <v>2766</v>
      </c>
      <c r="C407" s="1032" t="s">
        <v>2801</v>
      </c>
      <c r="D407" s="1176"/>
      <c r="E407" s="1189">
        <f>F407-5</f>
        <v>44142</v>
      </c>
      <c r="F407" s="1178">
        <f>F406+7</f>
        <v>44147</v>
      </c>
      <c r="G407" s="1178">
        <f>F407+24</f>
        <v>44171</v>
      </c>
      <c r="H407" s="1155"/>
      <c r="I407" s="1179"/>
      <c r="J407" s="1179"/>
      <c r="K407" s="1179"/>
    </row>
    <row r="408" spans="1:11" s="963" customFormat="1" ht="15" customHeight="1">
      <c r="A408" s="1079"/>
      <c r="B408" s="995" t="s">
        <v>2765</v>
      </c>
      <c r="C408" s="995" t="s">
        <v>2801</v>
      </c>
      <c r="D408" s="1176"/>
      <c r="E408" s="1189">
        <f>F408-5</f>
        <v>44149</v>
      </c>
      <c r="F408" s="1178">
        <f>F407+7</f>
        <v>44154</v>
      </c>
      <c r="G408" s="1178">
        <f>F408+24</f>
        <v>44178</v>
      </c>
      <c r="H408" s="1155"/>
      <c r="I408" s="1179"/>
      <c r="J408" s="1179"/>
      <c r="K408" s="1179"/>
    </row>
    <row r="409" spans="1:11" s="963" customFormat="1" ht="15" customHeight="1">
      <c r="A409" s="1079"/>
      <c r="B409" s="995" t="s">
        <v>2763</v>
      </c>
      <c r="C409" s="995" t="s">
        <v>2809</v>
      </c>
      <c r="D409" s="1176"/>
      <c r="E409" s="1189">
        <f>F409-5</f>
        <v>44156</v>
      </c>
      <c r="F409" s="1178">
        <f>F408+7</f>
        <v>44161</v>
      </c>
      <c r="G409" s="1178">
        <f>F409+24</f>
        <v>44185</v>
      </c>
      <c r="H409" s="1155"/>
      <c r="I409" s="1179"/>
      <c r="J409" s="1179"/>
      <c r="K409" s="1179"/>
    </row>
    <row r="410" spans="1:11" s="963" customFormat="1" ht="15" customHeight="1">
      <c r="A410" s="1079"/>
      <c r="B410" s="995" t="s">
        <v>2808</v>
      </c>
      <c r="C410" s="995" t="s">
        <v>2807</v>
      </c>
      <c r="D410" s="1175"/>
      <c r="E410" s="1189">
        <f>F410-5</f>
        <v>44163</v>
      </c>
      <c r="F410" s="1178">
        <f>F409+7</f>
        <v>44168</v>
      </c>
      <c r="G410" s="1178">
        <f>F410+24</f>
        <v>44192</v>
      </c>
      <c r="H410" s="1155"/>
      <c r="I410" s="1179"/>
      <c r="J410" s="1179"/>
      <c r="K410" s="1179"/>
    </row>
    <row r="411" spans="1:11" s="965" customFormat="1" ht="15" customHeight="1">
      <c r="A411" s="823" t="s">
        <v>2863</v>
      </c>
      <c r="B411" s="1125"/>
      <c r="C411" s="1172"/>
      <c r="D411" s="1171"/>
      <c r="E411" s="998"/>
      <c r="F411" s="1170"/>
      <c r="G411" s="1170"/>
      <c r="H411" s="1169"/>
      <c r="I411" s="1193"/>
      <c r="J411" s="1193"/>
      <c r="K411" s="1193"/>
    </row>
    <row r="412" spans="1:11" s="963" customFormat="1" ht="15" customHeight="1">
      <c r="A412" s="1079"/>
      <c r="B412" s="1092" t="s">
        <v>26</v>
      </c>
      <c r="C412" s="1088" t="s">
        <v>27</v>
      </c>
      <c r="D412" s="1191" t="s">
        <v>6</v>
      </c>
      <c r="E412" s="1086" t="s">
        <v>2205</v>
      </c>
      <c r="F412" s="1086" t="s">
        <v>7</v>
      </c>
      <c r="G412" s="1086" t="s">
        <v>268</v>
      </c>
      <c r="H412" s="1155"/>
      <c r="I412" s="1179"/>
      <c r="J412" s="1179"/>
      <c r="K412" s="1179"/>
    </row>
    <row r="413" spans="1:11" s="963" customFormat="1" ht="15" customHeight="1">
      <c r="A413" s="1079"/>
      <c r="B413" s="1192"/>
      <c r="C413" s="1180"/>
      <c r="D413" s="1138"/>
      <c r="E413" s="1156" t="s">
        <v>2204</v>
      </c>
      <c r="F413" s="1156" t="s">
        <v>30</v>
      </c>
      <c r="G413" s="1156" t="s">
        <v>31</v>
      </c>
      <c r="H413" s="1155"/>
      <c r="I413" s="1179"/>
      <c r="J413" s="1179"/>
      <c r="K413" s="1179"/>
    </row>
    <row r="414" spans="1:11" s="963" customFormat="1" ht="15" customHeight="1">
      <c r="A414" s="1079"/>
      <c r="B414" s="425" t="s">
        <v>2862</v>
      </c>
      <c r="C414" s="425" t="s">
        <v>2861</v>
      </c>
      <c r="D414" s="1177" t="s">
        <v>2671</v>
      </c>
      <c r="E414" s="1189">
        <f>F414-5</f>
        <v>44137</v>
      </c>
      <c r="F414" s="1178">
        <v>44142</v>
      </c>
      <c r="G414" s="1178">
        <f>F414+28</f>
        <v>44170</v>
      </c>
      <c r="H414" s="1155"/>
      <c r="I414" s="1179"/>
      <c r="J414" s="1179"/>
      <c r="K414" s="1179"/>
    </row>
    <row r="415" spans="1:11" s="963" customFormat="1" ht="15" customHeight="1">
      <c r="A415" s="1079"/>
      <c r="B415" s="425" t="s">
        <v>2860</v>
      </c>
      <c r="C415" s="425" t="s">
        <v>2835</v>
      </c>
      <c r="D415" s="1176"/>
      <c r="E415" s="1189">
        <f>F415-5</f>
        <v>44144</v>
      </c>
      <c r="F415" s="1178">
        <f>F414+7</f>
        <v>44149</v>
      </c>
      <c r="G415" s="1178">
        <f>F415+28</f>
        <v>44177</v>
      </c>
      <c r="H415" s="1155"/>
      <c r="I415" s="1179"/>
      <c r="J415" s="1179"/>
      <c r="K415" s="1179"/>
    </row>
    <row r="416" spans="1:11" s="963" customFormat="1" ht="15" customHeight="1">
      <c r="A416" s="1079"/>
      <c r="B416" s="995" t="s">
        <v>2859</v>
      </c>
      <c r="C416" s="995" t="s">
        <v>2858</v>
      </c>
      <c r="D416" s="1176"/>
      <c r="E416" s="1189">
        <f>F416-5</f>
        <v>44151</v>
      </c>
      <c r="F416" s="1178">
        <f>F415+7</f>
        <v>44156</v>
      </c>
      <c r="G416" s="1178">
        <f>F416+28</f>
        <v>44184</v>
      </c>
      <c r="H416" s="1155"/>
      <c r="I416" s="1179"/>
      <c r="J416" s="1179"/>
      <c r="K416" s="1179"/>
    </row>
    <row r="417" spans="1:11" s="963" customFormat="1" ht="15" customHeight="1">
      <c r="A417" s="1079"/>
      <c r="B417" s="1032" t="s">
        <v>2857</v>
      </c>
      <c r="C417" s="995" t="s">
        <v>2856</v>
      </c>
      <c r="D417" s="1176"/>
      <c r="E417" s="1189">
        <f>F417-5</f>
        <v>44158</v>
      </c>
      <c r="F417" s="1178">
        <f>F416+7</f>
        <v>44163</v>
      </c>
      <c r="G417" s="1178">
        <f>F417+28</f>
        <v>44191</v>
      </c>
      <c r="H417" s="1155"/>
      <c r="I417" s="1179"/>
      <c r="J417" s="1179"/>
      <c r="K417" s="1179"/>
    </row>
    <row r="418" spans="1:11" s="963" customFormat="1" ht="15" customHeight="1">
      <c r="A418" s="1079"/>
      <c r="B418" s="1002" t="s">
        <v>2855</v>
      </c>
      <c r="C418" s="1032" t="s">
        <v>2854</v>
      </c>
      <c r="D418" s="1175"/>
      <c r="E418" s="1189">
        <f>F418-5</f>
        <v>44165</v>
      </c>
      <c r="F418" s="1178">
        <f>F417+7</f>
        <v>44170</v>
      </c>
      <c r="G418" s="1178">
        <f>F418+28</f>
        <v>44198</v>
      </c>
      <c r="H418" s="1155"/>
      <c r="I418" s="1179"/>
      <c r="J418" s="1179"/>
      <c r="K418" s="1179"/>
    </row>
    <row r="419" spans="1:11" s="963" customFormat="1" ht="15" hidden="1" customHeight="1">
      <c r="A419" s="1079"/>
      <c r="B419" s="1093" t="s">
        <v>26</v>
      </c>
      <c r="C419" s="1088" t="s">
        <v>27</v>
      </c>
      <c r="D419" s="1191" t="s">
        <v>6</v>
      </c>
      <c r="E419" s="1086" t="s">
        <v>2205</v>
      </c>
      <c r="F419" s="1086" t="s">
        <v>7</v>
      </c>
      <c r="G419" s="1086" t="s">
        <v>2853</v>
      </c>
      <c r="H419" s="1155"/>
      <c r="I419" s="1179"/>
      <c r="J419" s="1179"/>
      <c r="K419" s="1179"/>
    </row>
    <row r="420" spans="1:11" s="963" customFormat="1" ht="15" hidden="1" customHeight="1">
      <c r="A420" s="1079"/>
      <c r="B420" s="1190"/>
      <c r="C420" s="1180"/>
      <c r="D420" s="1138"/>
      <c r="E420" s="1156" t="s">
        <v>2204</v>
      </c>
      <c r="F420" s="1156" t="s">
        <v>30</v>
      </c>
      <c r="G420" s="1156" t="s">
        <v>31</v>
      </c>
      <c r="H420" s="1155"/>
      <c r="I420" s="1179"/>
      <c r="J420" s="1179"/>
      <c r="K420" s="1179"/>
    </row>
    <row r="421" spans="1:11" s="963" customFormat="1" ht="15" hidden="1" customHeight="1">
      <c r="A421" s="1079"/>
      <c r="B421" s="1107" t="s">
        <v>2852</v>
      </c>
      <c r="C421" s="1002" t="s">
        <v>2851</v>
      </c>
      <c r="D421" s="1177" t="s">
        <v>2850</v>
      </c>
      <c r="E421" s="1189">
        <f>F421-5</f>
        <v>44043</v>
      </c>
      <c r="F421" s="1178">
        <v>44048</v>
      </c>
      <c r="G421" s="1178">
        <f>F421+24</f>
        <v>44072</v>
      </c>
      <c r="H421" s="1155"/>
      <c r="I421" s="1179"/>
      <c r="J421" s="1179"/>
      <c r="K421" s="1179"/>
    </row>
    <row r="422" spans="1:11" s="963" customFormat="1" ht="15" hidden="1" customHeight="1">
      <c r="A422" s="1079"/>
      <c r="B422" s="1107" t="s">
        <v>2849</v>
      </c>
      <c r="C422" s="1002" t="s">
        <v>2848</v>
      </c>
      <c r="D422" s="1176"/>
      <c r="E422" s="1189">
        <f>F422-5</f>
        <v>44050</v>
      </c>
      <c r="F422" s="1178">
        <f>F421+7</f>
        <v>44055</v>
      </c>
      <c r="G422" s="1178">
        <f>F422+24</f>
        <v>44079</v>
      </c>
      <c r="H422" s="1155"/>
      <c r="I422" s="1179"/>
      <c r="J422" s="1179"/>
      <c r="K422" s="1179"/>
    </row>
    <row r="423" spans="1:11" s="963" customFormat="1" ht="15" hidden="1" customHeight="1">
      <c r="A423" s="1079"/>
      <c r="B423" s="1107" t="s">
        <v>2847</v>
      </c>
      <c r="C423" s="1002" t="s">
        <v>2844</v>
      </c>
      <c r="D423" s="1176"/>
      <c r="E423" s="1189">
        <f>F423-5</f>
        <v>44057</v>
      </c>
      <c r="F423" s="1178">
        <f>F422+7</f>
        <v>44062</v>
      </c>
      <c r="G423" s="1178">
        <f>F423+24</f>
        <v>44086</v>
      </c>
      <c r="H423" s="1155"/>
      <c r="I423" s="1179"/>
      <c r="J423" s="1179"/>
      <c r="K423" s="1179"/>
    </row>
    <row r="424" spans="1:11" s="963" customFormat="1" ht="15" hidden="1" customHeight="1">
      <c r="A424" s="1079"/>
      <c r="B424" s="1107" t="s">
        <v>2846</v>
      </c>
      <c r="C424" s="1002" t="s">
        <v>2844</v>
      </c>
      <c r="D424" s="1176"/>
      <c r="E424" s="1189">
        <f>F424-5</f>
        <v>44064</v>
      </c>
      <c r="F424" s="1178">
        <f>F423+7</f>
        <v>44069</v>
      </c>
      <c r="G424" s="1178">
        <f>F424+24</f>
        <v>44093</v>
      </c>
      <c r="H424" s="1155"/>
      <c r="I424" s="1179"/>
      <c r="J424" s="1179"/>
      <c r="K424" s="1179"/>
    </row>
    <row r="425" spans="1:11" s="963" customFormat="1" ht="15" hidden="1" customHeight="1">
      <c r="A425" s="1079"/>
      <c r="B425" s="1107" t="s">
        <v>2845</v>
      </c>
      <c r="C425" s="1002" t="s">
        <v>2844</v>
      </c>
      <c r="D425" s="1175"/>
      <c r="E425" s="1189">
        <f>F425-5</f>
        <v>44071</v>
      </c>
      <c r="F425" s="1178">
        <f>F424+7</f>
        <v>44076</v>
      </c>
      <c r="G425" s="1178">
        <f>F425+24</f>
        <v>44100</v>
      </c>
      <c r="H425" s="1155"/>
      <c r="I425" s="1179"/>
      <c r="J425" s="1179"/>
      <c r="K425" s="1179"/>
    </row>
    <row r="426" spans="1:11" s="963" customFormat="1" ht="15" hidden="1" customHeight="1">
      <c r="A426" s="1079"/>
      <c r="B426" s="1098"/>
      <c r="C426" s="1188"/>
      <c r="D426" s="1187"/>
      <c r="E426" s="1038"/>
      <c r="F426" s="1186"/>
      <c r="G426" s="1186"/>
      <c r="H426" s="1155"/>
      <c r="I426" s="1179"/>
      <c r="J426" s="1179"/>
      <c r="K426" s="1179"/>
    </row>
    <row r="427" spans="1:11" s="963" customFormat="1" ht="15" customHeight="1">
      <c r="A427" s="1079"/>
      <c r="B427" s="1092" t="s">
        <v>2601</v>
      </c>
      <c r="C427" s="1088" t="s">
        <v>27</v>
      </c>
      <c r="D427" s="1185" t="s">
        <v>6</v>
      </c>
      <c r="E427" s="1184" t="s">
        <v>2205</v>
      </c>
      <c r="F427" s="1184" t="s">
        <v>7</v>
      </c>
      <c r="G427" s="1184" t="s">
        <v>1038</v>
      </c>
      <c r="H427" s="1155"/>
      <c r="I427" s="1179"/>
      <c r="J427" s="1179"/>
      <c r="K427" s="1179"/>
    </row>
    <row r="428" spans="1:11" s="963" customFormat="1" ht="15" customHeight="1">
      <c r="A428" s="1079"/>
      <c r="B428" s="1158"/>
      <c r="C428" s="1157"/>
      <c r="D428" s="1183"/>
      <c r="E428" s="1182" t="s">
        <v>2204</v>
      </c>
      <c r="F428" s="1182" t="s">
        <v>30</v>
      </c>
      <c r="G428" s="1182" t="s">
        <v>31</v>
      </c>
      <c r="H428" s="1155"/>
      <c r="I428" s="1179"/>
      <c r="J428" s="1179"/>
      <c r="K428" s="1179"/>
    </row>
    <row r="429" spans="1:11" s="963" customFormat="1" ht="15" customHeight="1">
      <c r="A429" s="1079"/>
      <c r="B429" s="425" t="s">
        <v>2843</v>
      </c>
      <c r="C429" s="425" t="s">
        <v>2816</v>
      </c>
      <c r="D429" s="1177" t="s">
        <v>2572</v>
      </c>
      <c r="E429" s="1057">
        <f>F429-5</f>
        <v>44135</v>
      </c>
      <c r="F429" s="1178">
        <v>44140</v>
      </c>
      <c r="G429" s="1178">
        <f>F429+22</f>
        <v>44162</v>
      </c>
      <c r="H429" s="1155"/>
      <c r="I429" s="1179"/>
      <c r="J429" s="1179"/>
      <c r="K429" s="1179"/>
    </row>
    <row r="430" spans="1:11" s="963" customFormat="1" ht="15" customHeight="1">
      <c r="A430" s="1079"/>
      <c r="B430" s="1032" t="s">
        <v>2766</v>
      </c>
      <c r="C430" s="1032" t="s">
        <v>2801</v>
      </c>
      <c r="D430" s="1176"/>
      <c r="E430" s="1057">
        <f>F430-5</f>
        <v>44142</v>
      </c>
      <c r="F430" s="1178">
        <f>F429+7</f>
        <v>44147</v>
      </c>
      <c r="G430" s="1178">
        <f>F430+22</f>
        <v>44169</v>
      </c>
      <c r="H430" s="1155"/>
      <c r="I430" s="1179"/>
      <c r="J430" s="1179"/>
      <c r="K430" s="1179"/>
    </row>
    <row r="431" spans="1:11" s="963" customFormat="1" ht="15" customHeight="1">
      <c r="A431" s="1079"/>
      <c r="B431" s="995" t="s">
        <v>2765</v>
      </c>
      <c r="C431" s="995" t="s">
        <v>2801</v>
      </c>
      <c r="D431" s="1176"/>
      <c r="E431" s="1057">
        <f>F431-5</f>
        <v>44149</v>
      </c>
      <c r="F431" s="1178">
        <f>F430+7</f>
        <v>44154</v>
      </c>
      <c r="G431" s="1178">
        <f>F431+22</f>
        <v>44176</v>
      </c>
      <c r="H431" s="1155"/>
      <c r="I431" s="1179"/>
      <c r="J431" s="1179"/>
      <c r="K431" s="1179"/>
    </row>
    <row r="432" spans="1:11" s="963" customFormat="1" ht="15" customHeight="1">
      <c r="A432" s="1079"/>
      <c r="B432" s="995" t="s">
        <v>2763</v>
      </c>
      <c r="C432" s="995" t="s">
        <v>2809</v>
      </c>
      <c r="D432" s="1176"/>
      <c r="E432" s="1057">
        <f>F432-5</f>
        <v>44156</v>
      </c>
      <c r="F432" s="1178">
        <f>F431+7</f>
        <v>44161</v>
      </c>
      <c r="G432" s="1178">
        <f>F432+22</f>
        <v>44183</v>
      </c>
      <c r="H432" s="1155"/>
    </row>
    <row r="433" spans="1:11" s="963" customFormat="1" ht="15" customHeight="1">
      <c r="A433" s="1079"/>
      <c r="B433" s="995" t="s">
        <v>2808</v>
      </c>
      <c r="C433" s="995" t="s">
        <v>2807</v>
      </c>
      <c r="D433" s="1175"/>
      <c r="E433" s="1057">
        <f>F433-5</f>
        <v>44163</v>
      </c>
      <c r="F433" s="1178">
        <f>F432+7</f>
        <v>44168</v>
      </c>
      <c r="G433" s="1178">
        <f>F433+22</f>
        <v>44190</v>
      </c>
      <c r="H433" s="1155"/>
    </row>
    <row r="434" spans="1:11" s="963" customFormat="1" ht="15" hidden="1" customHeight="1">
      <c r="A434" s="1079"/>
      <c r="B434" s="1174" t="s">
        <v>2601</v>
      </c>
      <c r="C434" s="1088" t="s">
        <v>27</v>
      </c>
      <c r="D434" s="1159" t="s">
        <v>6</v>
      </c>
      <c r="E434" s="1086" t="s">
        <v>2205</v>
      </c>
      <c r="F434" s="1086" t="s">
        <v>7</v>
      </c>
      <c r="G434" s="1086" t="s">
        <v>1038</v>
      </c>
      <c r="H434" s="1155"/>
      <c r="I434" s="1179"/>
      <c r="J434" s="1179"/>
      <c r="K434" s="1179"/>
    </row>
    <row r="435" spans="1:11" s="963" customFormat="1" ht="15" hidden="1" customHeight="1">
      <c r="A435" s="1079"/>
      <c r="B435" s="1181"/>
      <c r="C435" s="1180"/>
      <c r="D435" s="1130"/>
      <c r="E435" s="1156" t="s">
        <v>2204</v>
      </c>
      <c r="F435" s="1156" t="s">
        <v>30</v>
      </c>
      <c r="G435" s="1156" t="s">
        <v>31</v>
      </c>
      <c r="H435" s="1155"/>
      <c r="I435" s="1179"/>
      <c r="J435" s="1179"/>
      <c r="K435" s="1179"/>
    </row>
    <row r="436" spans="1:11" s="963" customFormat="1" ht="15" hidden="1" customHeight="1">
      <c r="A436" s="1079"/>
      <c r="B436" s="425" t="s">
        <v>2842</v>
      </c>
      <c r="C436" s="425" t="s">
        <v>2841</v>
      </c>
      <c r="D436" s="1068" t="s">
        <v>2671</v>
      </c>
      <c r="E436" s="1057">
        <f>F436-5</f>
        <v>43557</v>
      </c>
      <c r="F436" s="1178">
        <v>43562</v>
      </c>
      <c r="G436" s="1178">
        <f>F436+25</f>
        <v>43587</v>
      </c>
      <c r="H436" s="1155"/>
      <c r="I436" s="1179"/>
      <c r="J436" s="1179"/>
      <c r="K436" s="1179"/>
    </row>
    <row r="437" spans="1:11" s="963" customFormat="1" ht="15" hidden="1" customHeight="1">
      <c r="A437" s="1079"/>
      <c r="B437" s="1032" t="s">
        <v>2840</v>
      </c>
      <c r="C437" s="1032" t="s">
        <v>2839</v>
      </c>
      <c r="D437" s="1068"/>
      <c r="E437" s="1057">
        <f>F437-5</f>
        <v>43564</v>
      </c>
      <c r="F437" s="1178">
        <f>F436+7</f>
        <v>43569</v>
      </c>
      <c r="G437" s="1178">
        <f>F437+25</f>
        <v>43594</v>
      </c>
      <c r="H437" s="1155"/>
      <c r="I437" s="1179"/>
      <c r="J437" s="1179"/>
      <c r="K437" s="1179"/>
    </row>
    <row r="438" spans="1:11" s="963" customFormat="1" ht="15" hidden="1" customHeight="1">
      <c r="A438" s="1079"/>
      <c r="B438" s="995" t="s">
        <v>2838</v>
      </c>
      <c r="C438" s="995" t="s">
        <v>2837</v>
      </c>
      <c r="D438" s="1068"/>
      <c r="E438" s="1057">
        <f>F438-5</f>
        <v>43571</v>
      </c>
      <c r="F438" s="1178">
        <f>F437+7</f>
        <v>43576</v>
      </c>
      <c r="G438" s="1178">
        <f>F438+25</f>
        <v>43601</v>
      </c>
      <c r="H438" s="1155"/>
      <c r="I438" s="1179"/>
      <c r="J438" s="1179"/>
      <c r="K438" s="1179"/>
    </row>
    <row r="439" spans="1:11" s="963" customFormat="1" ht="15" hidden="1" customHeight="1">
      <c r="A439" s="1079"/>
      <c r="B439" s="995" t="s">
        <v>2836</v>
      </c>
      <c r="C439" s="995" t="s">
        <v>2835</v>
      </c>
      <c r="D439" s="1068"/>
      <c r="E439" s="1057">
        <f>F439-5</f>
        <v>43578</v>
      </c>
      <c r="F439" s="1178">
        <f>F438+7</f>
        <v>43583</v>
      </c>
      <c r="G439" s="1178">
        <f>F439+25</f>
        <v>43608</v>
      </c>
      <c r="H439" s="1155"/>
    </row>
    <row r="440" spans="1:11" s="963" customFormat="1" ht="15" hidden="1" customHeight="1">
      <c r="A440" s="1079"/>
      <c r="B440" s="995" t="s">
        <v>2834</v>
      </c>
      <c r="C440" s="1032" t="s">
        <v>2767</v>
      </c>
      <c r="D440" s="1068"/>
      <c r="E440" s="1057">
        <f>F440-5</f>
        <v>43585</v>
      </c>
      <c r="F440" s="1178">
        <f>F439+7</f>
        <v>43590</v>
      </c>
      <c r="G440" s="1178">
        <f>F440+25</f>
        <v>43615</v>
      </c>
      <c r="H440" s="1155"/>
    </row>
    <row r="441" spans="1:11" s="965" customFormat="1" ht="15" customHeight="1">
      <c r="A441" s="823" t="s">
        <v>2833</v>
      </c>
      <c r="B441" s="1125"/>
      <c r="C441" s="1172"/>
      <c r="D441" s="1171"/>
      <c r="E441" s="998"/>
      <c r="F441" s="1170"/>
      <c r="G441" s="1170"/>
      <c r="H441" s="1169"/>
    </row>
    <row r="442" spans="1:11" s="963" customFormat="1" ht="15" customHeight="1">
      <c r="A442" s="1079"/>
      <c r="B442" s="1092" t="s">
        <v>26</v>
      </c>
      <c r="C442" s="1088" t="s">
        <v>27</v>
      </c>
      <c r="D442" s="1159" t="s">
        <v>6</v>
      </c>
      <c r="E442" s="1086" t="s">
        <v>2205</v>
      </c>
      <c r="F442" s="1086" t="s">
        <v>7</v>
      </c>
      <c r="G442" s="1086" t="s">
        <v>255</v>
      </c>
      <c r="H442" s="1155"/>
    </row>
    <row r="443" spans="1:11" s="963" customFormat="1" ht="15" customHeight="1">
      <c r="A443" s="1079"/>
      <c r="B443" s="1158"/>
      <c r="C443" s="1157"/>
      <c r="D443" s="1130"/>
      <c r="E443" s="1156" t="s">
        <v>2204</v>
      </c>
      <c r="F443" s="1156" t="s">
        <v>30</v>
      </c>
      <c r="G443" s="1156" t="s">
        <v>31</v>
      </c>
      <c r="H443" s="1155"/>
    </row>
    <row r="444" spans="1:11" s="963" customFormat="1" ht="15" customHeight="1">
      <c r="A444" s="1079"/>
      <c r="B444" s="1107" t="s">
        <v>2832</v>
      </c>
      <c r="C444" s="423" t="s">
        <v>2831</v>
      </c>
      <c r="D444" s="1078" t="s">
        <v>186</v>
      </c>
      <c r="E444" s="988">
        <f>F444-5</f>
        <v>44134</v>
      </c>
      <c r="F444" s="1023">
        <v>44139</v>
      </c>
      <c r="G444" s="1023">
        <f>F444+37</f>
        <v>44176</v>
      </c>
      <c r="H444" s="1155"/>
    </row>
    <row r="445" spans="1:11" s="963" customFormat="1" ht="15" customHeight="1">
      <c r="A445" s="1079"/>
      <c r="B445" s="1107" t="s">
        <v>2830</v>
      </c>
      <c r="C445" s="423" t="s">
        <v>2829</v>
      </c>
      <c r="D445" s="1078"/>
      <c r="E445" s="988">
        <f>F445-5</f>
        <v>44141</v>
      </c>
      <c r="F445" s="1023">
        <f>F444+7</f>
        <v>44146</v>
      </c>
      <c r="G445" s="1023">
        <f>F445+37</f>
        <v>44183</v>
      </c>
      <c r="H445" s="1155"/>
    </row>
    <row r="446" spans="1:11" s="963" customFormat="1" ht="15" customHeight="1">
      <c r="A446" s="1079"/>
      <c r="B446" s="1107" t="s">
        <v>2828</v>
      </c>
      <c r="C446" s="423" t="s">
        <v>2827</v>
      </c>
      <c r="D446" s="1078"/>
      <c r="E446" s="988">
        <f>F446-5</f>
        <v>44148</v>
      </c>
      <c r="F446" s="1023">
        <f>F445+7</f>
        <v>44153</v>
      </c>
      <c r="G446" s="1023">
        <f>F446+37</f>
        <v>44190</v>
      </c>
      <c r="H446" s="1155"/>
    </row>
    <row r="447" spans="1:11" s="963" customFormat="1" ht="15" customHeight="1">
      <c r="A447" s="1079"/>
      <c r="B447" s="1107" t="s">
        <v>2826</v>
      </c>
      <c r="C447" s="423" t="s">
        <v>2825</v>
      </c>
      <c r="D447" s="1078"/>
      <c r="E447" s="988">
        <f>F447-5</f>
        <v>44155</v>
      </c>
      <c r="F447" s="1023">
        <f>F446+7</f>
        <v>44160</v>
      </c>
      <c r="G447" s="1023">
        <f>F447+37</f>
        <v>44197</v>
      </c>
      <c r="H447" s="1155"/>
    </row>
    <row r="448" spans="1:11" s="963" customFormat="1" ht="15" customHeight="1">
      <c r="A448" s="1079"/>
      <c r="B448" s="1107" t="s">
        <v>2824</v>
      </c>
      <c r="C448" s="423" t="s">
        <v>2823</v>
      </c>
      <c r="D448" s="1078"/>
      <c r="E448" s="988">
        <f>F448-5</f>
        <v>44162</v>
      </c>
      <c r="F448" s="1023">
        <f>F447+7</f>
        <v>44167</v>
      </c>
      <c r="G448" s="1023">
        <f>F448+37</f>
        <v>44204</v>
      </c>
      <c r="H448" s="1155"/>
    </row>
    <row r="449" spans="1:8" s="965" customFormat="1" ht="15" customHeight="1">
      <c r="A449" s="823" t="s">
        <v>2822</v>
      </c>
      <c r="B449" s="1125"/>
      <c r="C449" s="1172"/>
      <c r="D449" s="1171"/>
      <c r="E449" s="998"/>
      <c r="F449" s="1170"/>
      <c r="G449" s="1170"/>
      <c r="H449" s="1169"/>
    </row>
    <row r="450" spans="1:8" s="963" customFormat="1" ht="15" hidden="1" customHeight="1">
      <c r="A450" s="1079"/>
      <c r="B450" s="1092" t="s">
        <v>26</v>
      </c>
      <c r="C450" s="1088" t="s">
        <v>27</v>
      </c>
      <c r="D450" s="1159" t="s">
        <v>6</v>
      </c>
      <c r="E450" s="1086" t="s">
        <v>2205</v>
      </c>
      <c r="F450" s="1086" t="s">
        <v>7</v>
      </c>
      <c r="G450" s="1086" t="s">
        <v>2215</v>
      </c>
      <c r="H450" s="1155"/>
    </row>
    <row r="451" spans="1:8" s="963" customFormat="1" ht="15" hidden="1" customHeight="1">
      <c r="A451" s="1079"/>
      <c r="B451" s="1158"/>
      <c r="C451" s="1157"/>
      <c r="D451" s="1130"/>
      <c r="E451" s="1156" t="s">
        <v>2204</v>
      </c>
      <c r="F451" s="1156" t="s">
        <v>30</v>
      </c>
      <c r="G451" s="1156" t="s">
        <v>31</v>
      </c>
      <c r="H451" s="1155"/>
    </row>
    <row r="452" spans="1:8" s="963" customFormat="1" ht="15" hidden="1" customHeight="1">
      <c r="A452" s="1079"/>
      <c r="B452" s="425" t="s">
        <v>2766</v>
      </c>
      <c r="C452" s="425" t="s">
        <v>2821</v>
      </c>
      <c r="D452" s="1177" t="s">
        <v>2603</v>
      </c>
      <c r="E452" s="988">
        <f>F452-5</f>
        <v>43583</v>
      </c>
      <c r="F452" s="1023">
        <v>43588</v>
      </c>
      <c r="G452" s="1023">
        <f>F452+31</f>
        <v>43619</v>
      </c>
      <c r="H452" s="1155"/>
    </row>
    <row r="453" spans="1:8" s="963" customFormat="1" ht="15" hidden="1" customHeight="1">
      <c r="A453" s="1079"/>
      <c r="B453" s="1032" t="s">
        <v>2820</v>
      </c>
      <c r="C453" s="1032" t="s">
        <v>2819</v>
      </c>
      <c r="D453" s="1176"/>
      <c r="E453" s="988">
        <f>F453-5</f>
        <v>43590</v>
      </c>
      <c r="F453" s="1023">
        <f>F452+7</f>
        <v>43595</v>
      </c>
      <c r="G453" s="1023">
        <f>F453+31</f>
        <v>43626</v>
      </c>
      <c r="H453" s="1155"/>
    </row>
    <row r="454" spans="1:8" s="963" customFormat="1" ht="15" hidden="1" customHeight="1">
      <c r="A454" s="1079"/>
      <c r="B454" s="995" t="s">
        <v>2484</v>
      </c>
      <c r="C454" s="995" t="s">
        <v>2484</v>
      </c>
      <c r="D454" s="1176"/>
      <c r="E454" s="988">
        <f>F454-5</f>
        <v>43597</v>
      </c>
      <c r="F454" s="1023">
        <f>F453+7</f>
        <v>43602</v>
      </c>
      <c r="G454" s="1023">
        <f>F454+31</f>
        <v>43633</v>
      </c>
      <c r="H454" s="1155"/>
    </row>
    <row r="455" spans="1:8" s="963" customFormat="1" ht="15" hidden="1" customHeight="1">
      <c r="A455" s="1079"/>
      <c r="B455" s="995" t="s">
        <v>2808</v>
      </c>
      <c r="C455" s="995" t="s">
        <v>2818</v>
      </c>
      <c r="D455" s="1176"/>
      <c r="E455" s="988">
        <f>F455-5</f>
        <v>43604</v>
      </c>
      <c r="F455" s="1023">
        <f>F454+7</f>
        <v>43609</v>
      </c>
      <c r="G455" s="1023">
        <f>F455+31</f>
        <v>43640</v>
      </c>
      <c r="H455" s="1155"/>
    </row>
    <row r="456" spans="1:8" s="963" customFormat="1" ht="15" hidden="1" customHeight="1">
      <c r="A456" s="1079"/>
      <c r="B456" s="995" t="s">
        <v>2817</v>
      </c>
      <c r="C456" s="1032" t="s">
        <v>2816</v>
      </c>
      <c r="D456" s="1175"/>
      <c r="E456" s="988">
        <f>F456-5</f>
        <v>43611</v>
      </c>
      <c r="F456" s="1023">
        <f>F455+7</f>
        <v>43616</v>
      </c>
      <c r="G456" s="1023">
        <f>F456+31</f>
        <v>43647</v>
      </c>
      <c r="H456" s="1155"/>
    </row>
    <row r="457" spans="1:8" s="963" customFormat="1" ht="15" hidden="1" customHeight="1">
      <c r="A457" s="1079"/>
      <c r="B457" s="1078" t="s">
        <v>26</v>
      </c>
      <c r="C457" s="1088" t="s">
        <v>27</v>
      </c>
      <c r="D457" s="1159" t="s">
        <v>6</v>
      </c>
      <c r="E457" s="1086" t="s">
        <v>2205</v>
      </c>
      <c r="F457" s="1086" t="s">
        <v>7</v>
      </c>
      <c r="G457" s="1086" t="s">
        <v>2215</v>
      </c>
      <c r="H457" s="1155"/>
    </row>
    <row r="458" spans="1:8" s="963" customFormat="1" ht="15" hidden="1" customHeight="1">
      <c r="A458" s="1079"/>
      <c r="B458" s="1162"/>
      <c r="C458" s="1157"/>
      <c r="D458" s="1130"/>
      <c r="E458" s="1156" t="s">
        <v>2204</v>
      </c>
      <c r="F458" s="1156" t="s">
        <v>30</v>
      </c>
      <c r="G458" s="1156" t="s">
        <v>31</v>
      </c>
      <c r="H458" s="1155"/>
    </row>
    <row r="459" spans="1:8" s="963" customFormat="1" ht="15" hidden="1" customHeight="1">
      <c r="A459" s="1079"/>
      <c r="B459" s="1107" t="s">
        <v>2800</v>
      </c>
      <c r="C459" s="1002" t="s">
        <v>2794</v>
      </c>
      <c r="D459" s="817" t="s">
        <v>2799</v>
      </c>
      <c r="E459" s="988">
        <f>F459-5</f>
        <v>43555</v>
      </c>
      <c r="F459" s="1023">
        <v>43560</v>
      </c>
      <c r="G459" s="1023">
        <f>F459+31</f>
        <v>43591</v>
      </c>
      <c r="H459" s="1155"/>
    </row>
    <row r="460" spans="1:8" s="963" customFormat="1" ht="15" hidden="1" customHeight="1">
      <c r="A460" s="1079"/>
      <c r="B460" s="1107" t="s">
        <v>2798</v>
      </c>
      <c r="C460" s="1002" t="s">
        <v>2792</v>
      </c>
      <c r="D460" s="817"/>
      <c r="E460" s="988">
        <f>F460-5</f>
        <v>43562</v>
      </c>
      <c r="F460" s="1023">
        <f>F459+7</f>
        <v>43567</v>
      </c>
      <c r="G460" s="1023">
        <f>F460+31</f>
        <v>43598</v>
      </c>
      <c r="H460" s="1155"/>
    </row>
    <row r="461" spans="1:8" s="963" customFormat="1" ht="15" hidden="1" customHeight="1">
      <c r="A461" s="1079"/>
      <c r="B461" s="1107" t="s">
        <v>2797</v>
      </c>
      <c r="C461" s="1002" t="s">
        <v>2796</v>
      </c>
      <c r="D461" s="817"/>
      <c r="E461" s="988">
        <f>F461-5</f>
        <v>43569</v>
      </c>
      <c r="F461" s="1023">
        <f>F460+7</f>
        <v>43574</v>
      </c>
      <c r="G461" s="1023">
        <f>F461+31</f>
        <v>43605</v>
      </c>
      <c r="H461" s="1155"/>
    </row>
    <row r="462" spans="1:8" s="963" customFormat="1" ht="15" hidden="1" customHeight="1">
      <c r="A462" s="1079"/>
      <c r="B462" s="1107" t="s">
        <v>2795</v>
      </c>
      <c r="C462" s="1002" t="s">
        <v>2794</v>
      </c>
      <c r="D462" s="817"/>
      <c r="E462" s="988">
        <f>F462-5</f>
        <v>43576</v>
      </c>
      <c r="F462" s="1023">
        <f>F461+7</f>
        <v>43581</v>
      </c>
      <c r="G462" s="1023">
        <f>F462+31</f>
        <v>43612</v>
      </c>
      <c r="H462" s="1155"/>
    </row>
    <row r="463" spans="1:8" s="963" customFormat="1" ht="15" hidden="1" customHeight="1">
      <c r="A463" s="1079"/>
      <c r="B463" s="1107" t="s">
        <v>2793</v>
      </c>
      <c r="C463" s="1002" t="s">
        <v>2792</v>
      </c>
      <c r="D463" s="817"/>
      <c r="E463" s="988">
        <f>F463-5</f>
        <v>43583</v>
      </c>
      <c r="F463" s="1023">
        <f>F462+7</f>
        <v>43588</v>
      </c>
      <c r="G463" s="1023">
        <f>F463+31</f>
        <v>43619</v>
      </c>
      <c r="H463" s="1155"/>
    </row>
    <row r="464" spans="1:8" s="963" customFormat="1" ht="15" hidden="1" customHeight="1">
      <c r="A464" s="1079"/>
      <c r="B464" s="1174" t="s">
        <v>26</v>
      </c>
      <c r="C464" s="1088" t="s">
        <v>27</v>
      </c>
      <c r="D464" s="1159" t="s">
        <v>6</v>
      </c>
      <c r="E464" s="1086" t="s">
        <v>2205</v>
      </c>
      <c r="F464" s="1086" t="s">
        <v>7</v>
      </c>
      <c r="G464" s="1086" t="s">
        <v>2215</v>
      </c>
      <c r="H464" s="1155"/>
    </row>
    <row r="465" spans="1:8" s="963" customFormat="1" ht="15" hidden="1" customHeight="1">
      <c r="A465" s="1079"/>
      <c r="B465" s="1173"/>
      <c r="C465" s="1157"/>
      <c r="D465" s="1130"/>
      <c r="E465" s="1156" t="s">
        <v>2204</v>
      </c>
      <c r="F465" s="1156" t="s">
        <v>30</v>
      </c>
      <c r="G465" s="1156" t="s">
        <v>31</v>
      </c>
      <c r="H465" s="1155"/>
    </row>
    <row r="466" spans="1:8" s="963" customFormat="1" ht="15" hidden="1" customHeight="1">
      <c r="A466" s="1079"/>
      <c r="B466" s="1107" t="s">
        <v>2788</v>
      </c>
      <c r="C466" s="1002" t="s">
        <v>2807</v>
      </c>
      <c r="D466" s="1078" t="s">
        <v>2789</v>
      </c>
      <c r="E466" s="988">
        <f>F466-5</f>
        <v>43645</v>
      </c>
      <c r="F466" s="1023">
        <v>43650</v>
      </c>
      <c r="G466" s="1023">
        <f>F466+31</f>
        <v>43681</v>
      </c>
      <c r="H466" s="1155"/>
    </row>
    <row r="467" spans="1:8" s="963" customFormat="1" ht="15" hidden="1" customHeight="1">
      <c r="A467" s="1079"/>
      <c r="B467" s="1107" t="s">
        <v>2815</v>
      </c>
      <c r="C467" s="1002" t="s">
        <v>2814</v>
      </c>
      <c r="D467" s="1078"/>
      <c r="E467" s="988">
        <f>F467-5</f>
        <v>43652</v>
      </c>
      <c r="F467" s="1023">
        <f>F466+7</f>
        <v>43657</v>
      </c>
      <c r="G467" s="1023">
        <f>F467+31</f>
        <v>43688</v>
      </c>
      <c r="H467" s="1155"/>
    </row>
    <row r="468" spans="1:8" s="963" customFormat="1" ht="15" hidden="1" customHeight="1">
      <c r="A468" s="1079"/>
      <c r="B468" s="1107" t="s">
        <v>2785</v>
      </c>
      <c r="C468" s="1002" t="s">
        <v>2813</v>
      </c>
      <c r="D468" s="1078"/>
      <c r="E468" s="988">
        <f>F468-5</f>
        <v>43659</v>
      </c>
      <c r="F468" s="1023">
        <f>F467+7</f>
        <v>43664</v>
      </c>
      <c r="G468" s="1023">
        <f>F468+31</f>
        <v>43695</v>
      </c>
      <c r="H468" s="1155"/>
    </row>
    <row r="469" spans="1:8" s="963" customFormat="1" ht="15" hidden="1" customHeight="1">
      <c r="A469" s="1079"/>
      <c r="B469" s="1160" t="s">
        <v>2783</v>
      </c>
      <c r="C469" s="1002" t="s">
        <v>2812</v>
      </c>
      <c r="D469" s="1078"/>
      <c r="E469" s="988">
        <f>F469-5</f>
        <v>43666</v>
      </c>
      <c r="F469" s="1023">
        <f>F468+7</f>
        <v>43671</v>
      </c>
      <c r="G469" s="1023">
        <f>F469+31</f>
        <v>43702</v>
      </c>
      <c r="H469" s="1155"/>
    </row>
    <row r="470" spans="1:8" s="963" customFormat="1" ht="15" hidden="1" customHeight="1">
      <c r="A470" s="1079"/>
      <c r="B470" s="1107" t="s">
        <v>2219</v>
      </c>
      <c r="C470" s="1002" t="s">
        <v>2764</v>
      </c>
      <c r="D470" s="1078"/>
      <c r="E470" s="988">
        <f>F470-5</f>
        <v>43673</v>
      </c>
      <c r="F470" s="1023">
        <f>F469+7</f>
        <v>43678</v>
      </c>
      <c r="G470" s="1023">
        <f>F470+31</f>
        <v>43709</v>
      </c>
      <c r="H470" s="1155"/>
    </row>
    <row r="471" spans="1:8" s="963" customFormat="1" ht="15" customHeight="1">
      <c r="A471" s="1079"/>
      <c r="B471" s="1092" t="s">
        <v>26</v>
      </c>
      <c r="C471" s="1088" t="s">
        <v>27</v>
      </c>
      <c r="D471" s="1159" t="s">
        <v>6</v>
      </c>
      <c r="E471" s="1086" t="s">
        <v>2205</v>
      </c>
      <c r="F471" s="1086" t="s">
        <v>7</v>
      </c>
      <c r="G471" s="1086" t="s">
        <v>2215</v>
      </c>
      <c r="H471" s="1155"/>
    </row>
    <row r="472" spans="1:8" s="963" customFormat="1" ht="15" customHeight="1">
      <c r="A472" s="1079"/>
      <c r="B472" s="1158"/>
      <c r="C472" s="1157"/>
      <c r="D472" s="1130"/>
      <c r="E472" s="1156" t="s">
        <v>2204</v>
      </c>
      <c r="F472" s="1156" t="s">
        <v>30</v>
      </c>
      <c r="G472" s="1156" t="s">
        <v>31</v>
      </c>
      <c r="H472" s="1155"/>
    </row>
    <row r="473" spans="1:8" s="963" customFormat="1" ht="15" customHeight="1">
      <c r="A473" s="1079"/>
      <c r="B473" s="1107" t="s">
        <v>2766</v>
      </c>
      <c r="C473" s="1002" t="s">
        <v>2801</v>
      </c>
      <c r="D473" s="1078" t="s">
        <v>2500</v>
      </c>
      <c r="E473" s="988">
        <f>F473-5</f>
        <v>44135</v>
      </c>
      <c r="F473" s="1023">
        <v>44140</v>
      </c>
      <c r="G473" s="1023">
        <f>F473+31</f>
        <v>44171</v>
      </c>
      <c r="H473" s="1155"/>
    </row>
    <row r="474" spans="1:8" s="963" customFormat="1" ht="15" customHeight="1">
      <c r="A474" s="1079"/>
      <c r="B474" s="1107" t="s">
        <v>2811</v>
      </c>
      <c r="C474" s="1002" t="s">
        <v>2810</v>
      </c>
      <c r="D474" s="1078"/>
      <c r="E474" s="988">
        <f>F474-5</f>
        <v>44142</v>
      </c>
      <c r="F474" s="1023">
        <f>F473+7</f>
        <v>44147</v>
      </c>
      <c r="G474" s="1023">
        <f>F474+31</f>
        <v>44178</v>
      </c>
      <c r="H474" s="1155"/>
    </row>
    <row r="475" spans="1:8" s="963" customFormat="1" ht="15" customHeight="1">
      <c r="A475" s="1079"/>
      <c r="B475" s="1107" t="s">
        <v>2765</v>
      </c>
      <c r="C475" s="1002" t="s">
        <v>2801</v>
      </c>
      <c r="D475" s="1078"/>
      <c r="E475" s="988">
        <f>F475-5</f>
        <v>44149</v>
      </c>
      <c r="F475" s="1023">
        <f>F474+7</f>
        <v>44154</v>
      </c>
      <c r="G475" s="1023">
        <f>F475+31</f>
        <v>44185</v>
      </c>
      <c r="H475" s="1155"/>
    </row>
    <row r="476" spans="1:8" s="963" customFormat="1" ht="15" customHeight="1">
      <c r="A476" s="1079"/>
      <c r="B476" s="1002" t="s">
        <v>2763</v>
      </c>
      <c r="C476" s="1002" t="s">
        <v>2809</v>
      </c>
      <c r="D476" s="1078"/>
      <c r="E476" s="988">
        <f>F476-5</f>
        <v>44156</v>
      </c>
      <c r="F476" s="1023">
        <f>F475+7</f>
        <v>44161</v>
      </c>
      <c r="G476" s="1023">
        <f>F476+31</f>
        <v>44192</v>
      </c>
      <c r="H476" s="1155"/>
    </row>
    <row r="477" spans="1:8" s="963" customFormat="1" ht="15" customHeight="1">
      <c r="A477" s="1079"/>
      <c r="B477" s="1107" t="s">
        <v>2808</v>
      </c>
      <c r="C477" s="1002" t="s">
        <v>2807</v>
      </c>
      <c r="D477" s="1078"/>
      <c r="E477" s="988">
        <f>F477-5</f>
        <v>44163</v>
      </c>
      <c r="F477" s="1023">
        <f>F476+7</f>
        <v>44168</v>
      </c>
      <c r="G477" s="1023">
        <f>F477+31</f>
        <v>44199</v>
      </c>
      <c r="H477" s="1155"/>
    </row>
    <row r="478" spans="1:8" s="965" customFormat="1" ht="15" hidden="1" customHeight="1">
      <c r="A478" s="823" t="s">
        <v>2806</v>
      </c>
      <c r="B478" s="823"/>
      <c r="C478" s="1172"/>
      <c r="D478" s="1171"/>
      <c r="E478" s="998"/>
      <c r="F478" s="1170"/>
      <c r="G478" s="1170"/>
      <c r="H478" s="1169"/>
    </row>
    <row r="479" spans="1:8" s="963" customFormat="1" ht="15" hidden="1" customHeight="1">
      <c r="A479" s="1079"/>
      <c r="B479" s="1168" t="s">
        <v>26</v>
      </c>
      <c r="C479" s="1167" t="s">
        <v>27</v>
      </c>
      <c r="D479" s="1166" t="s">
        <v>6</v>
      </c>
      <c r="E479" s="1086" t="s">
        <v>2205</v>
      </c>
      <c r="F479" s="1086" t="s">
        <v>7</v>
      </c>
      <c r="G479" s="1086" t="s">
        <v>2216</v>
      </c>
      <c r="H479" s="1155"/>
    </row>
    <row r="480" spans="1:8" s="963" customFormat="1" ht="15" hidden="1" customHeight="1">
      <c r="A480" s="1079"/>
      <c r="B480" s="1165"/>
      <c r="C480" s="1164"/>
      <c r="D480" s="1163"/>
      <c r="E480" s="1156" t="s">
        <v>2204</v>
      </c>
      <c r="F480" s="1156" t="s">
        <v>30</v>
      </c>
      <c r="G480" s="1156" t="s">
        <v>31</v>
      </c>
      <c r="H480" s="1155"/>
    </row>
    <row r="481" spans="1:8" s="963" customFormat="1" ht="15" hidden="1" customHeight="1">
      <c r="A481" s="1079"/>
      <c r="B481" s="1107" t="s">
        <v>2805</v>
      </c>
      <c r="C481" s="425" t="s">
        <v>2764</v>
      </c>
      <c r="D481" s="1078" t="s">
        <v>2789</v>
      </c>
      <c r="E481" s="988">
        <f>F481-5</f>
        <v>43554</v>
      </c>
      <c r="F481" s="1023">
        <v>43559</v>
      </c>
      <c r="G481" s="1023">
        <f>F481+33</f>
        <v>43592</v>
      </c>
      <c r="H481" s="1155"/>
    </row>
    <row r="482" spans="1:8" s="963" customFormat="1" ht="15" hidden="1" customHeight="1">
      <c r="A482" s="1079"/>
      <c r="B482" s="1032" t="s">
        <v>2534</v>
      </c>
      <c r="C482" s="1032" t="s">
        <v>2804</v>
      </c>
      <c r="D482" s="1078"/>
      <c r="E482" s="988">
        <f>F482-5</f>
        <v>43561</v>
      </c>
      <c r="F482" s="1023">
        <f>F481+7</f>
        <v>43566</v>
      </c>
      <c r="G482" s="1023">
        <f>F482+33</f>
        <v>43599</v>
      </c>
      <c r="H482" s="1155"/>
    </row>
    <row r="483" spans="1:8" s="963" customFormat="1" ht="15" hidden="1" customHeight="1">
      <c r="A483" s="1079"/>
      <c r="B483" s="995" t="s">
        <v>163</v>
      </c>
      <c r="C483" s="995" t="s">
        <v>2803</v>
      </c>
      <c r="D483" s="1078"/>
      <c r="E483" s="988">
        <f>F483-5</f>
        <v>43568</v>
      </c>
      <c r="F483" s="1023">
        <f>F482+7</f>
        <v>43573</v>
      </c>
      <c r="G483" s="1023">
        <f>F483+33</f>
        <v>43606</v>
      </c>
      <c r="H483" s="1155"/>
    </row>
    <row r="484" spans="1:8" s="963" customFormat="1" ht="15" hidden="1" customHeight="1">
      <c r="A484" s="1079"/>
      <c r="B484" s="995" t="s">
        <v>2218</v>
      </c>
      <c r="C484" s="995" t="s">
        <v>2802</v>
      </c>
      <c r="D484" s="1078"/>
      <c r="E484" s="988">
        <f>F484-5</f>
        <v>43575</v>
      </c>
      <c r="F484" s="1023">
        <f>F483+7</f>
        <v>43580</v>
      </c>
      <c r="G484" s="1023">
        <f>F484+33</f>
        <v>43613</v>
      </c>
      <c r="H484" s="1155"/>
    </row>
    <row r="485" spans="1:8" s="963" customFormat="1" ht="15" hidden="1" customHeight="1">
      <c r="A485" s="1079"/>
      <c r="B485" s="995" t="s">
        <v>2217</v>
      </c>
      <c r="C485" s="1032" t="s">
        <v>2801</v>
      </c>
      <c r="D485" s="1078"/>
      <c r="E485" s="988">
        <f>F485-5</f>
        <v>43582</v>
      </c>
      <c r="F485" s="1023">
        <f>F484+7</f>
        <v>43587</v>
      </c>
      <c r="G485" s="1023">
        <f>F485+33</f>
        <v>43620</v>
      </c>
      <c r="H485" s="1155"/>
    </row>
    <row r="486" spans="1:8" s="963" customFormat="1" ht="15" hidden="1" customHeight="1">
      <c r="A486" s="1079"/>
      <c r="B486" s="1078" t="s">
        <v>26</v>
      </c>
      <c r="C486" s="1088" t="s">
        <v>27</v>
      </c>
      <c r="D486" s="1159" t="s">
        <v>6</v>
      </c>
      <c r="E486" s="1086" t="s">
        <v>2205</v>
      </c>
      <c r="F486" s="1086" t="s">
        <v>7</v>
      </c>
      <c r="G486" s="1086" t="s">
        <v>2216</v>
      </c>
      <c r="H486" s="1155"/>
    </row>
    <row r="487" spans="1:8" s="963" customFormat="1" ht="15" hidden="1" customHeight="1">
      <c r="A487" s="1079"/>
      <c r="B487" s="1162"/>
      <c r="C487" s="1157"/>
      <c r="D487" s="1130"/>
      <c r="E487" s="1156" t="s">
        <v>2204</v>
      </c>
      <c r="F487" s="1156" t="s">
        <v>30</v>
      </c>
      <c r="G487" s="1156" t="s">
        <v>31</v>
      </c>
      <c r="H487" s="1155"/>
    </row>
    <row r="488" spans="1:8" s="963" customFormat="1" ht="15" hidden="1" customHeight="1">
      <c r="A488" s="1079"/>
      <c r="B488" s="1107" t="s">
        <v>2800</v>
      </c>
      <c r="C488" s="1002" t="s">
        <v>2794</v>
      </c>
      <c r="D488" s="817" t="s">
        <v>2799</v>
      </c>
      <c r="E488" s="988">
        <f>F488-5</f>
        <v>43555</v>
      </c>
      <c r="F488" s="1023">
        <v>43560</v>
      </c>
      <c r="G488" s="1023">
        <f>F488+33</f>
        <v>43593</v>
      </c>
      <c r="H488" s="1155"/>
    </row>
    <row r="489" spans="1:8" s="963" customFormat="1" ht="15" hidden="1" customHeight="1">
      <c r="A489" s="1079"/>
      <c r="B489" s="1107" t="s">
        <v>2798</v>
      </c>
      <c r="C489" s="1002" t="s">
        <v>2792</v>
      </c>
      <c r="D489" s="817"/>
      <c r="E489" s="988">
        <f>F489-5</f>
        <v>43562</v>
      </c>
      <c r="F489" s="1023">
        <f>F488+7</f>
        <v>43567</v>
      </c>
      <c r="G489" s="1023">
        <f>F489+33</f>
        <v>43600</v>
      </c>
      <c r="H489" s="1155"/>
    </row>
    <row r="490" spans="1:8" s="963" customFormat="1" ht="15" hidden="1" customHeight="1">
      <c r="A490" s="1079"/>
      <c r="B490" s="1107" t="s">
        <v>2797</v>
      </c>
      <c r="C490" s="1002" t="s">
        <v>2796</v>
      </c>
      <c r="D490" s="817"/>
      <c r="E490" s="988">
        <f>F490-5</f>
        <v>43569</v>
      </c>
      <c r="F490" s="1023">
        <f>F489+7</f>
        <v>43574</v>
      </c>
      <c r="G490" s="1023">
        <f>F490+33</f>
        <v>43607</v>
      </c>
      <c r="H490" s="1155"/>
    </row>
    <row r="491" spans="1:8" s="963" customFormat="1" ht="15" hidden="1" customHeight="1">
      <c r="A491" s="1079"/>
      <c r="B491" s="1107" t="s">
        <v>2795</v>
      </c>
      <c r="C491" s="1002" t="s">
        <v>2794</v>
      </c>
      <c r="D491" s="817"/>
      <c r="E491" s="988">
        <f>F491-5</f>
        <v>43576</v>
      </c>
      <c r="F491" s="1023">
        <f>F490+7</f>
        <v>43581</v>
      </c>
      <c r="G491" s="1023">
        <f>F491+33</f>
        <v>43614</v>
      </c>
      <c r="H491" s="1155"/>
    </row>
    <row r="492" spans="1:8" s="963" customFormat="1" ht="15" hidden="1" customHeight="1">
      <c r="A492" s="1079"/>
      <c r="B492" s="1107" t="s">
        <v>2793</v>
      </c>
      <c r="C492" s="1002" t="s">
        <v>2792</v>
      </c>
      <c r="D492" s="817"/>
      <c r="E492" s="988">
        <f>F492-5</f>
        <v>43583</v>
      </c>
      <c r="F492" s="1023">
        <f>F491+7</f>
        <v>43588</v>
      </c>
      <c r="G492" s="1023">
        <f>F492+33</f>
        <v>43621</v>
      </c>
      <c r="H492" s="1155"/>
    </row>
    <row r="493" spans="1:8" s="963" customFormat="1" ht="15" hidden="1" customHeight="1">
      <c r="A493" s="1079"/>
      <c r="B493" s="1092" t="s">
        <v>26</v>
      </c>
      <c r="C493" s="1088" t="s">
        <v>27</v>
      </c>
      <c r="D493" s="1159" t="s">
        <v>6</v>
      </c>
      <c r="E493" s="1086" t="s">
        <v>2205</v>
      </c>
      <c r="F493" s="1086" t="s">
        <v>7</v>
      </c>
      <c r="G493" s="1086" t="s">
        <v>2215</v>
      </c>
      <c r="H493" s="1155"/>
    </row>
    <row r="494" spans="1:8" s="963" customFormat="1" ht="15" hidden="1" customHeight="1">
      <c r="A494" s="1079"/>
      <c r="B494" s="1158"/>
      <c r="C494" s="1157"/>
      <c r="D494" s="1130"/>
      <c r="E494" s="1156" t="s">
        <v>2204</v>
      </c>
      <c r="F494" s="1156" t="s">
        <v>30</v>
      </c>
      <c r="G494" s="1156" t="s">
        <v>31</v>
      </c>
      <c r="H494" s="1155"/>
    </row>
    <row r="495" spans="1:8" s="963" customFormat="1" ht="15" hidden="1" customHeight="1">
      <c r="A495" s="1079"/>
      <c r="B495" s="1107" t="s">
        <v>2791</v>
      </c>
      <c r="C495" s="1002" t="s">
        <v>2790</v>
      </c>
      <c r="D495" s="1078" t="s">
        <v>2789</v>
      </c>
      <c r="E495" s="988">
        <f>F495-5</f>
        <v>43708</v>
      </c>
      <c r="F495" s="1023">
        <v>43713</v>
      </c>
      <c r="G495" s="1023">
        <f>F495+31</f>
        <v>43744</v>
      </c>
      <c r="H495" s="1155"/>
    </row>
    <row r="496" spans="1:8" s="963" customFormat="1" ht="15" hidden="1" customHeight="1">
      <c r="A496" s="1079"/>
      <c r="B496" s="1107" t="s">
        <v>2788</v>
      </c>
      <c r="C496" s="1002" t="s">
        <v>2762</v>
      </c>
      <c r="D496" s="1078"/>
      <c r="E496" s="988">
        <f>F496-5</f>
        <v>43715</v>
      </c>
      <c r="F496" s="1023">
        <f>F495+7</f>
        <v>43720</v>
      </c>
      <c r="G496" s="1023">
        <f>F496+31</f>
        <v>43751</v>
      </c>
      <c r="H496" s="1155"/>
    </row>
    <row r="497" spans="1:8" s="963" customFormat="1" ht="15" hidden="1" customHeight="1">
      <c r="A497" s="1079"/>
      <c r="B497" s="1107" t="s">
        <v>2787</v>
      </c>
      <c r="C497" s="1002" t="s">
        <v>2786</v>
      </c>
      <c r="D497" s="1078"/>
      <c r="E497" s="988">
        <f>F497-5</f>
        <v>43722</v>
      </c>
      <c r="F497" s="1023">
        <f>F496+7</f>
        <v>43727</v>
      </c>
      <c r="G497" s="1023">
        <f>F497+31</f>
        <v>43758</v>
      </c>
      <c r="H497" s="1155"/>
    </row>
    <row r="498" spans="1:8" s="963" customFormat="1" ht="15" hidden="1" customHeight="1">
      <c r="A498" s="1079"/>
      <c r="B498" s="1160" t="s">
        <v>2785</v>
      </c>
      <c r="C498" s="1002" t="s">
        <v>2784</v>
      </c>
      <c r="D498" s="1078"/>
      <c r="E498" s="988">
        <f>F498-5</f>
        <v>43729</v>
      </c>
      <c r="F498" s="1023">
        <f>F497+7</f>
        <v>43734</v>
      </c>
      <c r="G498" s="1023">
        <f>F498+31</f>
        <v>43765</v>
      </c>
      <c r="H498" s="1155"/>
    </row>
    <row r="499" spans="1:8" s="963" customFormat="1" ht="15" hidden="1" customHeight="1">
      <c r="A499" s="1079"/>
      <c r="B499" s="1107" t="s">
        <v>2783</v>
      </c>
      <c r="C499" s="1002" t="s">
        <v>2782</v>
      </c>
      <c r="D499" s="1078"/>
      <c r="E499" s="988">
        <f>F499-5</f>
        <v>43736</v>
      </c>
      <c r="F499" s="1023">
        <f>F498+7</f>
        <v>43741</v>
      </c>
      <c r="G499" s="1023">
        <f>F499+31</f>
        <v>43772</v>
      </c>
      <c r="H499" s="1155"/>
    </row>
    <row r="500" spans="1:8" s="963" customFormat="1" ht="15" hidden="1" customHeight="1">
      <c r="A500" s="1079"/>
      <c r="B500" s="1093" t="s">
        <v>26</v>
      </c>
      <c r="C500" s="1088" t="s">
        <v>27</v>
      </c>
      <c r="D500" s="1159" t="s">
        <v>6</v>
      </c>
      <c r="E500" s="1086" t="s">
        <v>2205</v>
      </c>
      <c r="F500" s="1086" t="s">
        <v>7</v>
      </c>
      <c r="G500" s="1086" t="s">
        <v>2215</v>
      </c>
      <c r="H500" s="1155"/>
    </row>
    <row r="501" spans="1:8" s="963" customFormat="1" ht="15" hidden="1" customHeight="1">
      <c r="A501" s="1079"/>
      <c r="B501" s="1161"/>
      <c r="C501" s="1157"/>
      <c r="D501" s="1130"/>
      <c r="E501" s="1156" t="s">
        <v>2204</v>
      </c>
      <c r="F501" s="1156" t="s">
        <v>30</v>
      </c>
      <c r="G501" s="1156" t="s">
        <v>31</v>
      </c>
      <c r="H501" s="1155"/>
    </row>
    <row r="502" spans="1:8" s="963" customFormat="1" ht="15" hidden="1" customHeight="1">
      <c r="A502" s="1079"/>
      <c r="B502" s="1107" t="s">
        <v>2781</v>
      </c>
      <c r="C502" s="1002" t="s">
        <v>2780</v>
      </c>
      <c r="D502" s="1078" t="s">
        <v>2500</v>
      </c>
      <c r="E502" s="988">
        <f>F502-5</f>
        <v>43799</v>
      </c>
      <c r="F502" s="1023">
        <v>43804</v>
      </c>
      <c r="G502" s="1023">
        <f>F502+31</f>
        <v>43835</v>
      </c>
      <c r="H502" s="1155"/>
    </row>
    <row r="503" spans="1:8" s="963" customFormat="1" ht="15" hidden="1" customHeight="1">
      <c r="A503" s="1079"/>
      <c r="B503" s="1107" t="s">
        <v>2779</v>
      </c>
      <c r="C503" s="1002" t="s">
        <v>2778</v>
      </c>
      <c r="D503" s="1078"/>
      <c r="E503" s="988">
        <f>F503-5</f>
        <v>43806</v>
      </c>
      <c r="F503" s="1023">
        <f>F502+7</f>
        <v>43811</v>
      </c>
      <c r="G503" s="1023">
        <f>F503+31</f>
        <v>43842</v>
      </c>
      <c r="H503" s="1155"/>
    </row>
    <row r="504" spans="1:8" s="963" customFormat="1" ht="15" hidden="1" customHeight="1">
      <c r="A504" s="1079"/>
      <c r="B504" s="1107" t="s">
        <v>2777</v>
      </c>
      <c r="C504" s="1002" t="s">
        <v>2776</v>
      </c>
      <c r="D504" s="1078"/>
      <c r="E504" s="988">
        <f>F504-5</f>
        <v>43813</v>
      </c>
      <c r="F504" s="1023">
        <f>F503+7</f>
        <v>43818</v>
      </c>
      <c r="G504" s="1023">
        <f>F504+31</f>
        <v>43849</v>
      </c>
      <c r="H504" s="1155"/>
    </row>
    <row r="505" spans="1:8" s="963" customFormat="1" ht="15" hidden="1" customHeight="1">
      <c r="A505" s="1079"/>
      <c r="B505" s="1160" t="s">
        <v>2775</v>
      </c>
      <c r="C505" s="1002" t="s">
        <v>2774</v>
      </c>
      <c r="D505" s="1078"/>
      <c r="E505" s="988">
        <f>F505-5</f>
        <v>43820</v>
      </c>
      <c r="F505" s="1023">
        <f>F504+7</f>
        <v>43825</v>
      </c>
      <c r="G505" s="1023">
        <f>F505+31</f>
        <v>43856</v>
      </c>
      <c r="H505" s="1155"/>
    </row>
    <row r="506" spans="1:8" s="963" customFormat="1" ht="15" hidden="1" customHeight="1">
      <c r="A506" s="1079"/>
      <c r="B506" s="1107" t="s">
        <v>2773</v>
      </c>
      <c r="C506" s="1002" t="s">
        <v>2772</v>
      </c>
      <c r="D506" s="1078"/>
      <c r="E506" s="988">
        <f>F506-5</f>
        <v>43827</v>
      </c>
      <c r="F506" s="1023">
        <f>F505+7</f>
        <v>43832</v>
      </c>
      <c r="G506" s="1023">
        <f>F506+31</f>
        <v>43863</v>
      </c>
      <c r="H506" s="1155"/>
    </row>
    <row r="507" spans="1:8" s="958" customFormat="1" ht="15" hidden="1">
      <c r="A507" s="820" t="s">
        <v>126</v>
      </c>
      <c r="B507" s="820"/>
      <c r="C507" s="820"/>
      <c r="D507" s="820"/>
      <c r="E507" s="820"/>
      <c r="F507" s="820"/>
      <c r="G507" s="820"/>
    </row>
    <row r="508" spans="1:8" s="963" customFormat="1" ht="15" hidden="1" customHeight="1">
      <c r="A508" s="1079"/>
      <c r="B508" s="1092" t="s">
        <v>26</v>
      </c>
      <c r="C508" s="1088" t="s">
        <v>27</v>
      </c>
      <c r="D508" s="1159" t="s">
        <v>6</v>
      </c>
      <c r="E508" s="1086" t="s">
        <v>2205</v>
      </c>
      <c r="F508" s="1086" t="s">
        <v>7</v>
      </c>
      <c r="G508" s="1086" t="s">
        <v>2215</v>
      </c>
      <c r="H508" s="1155"/>
    </row>
    <row r="509" spans="1:8" s="963" customFormat="1" ht="15" hidden="1" customHeight="1">
      <c r="A509" s="1079"/>
      <c r="B509" s="1158"/>
      <c r="C509" s="1157"/>
      <c r="D509" s="1130"/>
      <c r="E509" s="1156" t="s">
        <v>2204</v>
      </c>
      <c r="F509" s="1156" t="s">
        <v>30</v>
      </c>
      <c r="G509" s="1156" t="s">
        <v>31</v>
      </c>
      <c r="H509" s="1155"/>
    </row>
    <row r="510" spans="1:8" s="963" customFormat="1" ht="15" hidden="1" customHeight="1">
      <c r="A510" s="1079"/>
      <c r="B510" s="1107" t="s">
        <v>2771</v>
      </c>
      <c r="C510" s="1002" t="s">
        <v>2770</v>
      </c>
      <c r="D510" s="1078" t="s">
        <v>2769</v>
      </c>
      <c r="E510" s="988">
        <f>F510-5</f>
        <v>44071</v>
      </c>
      <c r="F510" s="1023">
        <v>44076</v>
      </c>
      <c r="G510" s="1023">
        <f>F510+31</f>
        <v>44107</v>
      </c>
      <c r="H510" s="1155"/>
    </row>
    <row r="511" spans="1:8" s="963" customFormat="1" ht="15" hidden="1" customHeight="1">
      <c r="A511" s="1079"/>
      <c r="B511" s="1107" t="s">
        <v>2768</v>
      </c>
      <c r="C511" s="1002" t="s">
        <v>2767</v>
      </c>
      <c r="D511" s="1078"/>
      <c r="E511" s="988">
        <f>F511-5</f>
        <v>44078</v>
      </c>
      <c r="F511" s="1023">
        <f>F510+7</f>
        <v>44083</v>
      </c>
      <c r="G511" s="1023">
        <f>F511+31</f>
        <v>44114</v>
      </c>
      <c r="H511" s="1155"/>
    </row>
    <row r="512" spans="1:8" s="963" customFormat="1" ht="15" hidden="1" customHeight="1">
      <c r="A512" s="1079"/>
      <c r="B512" s="1107" t="s">
        <v>2766</v>
      </c>
      <c r="C512" s="1107" t="s">
        <v>2764</v>
      </c>
      <c r="D512" s="1078"/>
      <c r="E512" s="988">
        <f>F512-5</f>
        <v>44085</v>
      </c>
      <c r="F512" s="1023">
        <f>F511+7</f>
        <v>44090</v>
      </c>
      <c r="G512" s="1023">
        <f>F512+31</f>
        <v>44121</v>
      </c>
      <c r="H512" s="1155"/>
    </row>
    <row r="513" spans="1:8" s="963" customFormat="1" ht="15" hidden="1" customHeight="1">
      <c r="A513" s="1079"/>
      <c r="B513" s="1107" t="s">
        <v>2765</v>
      </c>
      <c r="C513" s="1002" t="s">
        <v>2764</v>
      </c>
      <c r="D513" s="1078"/>
      <c r="E513" s="988">
        <f>F513-5</f>
        <v>44092</v>
      </c>
      <c r="F513" s="1023">
        <f>F512+7</f>
        <v>44097</v>
      </c>
      <c r="G513" s="1023">
        <f>F513+31</f>
        <v>44128</v>
      </c>
      <c r="H513" s="1155"/>
    </row>
    <row r="514" spans="1:8" s="963" customFormat="1" ht="15" hidden="1" customHeight="1">
      <c r="A514" s="1079"/>
      <c r="B514" s="1107" t="s">
        <v>2763</v>
      </c>
      <c r="C514" s="1002" t="s">
        <v>2762</v>
      </c>
      <c r="D514" s="1078"/>
      <c r="E514" s="988">
        <f>F514-5</f>
        <v>44099</v>
      </c>
      <c r="F514" s="1023">
        <f>F513+7</f>
        <v>44104</v>
      </c>
      <c r="G514" s="1023">
        <f>F514+31</f>
        <v>44135</v>
      </c>
      <c r="H514" s="1155"/>
    </row>
    <row r="515" spans="1:8" s="958" customFormat="1" ht="15">
      <c r="A515" s="820" t="s">
        <v>126</v>
      </c>
      <c r="B515" s="820"/>
      <c r="C515" s="820"/>
      <c r="D515" s="820"/>
      <c r="E515" s="820"/>
      <c r="F515" s="820"/>
      <c r="G515" s="820"/>
    </row>
    <row r="516" spans="1:8" s="1113" customFormat="1" ht="15">
      <c r="A516" s="823" t="s">
        <v>2761</v>
      </c>
      <c r="B516" s="823"/>
      <c r="C516" s="443"/>
      <c r="D516" s="434"/>
      <c r="E516" s="434"/>
      <c r="F516" s="433"/>
      <c r="G516" s="433"/>
    </row>
    <row r="517" spans="1:8" s="1104" customFormat="1" ht="15" hidden="1" customHeight="1">
      <c r="A517" s="1146"/>
      <c r="B517" s="1152" t="s">
        <v>26</v>
      </c>
      <c r="C517" s="1151" t="s">
        <v>27</v>
      </c>
      <c r="D517" s="1150" t="s">
        <v>6</v>
      </c>
      <c r="E517" s="991" t="s">
        <v>2205</v>
      </c>
      <c r="F517" s="1132" t="s">
        <v>7</v>
      </c>
      <c r="G517" s="1132" t="s">
        <v>131</v>
      </c>
    </row>
    <row r="518" spans="1:8" s="1104" customFormat="1" ht="15" hidden="1" customHeight="1">
      <c r="A518" s="1146"/>
      <c r="B518" s="1149"/>
      <c r="C518" s="1148"/>
      <c r="D518" s="1147"/>
      <c r="E518" s="991" t="s">
        <v>2204</v>
      </c>
      <c r="F518" s="1128" t="s">
        <v>30</v>
      </c>
      <c r="G518" s="1128" t="s">
        <v>31</v>
      </c>
    </row>
    <row r="519" spans="1:8" s="1104" customFormat="1" ht="15" hidden="1">
      <c r="A519" s="1146"/>
      <c r="B519" s="1119" t="s">
        <v>2760</v>
      </c>
      <c r="C519" s="995" t="s">
        <v>2759</v>
      </c>
      <c r="D519" s="1090" t="s">
        <v>128</v>
      </c>
      <c r="E519" s="988">
        <f>F519-5</f>
        <v>43710</v>
      </c>
      <c r="F519" s="1106">
        <v>43715</v>
      </c>
      <c r="G519" s="1145">
        <f>F519+46</f>
        <v>43761</v>
      </c>
    </row>
    <row r="520" spans="1:8" s="1104" customFormat="1" ht="15" hidden="1" customHeight="1">
      <c r="A520" s="1146"/>
      <c r="B520" s="1119" t="s">
        <v>2758</v>
      </c>
      <c r="C520" s="1032" t="s">
        <v>2757</v>
      </c>
      <c r="D520" s="1071"/>
      <c r="E520" s="988">
        <f>F520-5</f>
        <v>43717</v>
      </c>
      <c r="F520" s="1106">
        <f>F519+7</f>
        <v>43722</v>
      </c>
      <c r="G520" s="1145">
        <f>F520+46</f>
        <v>43768</v>
      </c>
      <c r="H520" s="1113"/>
    </row>
    <row r="521" spans="1:8" s="1104" customFormat="1" ht="15" hidden="1" customHeight="1">
      <c r="A521" s="1146"/>
      <c r="B521" s="1119" t="s">
        <v>2756</v>
      </c>
      <c r="C521" s="995" t="s">
        <v>2755</v>
      </c>
      <c r="D521" s="1071"/>
      <c r="E521" s="988">
        <f>F521-5</f>
        <v>43724</v>
      </c>
      <c r="F521" s="1106">
        <f>F520+7</f>
        <v>43729</v>
      </c>
      <c r="G521" s="1145">
        <f>F521+46</f>
        <v>43775</v>
      </c>
    </row>
    <row r="522" spans="1:8" s="1104" customFormat="1" ht="15.75" hidden="1" customHeight="1">
      <c r="A522" s="1146"/>
      <c r="B522" s="1119" t="s">
        <v>2754</v>
      </c>
      <c r="C522" s="995" t="s">
        <v>2753</v>
      </c>
      <c r="D522" s="1071"/>
      <c r="E522" s="988">
        <f>F522-5</f>
        <v>43731</v>
      </c>
      <c r="F522" s="1106">
        <f>F521+7</f>
        <v>43736</v>
      </c>
      <c r="G522" s="1145">
        <f>F522+46</f>
        <v>43782</v>
      </c>
    </row>
    <row r="523" spans="1:8" s="1104" customFormat="1" ht="15.75" hidden="1" customHeight="1">
      <c r="A523" s="1146"/>
      <c r="B523" s="1107" t="s">
        <v>2752</v>
      </c>
      <c r="C523" s="995" t="s">
        <v>2751</v>
      </c>
      <c r="D523" s="1070"/>
      <c r="E523" s="988">
        <f>F523-5</f>
        <v>43738</v>
      </c>
      <c r="F523" s="1106">
        <f>F522+7</f>
        <v>43743</v>
      </c>
      <c r="G523" s="1145">
        <f>F523+46</f>
        <v>43789</v>
      </c>
    </row>
    <row r="524" spans="1:8" s="1104" customFormat="1" ht="15" hidden="1">
      <c r="A524" s="1146"/>
      <c r="B524" s="1154" t="s">
        <v>26</v>
      </c>
      <c r="C524" s="1151" t="s">
        <v>27</v>
      </c>
      <c r="D524" s="1150" t="s">
        <v>6</v>
      </c>
      <c r="E524" s="991" t="s">
        <v>2205</v>
      </c>
      <c r="F524" s="1132" t="s">
        <v>7</v>
      </c>
      <c r="G524" s="1132" t="s">
        <v>131</v>
      </c>
    </row>
    <row r="525" spans="1:8" s="1104" customFormat="1" ht="15" hidden="1">
      <c r="A525" s="1146"/>
      <c r="B525" s="1153"/>
      <c r="C525" s="1148"/>
      <c r="D525" s="1147"/>
      <c r="E525" s="991" t="s">
        <v>2204</v>
      </c>
      <c r="F525" s="1128" t="s">
        <v>30</v>
      </c>
      <c r="G525" s="1128" t="s">
        <v>31</v>
      </c>
    </row>
    <row r="526" spans="1:8" s="1104" customFormat="1" ht="15" hidden="1">
      <c r="A526" s="1146"/>
      <c r="B526" s="1119" t="s">
        <v>2480</v>
      </c>
      <c r="C526" s="995" t="s">
        <v>2480</v>
      </c>
      <c r="D526" s="1090" t="s">
        <v>2671</v>
      </c>
      <c r="E526" s="988">
        <f>F526-5</f>
        <v>44105</v>
      </c>
      <c r="F526" s="1106">
        <v>44110</v>
      </c>
      <c r="G526" s="1145">
        <f>F526+46</f>
        <v>44156</v>
      </c>
    </row>
    <row r="527" spans="1:8" s="1104" customFormat="1" ht="15" hidden="1" customHeight="1">
      <c r="A527" s="1146"/>
      <c r="B527" s="1119" t="s">
        <v>2750</v>
      </c>
      <c r="C527" s="1032" t="s">
        <v>2749</v>
      </c>
      <c r="D527" s="1071"/>
      <c r="E527" s="988">
        <f>F527-5</f>
        <v>44112</v>
      </c>
      <c r="F527" s="1106">
        <f>F526+7</f>
        <v>44117</v>
      </c>
      <c r="G527" s="1145">
        <f>F527+46</f>
        <v>44163</v>
      </c>
      <c r="H527" s="1113"/>
    </row>
    <row r="528" spans="1:8" s="1104" customFormat="1" ht="15" hidden="1" customHeight="1">
      <c r="A528" s="1146"/>
      <c r="B528" s="1119" t="s">
        <v>2748</v>
      </c>
      <c r="C528" s="995" t="s">
        <v>2747</v>
      </c>
      <c r="D528" s="1071"/>
      <c r="E528" s="988">
        <f>F528-5</f>
        <v>44119</v>
      </c>
      <c r="F528" s="1106">
        <f>F527+7</f>
        <v>44124</v>
      </c>
      <c r="G528" s="1145">
        <f>F528+46</f>
        <v>44170</v>
      </c>
    </row>
    <row r="529" spans="1:8" s="1104" customFormat="1" ht="15.75" hidden="1" customHeight="1">
      <c r="A529" s="1146"/>
      <c r="B529" s="1119" t="s">
        <v>2746</v>
      </c>
      <c r="C529" s="995" t="s">
        <v>2745</v>
      </c>
      <c r="D529" s="1071"/>
      <c r="E529" s="988">
        <f>F529-5</f>
        <v>44126</v>
      </c>
      <c r="F529" s="1106">
        <f>F528+7</f>
        <v>44131</v>
      </c>
      <c r="G529" s="1145">
        <f>F529+46</f>
        <v>44177</v>
      </c>
    </row>
    <row r="530" spans="1:8" s="1104" customFormat="1" ht="15.75" hidden="1" customHeight="1">
      <c r="A530" s="1146"/>
      <c r="B530" s="1119" t="s">
        <v>2490</v>
      </c>
      <c r="C530" s="995" t="s">
        <v>2484</v>
      </c>
      <c r="D530" s="1070"/>
      <c r="E530" s="988">
        <f>F530-5</f>
        <v>44133</v>
      </c>
      <c r="F530" s="1106">
        <f>F529+7</f>
        <v>44138</v>
      </c>
      <c r="G530" s="1145">
        <f>F530+46</f>
        <v>44184</v>
      </c>
    </row>
    <row r="531" spans="1:8" s="1104" customFormat="1" ht="15">
      <c r="A531" s="1146"/>
      <c r="B531" s="1152" t="s">
        <v>26</v>
      </c>
      <c r="C531" s="1151" t="s">
        <v>27</v>
      </c>
      <c r="D531" s="1150" t="s">
        <v>6</v>
      </c>
      <c r="E531" s="991" t="s">
        <v>2205</v>
      </c>
      <c r="F531" s="1132" t="s">
        <v>7</v>
      </c>
      <c r="G531" s="1132" t="s">
        <v>131</v>
      </c>
    </row>
    <row r="532" spans="1:8" s="1104" customFormat="1" ht="15">
      <c r="A532" s="1146"/>
      <c r="B532" s="1149"/>
      <c r="C532" s="1148"/>
      <c r="D532" s="1147"/>
      <c r="E532" s="991" t="s">
        <v>2204</v>
      </c>
      <c r="F532" s="1128" t="s">
        <v>30</v>
      </c>
      <c r="G532" s="1128" t="s">
        <v>31</v>
      </c>
    </row>
    <row r="533" spans="1:8" s="1104" customFormat="1" ht="15">
      <c r="A533" s="1146"/>
      <c r="B533" s="1119" t="s">
        <v>2742</v>
      </c>
      <c r="C533" s="995" t="s">
        <v>2744</v>
      </c>
      <c r="D533" s="1090" t="s">
        <v>2572</v>
      </c>
      <c r="E533" s="988">
        <f>F533-5</f>
        <v>44136</v>
      </c>
      <c r="F533" s="1106">
        <v>44141</v>
      </c>
      <c r="G533" s="1145">
        <f>F533+46</f>
        <v>44187</v>
      </c>
    </row>
    <row r="534" spans="1:8" s="1104" customFormat="1" ht="15" customHeight="1">
      <c r="A534" s="1146"/>
      <c r="B534" s="1119" t="s">
        <v>2740</v>
      </c>
      <c r="C534" s="1032" t="s">
        <v>2743</v>
      </c>
      <c r="D534" s="1071"/>
      <c r="E534" s="988">
        <f>F534-5</f>
        <v>44143</v>
      </c>
      <c r="F534" s="1106">
        <f>F533+7</f>
        <v>44148</v>
      </c>
      <c r="G534" s="1145">
        <f>F534+46</f>
        <v>44194</v>
      </c>
      <c r="H534" s="1113"/>
    </row>
    <row r="535" spans="1:8" s="1104" customFormat="1" ht="15" customHeight="1">
      <c r="A535" s="1146"/>
      <c r="B535" s="1119" t="s">
        <v>2742</v>
      </c>
      <c r="C535" s="995" t="s">
        <v>2741</v>
      </c>
      <c r="D535" s="1071"/>
      <c r="E535" s="988">
        <f>F535-5</f>
        <v>44150</v>
      </c>
      <c r="F535" s="1106">
        <f>F534+7</f>
        <v>44155</v>
      </c>
      <c r="G535" s="1145">
        <f>F535+46</f>
        <v>44201</v>
      </c>
    </row>
    <row r="536" spans="1:8" s="1104" customFormat="1" ht="15.75" customHeight="1">
      <c r="A536" s="1146"/>
      <c r="B536" s="1119" t="s">
        <v>2740</v>
      </c>
      <c r="C536" s="995" t="s">
        <v>2739</v>
      </c>
      <c r="D536" s="1071"/>
      <c r="E536" s="988">
        <f>F536-5</f>
        <v>44157</v>
      </c>
      <c r="F536" s="1106">
        <f>F535+7</f>
        <v>44162</v>
      </c>
      <c r="G536" s="1145">
        <f>F536+46</f>
        <v>44208</v>
      </c>
    </row>
    <row r="537" spans="1:8" s="1104" customFormat="1" ht="15.75" customHeight="1">
      <c r="A537" s="1146"/>
      <c r="B537" s="1119" t="s">
        <v>2490</v>
      </c>
      <c r="C537" s="995" t="s">
        <v>2484</v>
      </c>
      <c r="D537" s="1070"/>
      <c r="E537" s="988">
        <f>F537-5</f>
        <v>44164</v>
      </c>
      <c r="F537" s="1106">
        <f>F536+7</f>
        <v>44169</v>
      </c>
      <c r="G537" s="1145">
        <f>F537+46</f>
        <v>44215</v>
      </c>
    </row>
    <row r="538" spans="1:8" s="1113" customFormat="1" ht="15" customHeight="1">
      <c r="A538" s="823" t="s">
        <v>2738</v>
      </c>
      <c r="B538" s="1125"/>
      <c r="C538" s="443"/>
      <c r="D538" s="434"/>
      <c r="E538" s="434"/>
      <c r="F538" s="433"/>
      <c r="G538" s="433"/>
    </row>
    <row r="539" spans="1:8" s="1104" customFormat="1" ht="15">
      <c r="A539" s="1146"/>
      <c r="B539" s="1092" t="s">
        <v>26</v>
      </c>
      <c r="C539" s="989" t="s">
        <v>27</v>
      </c>
      <c r="D539" s="989" t="s">
        <v>6</v>
      </c>
      <c r="E539" s="991" t="s">
        <v>2205</v>
      </c>
      <c r="F539" s="1119" t="s">
        <v>7</v>
      </c>
      <c r="G539" s="1119" t="s">
        <v>133</v>
      </c>
    </row>
    <row r="540" spans="1:8" s="1104" customFormat="1" ht="15">
      <c r="A540" s="1146"/>
      <c r="B540" s="1121"/>
      <c r="C540" s="1123"/>
      <c r="D540" s="1123"/>
      <c r="E540" s="991" t="s">
        <v>2204</v>
      </c>
      <c r="F540" s="1119" t="s">
        <v>30</v>
      </c>
      <c r="G540" s="1119" t="s">
        <v>31</v>
      </c>
    </row>
    <row r="541" spans="1:8" s="1104" customFormat="1" ht="18" customHeight="1">
      <c r="A541" s="1146"/>
      <c r="B541" s="1119" t="s">
        <v>2737</v>
      </c>
      <c r="C541" s="995" t="s">
        <v>2736</v>
      </c>
      <c r="D541" s="1012" t="s">
        <v>103</v>
      </c>
      <c r="E541" s="988">
        <f>F541-5</f>
        <v>44135</v>
      </c>
      <c r="F541" s="1106">
        <v>44140</v>
      </c>
      <c r="G541" s="1145">
        <f>F541+36</f>
        <v>44176</v>
      </c>
    </row>
    <row r="542" spans="1:8" s="1104" customFormat="1" ht="15.75" customHeight="1">
      <c r="A542" s="1146"/>
      <c r="B542" s="1119" t="s">
        <v>2697</v>
      </c>
      <c r="C542" s="1032" t="s">
        <v>2696</v>
      </c>
      <c r="D542" s="1011"/>
      <c r="E542" s="988">
        <f>F542-5</f>
        <v>44142</v>
      </c>
      <c r="F542" s="1106">
        <f>F541+7</f>
        <v>44147</v>
      </c>
      <c r="G542" s="1145">
        <f>F542+36</f>
        <v>44183</v>
      </c>
      <c r="H542" s="1113"/>
    </row>
    <row r="543" spans="1:8" s="1104" customFormat="1" ht="15">
      <c r="A543" s="1146"/>
      <c r="B543" s="1119" t="s">
        <v>2735</v>
      </c>
      <c r="C543" s="995" t="s">
        <v>2734</v>
      </c>
      <c r="D543" s="1011"/>
      <c r="E543" s="988">
        <f>F543-5</f>
        <v>44149</v>
      </c>
      <c r="F543" s="1106">
        <f>F542+7</f>
        <v>44154</v>
      </c>
      <c r="G543" s="1145">
        <f>F543+36</f>
        <v>44190</v>
      </c>
    </row>
    <row r="544" spans="1:8" s="1104" customFormat="1" ht="15">
      <c r="A544" s="1146"/>
      <c r="B544" s="1119" t="s">
        <v>2733</v>
      </c>
      <c r="C544" s="995" t="s">
        <v>2732</v>
      </c>
      <c r="D544" s="1011"/>
      <c r="E544" s="988">
        <f>F544-5</f>
        <v>44156</v>
      </c>
      <c r="F544" s="1106">
        <f>F543+7</f>
        <v>44161</v>
      </c>
      <c r="G544" s="1145">
        <f>F544+36</f>
        <v>44197</v>
      </c>
    </row>
    <row r="545" spans="1:8" s="1104" customFormat="1" ht="15">
      <c r="A545" s="1146"/>
      <c r="B545" s="1119" t="s">
        <v>2731</v>
      </c>
      <c r="C545" s="995" t="s">
        <v>2730</v>
      </c>
      <c r="D545" s="1010"/>
      <c r="E545" s="988">
        <f>F545-5</f>
        <v>44163</v>
      </c>
      <c r="F545" s="1106">
        <f>F544+7</f>
        <v>44168</v>
      </c>
      <c r="G545" s="1145">
        <f>F545+36</f>
        <v>44204</v>
      </c>
    </row>
    <row r="546" spans="1:8" s="1113" customFormat="1" ht="15">
      <c r="A546" s="823" t="s">
        <v>2729</v>
      </c>
      <c r="B546" s="1125"/>
      <c r="C546" s="436"/>
      <c r="D546" s="1040"/>
      <c r="E546" s="998"/>
      <c r="F546" s="1048"/>
      <c r="G546" s="1048"/>
    </row>
    <row r="547" spans="1:8" s="1104" customFormat="1" ht="15">
      <c r="A547" s="1122"/>
      <c r="B547" s="1092" t="s">
        <v>26</v>
      </c>
      <c r="C547" s="989" t="s">
        <v>27</v>
      </c>
      <c r="D547" s="1144" t="s">
        <v>6</v>
      </c>
      <c r="E547" s="991" t="s">
        <v>2205</v>
      </c>
      <c r="F547" s="1119" t="s">
        <v>7</v>
      </c>
      <c r="G547" s="1139" t="s">
        <v>129</v>
      </c>
    </row>
    <row r="548" spans="1:8" s="1104" customFormat="1" ht="15">
      <c r="A548" s="1122"/>
      <c r="B548" s="1121"/>
      <c r="C548" s="1123"/>
      <c r="D548" s="1143"/>
      <c r="E548" s="991" t="s">
        <v>2204</v>
      </c>
      <c r="F548" s="1119" t="s">
        <v>30</v>
      </c>
      <c r="G548" s="1128" t="s">
        <v>31</v>
      </c>
    </row>
    <row r="549" spans="1:8" s="1104" customFormat="1" ht="15">
      <c r="A549" s="1122"/>
      <c r="B549" s="1119" t="s">
        <v>2728</v>
      </c>
      <c r="C549" s="995" t="s">
        <v>2727</v>
      </c>
      <c r="D549" s="1090" t="s">
        <v>2726</v>
      </c>
      <c r="E549" s="988">
        <f>F549-5</f>
        <v>44134</v>
      </c>
      <c r="F549" s="1106">
        <v>44139</v>
      </c>
      <c r="G549" s="1106">
        <f>F549+53</f>
        <v>44192</v>
      </c>
    </row>
    <row r="550" spans="1:8" s="1104" customFormat="1" ht="15.75" customHeight="1">
      <c r="A550" s="1122"/>
      <c r="B550" s="1119" t="s">
        <v>2725</v>
      </c>
      <c r="C550" s="1032" t="s">
        <v>2724</v>
      </c>
      <c r="D550" s="1071"/>
      <c r="E550" s="988">
        <f>F550-5</f>
        <v>44141</v>
      </c>
      <c r="F550" s="1106">
        <f>F549+7</f>
        <v>44146</v>
      </c>
      <c r="G550" s="1106">
        <f>F550+53</f>
        <v>44199</v>
      </c>
    </row>
    <row r="551" spans="1:8" s="1104" customFormat="1" ht="15" customHeight="1">
      <c r="A551" s="1122"/>
      <c r="B551" s="1119" t="s">
        <v>2697</v>
      </c>
      <c r="C551" s="995" t="s">
        <v>2696</v>
      </c>
      <c r="D551" s="1071"/>
      <c r="E551" s="988">
        <f>F551-5</f>
        <v>44148</v>
      </c>
      <c r="F551" s="1106">
        <f>F550+7</f>
        <v>44153</v>
      </c>
      <c r="G551" s="1106">
        <f>F551+53</f>
        <v>44206</v>
      </c>
      <c r="H551" s="1113"/>
    </row>
    <row r="552" spans="1:8" s="1104" customFormat="1" ht="15" customHeight="1">
      <c r="A552" s="1122"/>
      <c r="B552" s="1119" t="s">
        <v>2697</v>
      </c>
      <c r="C552" s="1032" t="s">
        <v>2696</v>
      </c>
      <c r="D552" s="1071"/>
      <c r="E552" s="988">
        <f>F552-5</f>
        <v>44155</v>
      </c>
      <c r="F552" s="1106">
        <f>F551+7</f>
        <v>44160</v>
      </c>
      <c r="G552" s="1106">
        <f>F552+53</f>
        <v>44213</v>
      </c>
    </row>
    <row r="553" spans="1:8" s="1104" customFormat="1" ht="15" customHeight="1">
      <c r="A553" s="1122"/>
      <c r="B553" s="1119" t="s">
        <v>2697</v>
      </c>
      <c r="C553" s="995" t="s">
        <v>2696</v>
      </c>
      <c r="D553" s="1070"/>
      <c r="E553" s="988">
        <f>F553-5</f>
        <v>44162</v>
      </c>
      <c r="F553" s="1106">
        <f>F552+7</f>
        <v>44167</v>
      </c>
      <c r="G553" s="1106">
        <f>F553+53</f>
        <v>44220</v>
      </c>
    </row>
    <row r="554" spans="1:8" s="1142" customFormat="1" ht="17.100000000000001" customHeight="1">
      <c r="A554" s="823" t="s">
        <v>2723</v>
      </c>
      <c r="B554" s="1125"/>
      <c r="C554" s="443"/>
      <c r="D554" s="434"/>
      <c r="E554" s="434"/>
      <c r="F554" s="433"/>
      <c r="G554" s="433"/>
    </row>
    <row r="555" spans="1:8" s="1104" customFormat="1" ht="15" hidden="1">
      <c r="A555" s="1122"/>
      <c r="B555" s="1092" t="s">
        <v>26</v>
      </c>
      <c r="C555" s="1140" t="s">
        <v>27</v>
      </c>
      <c r="D555" s="1133" t="s">
        <v>6</v>
      </c>
      <c r="E555" s="991" t="s">
        <v>2205</v>
      </c>
      <c r="F555" s="1132" t="s">
        <v>7</v>
      </c>
      <c r="G555" s="1139" t="s">
        <v>1179</v>
      </c>
    </row>
    <row r="556" spans="1:8" s="1104" customFormat="1" ht="15" hidden="1">
      <c r="A556" s="1122"/>
      <c r="B556" s="1121"/>
      <c r="C556" s="1138"/>
      <c r="D556" s="1130"/>
      <c r="E556" s="1082" t="s">
        <v>2204</v>
      </c>
      <c r="F556" s="1137" t="s">
        <v>30</v>
      </c>
      <c r="G556" s="1128" t="s">
        <v>31</v>
      </c>
    </row>
    <row r="557" spans="1:8" s="1104" customFormat="1" ht="15" hidden="1" customHeight="1">
      <c r="A557" s="1122"/>
      <c r="B557" s="1032" t="s">
        <v>2722</v>
      </c>
      <c r="C557" s="1032" t="s">
        <v>2627</v>
      </c>
      <c r="D557" s="1012" t="s">
        <v>103</v>
      </c>
      <c r="E557" s="987">
        <f>F557-5</f>
        <v>44072</v>
      </c>
      <c r="F557" s="1106">
        <v>44077</v>
      </c>
      <c r="G557" s="1106">
        <f>F557+40</f>
        <v>44117</v>
      </c>
    </row>
    <row r="558" spans="1:8" s="1104" customFormat="1" ht="15" hidden="1">
      <c r="A558" s="1122"/>
      <c r="B558" s="1032" t="s">
        <v>2721</v>
      </c>
      <c r="C558" s="1032" t="s">
        <v>2633</v>
      </c>
      <c r="D558" s="1011"/>
      <c r="E558" s="987">
        <f>F558-5</f>
        <v>44079</v>
      </c>
      <c r="F558" s="1106">
        <f>F557+7</f>
        <v>44084</v>
      </c>
      <c r="G558" s="1106">
        <f>F558+40</f>
        <v>44124</v>
      </c>
    </row>
    <row r="559" spans="1:8" s="1104" customFormat="1" ht="15" hidden="1">
      <c r="A559" s="1122"/>
      <c r="B559" s="1032" t="s">
        <v>2720</v>
      </c>
      <c r="C559" s="1032" t="s">
        <v>2633</v>
      </c>
      <c r="D559" s="1011"/>
      <c r="E559" s="987">
        <f>F559-5</f>
        <v>44086</v>
      </c>
      <c r="F559" s="1106">
        <f>F558+7</f>
        <v>44091</v>
      </c>
      <c r="G559" s="1106">
        <f>F559+40</f>
        <v>44131</v>
      </c>
    </row>
    <row r="560" spans="1:8" s="1104" customFormat="1" ht="15" hidden="1">
      <c r="A560" s="1122"/>
      <c r="B560" s="1032" t="s">
        <v>2719</v>
      </c>
      <c r="C560" s="1141" t="s">
        <v>2718</v>
      </c>
      <c r="D560" s="1011"/>
      <c r="E560" s="987">
        <f>F560-5</f>
        <v>44093</v>
      </c>
      <c r="F560" s="1106">
        <f>F559+7</f>
        <v>44098</v>
      </c>
      <c r="G560" s="1106">
        <f>F560+40</f>
        <v>44138</v>
      </c>
    </row>
    <row r="561" spans="1:8" s="1104" customFormat="1" ht="15" hidden="1">
      <c r="A561" s="1122"/>
      <c r="B561" s="1032" t="s">
        <v>2717</v>
      </c>
      <c r="C561" s="1141" t="s">
        <v>2716</v>
      </c>
      <c r="D561" s="1010"/>
      <c r="E561" s="987">
        <f>F561-5</f>
        <v>44100</v>
      </c>
      <c r="F561" s="1106">
        <f>F560+7</f>
        <v>44105</v>
      </c>
      <c r="G561" s="1106">
        <f>F561+40</f>
        <v>44145</v>
      </c>
    </row>
    <row r="562" spans="1:8" s="1104" customFormat="1" ht="15">
      <c r="A562" s="1122"/>
      <c r="B562" s="1092" t="s">
        <v>26</v>
      </c>
      <c r="C562" s="1140" t="s">
        <v>27</v>
      </c>
      <c r="D562" s="1133" t="s">
        <v>6</v>
      </c>
      <c r="E562" s="991" t="s">
        <v>2205</v>
      </c>
      <c r="F562" s="1132" t="s">
        <v>7</v>
      </c>
      <c r="G562" s="1139" t="s">
        <v>1179</v>
      </c>
    </row>
    <row r="563" spans="1:8" s="1104" customFormat="1" ht="15">
      <c r="A563" s="1122"/>
      <c r="B563" s="1121"/>
      <c r="C563" s="1138"/>
      <c r="D563" s="1130"/>
      <c r="E563" s="1082" t="s">
        <v>2204</v>
      </c>
      <c r="F563" s="1137" t="s">
        <v>30</v>
      </c>
      <c r="G563" s="1128" t="s">
        <v>31</v>
      </c>
    </row>
    <row r="564" spans="1:8" s="1104" customFormat="1" ht="15">
      <c r="A564" s="1122"/>
      <c r="B564" s="995" t="s">
        <v>2715</v>
      </c>
      <c r="C564" s="991" t="s">
        <v>2714</v>
      </c>
      <c r="D564" s="1012" t="s">
        <v>2713</v>
      </c>
      <c r="E564" s="987">
        <f>F564-5</f>
        <v>44136</v>
      </c>
      <c r="F564" s="1106">
        <v>44141</v>
      </c>
      <c r="G564" s="1106">
        <f>F564+36</f>
        <v>44177</v>
      </c>
    </row>
    <row r="565" spans="1:8" s="1104" customFormat="1" ht="15">
      <c r="A565" s="1122"/>
      <c r="B565" s="995" t="s">
        <v>2712</v>
      </c>
      <c r="C565" s="991" t="s">
        <v>2711</v>
      </c>
      <c r="D565" s="1011"/>
      <c r="E565" s="987">
        <f>F565-5</f>
        <v>44143</v>
      </c>
      <c r="F565" s="1106">
        <f>F564+7</f>
        <v>44148</v>
      </c>
      <c r="G565" s="1106">
        <f>F565+36</f>
        <v>44184</v>
      </c>
    </row>
    <row r="566" spans="1:8" s="1104" customFormat="1" ht="15">
      <c r="A566" s="1122"/>
      <c r="B566" s="995" t="s">
        <v>2710</v>
      </c>
      <c r="C566" s="995" t="s">
        <v>2709</v>
      </c>
      <c r="D566" s="1011"/>
      <c r="E566" s="987">
        <f>F566-5</f>
        <v>44150</v>
      </c>
      <c r="F566" s="1106">
        <f>F565+7</f>
        <v>44155</v>
      </c>
      <c r="G566" s="1106">
        <f>F566+36</f>
        <v>44191</v>
      </c>
    </row>
    <row r="567" spans="1:8" s="1104" customFormat="1" ht="15">
      <c r="A567" s="1122"/>
      <c r="B567" s="995" t="s">
        <v>2708</v>
      </c>
      <c r="C567" s="991" t="s">
        <v>2707</v>
      </c>
      <c r="D567" s="1011"/>
      <c r="E567" s="987">
        <f>F567-5</f>
        <v>44157</v>
      </c>
      <c r="F567" s="1106">
        <f>F566+7</f>
        <v>44162</v>
      </c>
      <c r="G567" s="1106">
        <f>F567+36</f>
        <v>44198</v>
      </c>
    </row>
    <row r="568" spans="1:8" s="1104" customFormat="1" ht="15">
      <c r="A568" s="1122"/>
      <c r="B568" s="995" t="s">
        <v>2706</v>
      </c>
      <c r="C568" s="991" t="s">
        <v>2705</v>
      </c>
      <c r="D568" s="1010"/>
      <c r="E568" s="987">
        <f>F568-5</f>
        <v>44164</v>
      </c>
      <c r="F568" s="1106">
        <f>F567+7</f>
        <v>44169</v>
      </c>
      <c r="G568" s="1106">
        <f>F568+36</f>
        <v>44205</v>
      </c>
    </row>
    <row r="569" spans="1:8" s="1113" customFormat="1" ht="14.1" customHeight="1">
      <c r="A569" s="823" t="s">
        <v>2704</v>
      </c>
      <c r="B569" s="1125"/>
      <c r="C569" s="443"/>
      <c r="D569" s="434"/>
      <c r="E569" s="434"/>
      <c r="F569" s="433"/>
      <c r="G569" s="433"/>
    </row>
    <row r="570" spans="1:8" s="1104" customFormat="1" ht="15">
      <c r="A570" s="1122"/>
      <c r="B570" s="1135" t="s">
        <v>26</v>
      </c>
      <c r="C570" s="1134" t="s">
        <v>27</v>
      </c>
      <c r="D570" s="1133" t="s">
        <v>6</v>
      </c>
      <c r="E570" s="991" t="s">
        <v>2205</v>
      </c>
      <c r="F570" s="1132" t="s">
        <v>7</v>
      </c>
      <c r="G570" s="1132" t="s">
        <v>237</v>
      </c>
    </row>
    <row r="571" spans="1:8" s="1104" customFormat="1" ht="15">
      <c r="A571" s="1122"/>
      <c r="B571" s="1131"/>
      <c r="C571" s="1130"/>
      <c r="D571" s="1129"/>
      <c r="E571" s="991" t="s">
        <v>2204</v>
      </c>
      <c r="F571" s="1128" t="s">
        <v>30</v>
      </c>
      <c r="G571" s="1128" t="s">
        <v>31</v>
      </c>
    </row>
    <row r="572" spans="1:8" s="1104" customFormat="1" ht="15">
      <c r="A572" s="1122"/>
      <c r="B572" s="1120" t="s">
        <v>2703</v>
      </c>
      <c r="C572" s="995" t="s">
        <v>2702</v>
      </c>
      <c r="D572" s="1090" t="s">
        <v>103</v>
      </c>
      <c r="E572" s="1127">
        <f>F572-5</f>
        <v>44137</v>
      </c>
      <c r="F572" s="1106">
        <v>44142</v>
      </c>
      <c r="G572" s="1136">
        <f>F572+28</f>
        <v>44170</v>
      </c>
    </row>
    <row r="573" spans="1:8" s="1104" customFormat="1" ht="15">
      <c r="A573" s="1122"/>
      <c r="B573" s="1119" t="s">
        <v>2701</v>
      </c>
      <c r="C573" s="995" t="s">
        <v>2700</v>
      </c>
      <c r="D573" s="1071"/>
      <c r="E573" s="1127">
        <f>F573-5</f>
        <v>44144</v>
      </c>
      <c r="F573" s="1106">
        <f>F572+7</f>
        <v>44149</v>
      </c>
      <c r="G573" s="1136">
        <f>F573+28</f>
        <v>44177</v>
      </c>
    </row>
    <row r="574" spans="1:8" s="1104" customFormat="1" ht="15">
      <c r="A574" s="1122"/>
      <c r="B574" s="1119" t="s">
        <v>2699</v>
      </c>
      <c r="C574" s="995" t="s">
        <v>2698</v>
      </c>
      <c r="D574" s="1071"/>
      <c r="E574" s="1127">
        <f>F574-5</f>
        <v>44151</v>
      </c>
      <c r="F574" s="1106">
        <f>F573+7</f>
        <v>44156</v>
      </c>
      <c r="G574" s="1136">
        <f>F574+28</f>
        <v>44184</v>
      </c>
    </row>
    <row r="575" spans="1:8" s="1104" customFormat="1" ht="15">
      <c r="A575" s="1122"/>
      <c r="B575" s="1119" t="s">
        <v>2697</v>
      </c>
      <c r="C575" s="1032" t="s">
        <v>2696</v>
      </c>
      <c r="D575" s="1071"/>
      <c r="E575" s="1127">
        <f>F575-5</f>
        <v>44158</v>
      </c>
      <c r="F575" s="1106">
        <f>F574+7</f>
        <v>44163</v>
      </c>
      <c r="G575" s="1136">
        <f>F575+28</f>
        <v>44191</v>
      </c>
      <c r="H575" s="1113"/>
    </row>
    <row r="576" spans="1:8" s="1104" customFormat="1" ht="15">
      <c r="A576" s="1122"/>
      <c r="B576" s="1119" t="s">
        <v>2695</v>
      </c>
      <c r="C576" s="1032" t="s">
        <v>2694</v>
      </c>
      <c r="D576" s="1070"/>
      <c r="E576" s="1127">
        <f>F576-5</f>
        <v>44165</v>
      </c>
      <c r="F576" s="1106">
        <f>F575+7</f>
        <v>44170</v>
      </c>
      <c r="G576" s="1136">
        <f>F576+28</f>
        <v>44198</v>
      </c>
      <c r="H576" s="1113"/>
    </row>
    <row r="577" spans="1:8" s="1113" customFormat="1" ht="15" hidden="1">
      <c r="A577" s="823" t="s">
        <v>2693</v>
      </c>
      <c r="B577" s="1125"/>
      <c r="C577" s="443"/>
      <c r="D577" s="434"/>
      <c r="E577" s="434"/>
      <c r="F577" s="433"/>
      <c r="G577" s="433"/>
    </row>
    <row r="578" spans="1:8" s="1104" customFormat="1" ht="15" hidden="1">
      <c r="A578" s="1122"/>
      <c r="B578" s="1135" t="s">
        <v>2601</v>
      </c>
      <c r="C578" s="1134" t="s">
        <v>27</v>
      </c>
      <c r="D578" s="1133" t="s">
        <v>6</v>
      </c>
      <c r="E578" s="991" t="s">
        <v>2205</v>
      </c>
      <c r="F578" s="1132" t="s">
        <v>7</v>
      </c>
      <c r="G578" s="1132" t="s">
        <v>138</v>
      </c>
    </row>
    <row r="579" spans="1:8" s="1104" customFormat="1" ht="15" hidden="1">
      <c r="A579" s="1122"/>
      <c r="B579" s="1131"/>
      <c r="C579" s="1130"/>
      <c r="D579" s="1129"/>
      <c r="E579" s="991" t="s">
        <v>2204</v>
      </c>
      <c r="F579" s="1128" t="s">
        <v>30</v>
      </c>
      <c r="G579" s="1128" t="s">
        <v>31</v>
      </c>
    </row>
    <row r="580" spans="1:8" s="1104" customFormat="1" ht="15" hidden="1">
      <c r="A580" s="1122"/>
      <c r="B580" s="1119" t="s">
        <v>2692</v>
      </c>
      <c r="C580" s="995" t="s">
        <v>2691</v>
      </c>
      <c r="D580" s="1035" t="s">
        <v>2690</v>
      </c>
      <c r="E580" s="1127">
        <f>F580-5</f>
        <v>43770</v>
      </c>
      <c r="F580" s="1106">
        <v>43775</v>
      </c>
      <c r="G580" s="1106">
        <f>F580+42</f>
        <v>43817</v>
      </c>
      <c r="H580" s="1113"/>
    </row>
    <row r="581" spans="1:8" s="1104" customFormat="1" ht="15" hidden="1" customHeight="1">
      <c r="A581" s="1122"/>
      <c r="B581" s="1119" t="s">
        <v>2689</v>
      </c>
      <c r="C581" s="995" t="s">
        <v>2688</v>
      </c>
      <c r="D581" s="1033"/>
      <c r="E581" s="1127">
        <f>F581-5</f>
        <v>43777</v>
      </c>
      <c r="F581" s="1106">
        <f>F580+7</f>
        <v>43782</v>
      </c>
      <c r="G581" s="1106">
        <f>F581+42</f>
        <v>43824</v>
      </c>
    </row>
    <row r="582" spans="1:8" s="1104" customFormat="1" ht="15" hidden="1" customHeight="1">
      <c r="A582" s="1122"/>
      <c r="B582" s="1119"/>
      <c r="C582" s="995"/>
      <c r="D582" s="1033"/>
      <c r="E582" s="1127">
        <f>F582-5</f>
        <v>43784</v>
      </c>
      <c r="F582" s="1106">
        <f>F581+7</f>
        <v>43789</v>
      </c>
      <c r="G582" s="1106">
        <f>F582+42</f>
        <v>43831</v>
      </c>
    </row>
    <row r="583" spans="1:8" s="1104" customFormat="1" ht="15" hidden="1" customHeight="1">
      <c r="A583" s="1122"/>
      <c r="B583" s="1107"/>
      <c r="C583" s="995"/>
      <c r="D583" s="1033"/>
      <c r="E583" s="1127">
        <f>F583-5</f>
        <v>43791</v>
      </c>
      <c r="F583" s="1106">
        <f>F582+7</f>
        <v>43796</v>
      </c>
      <c r="G583" s="1106">
        <f>F583+42</f>
        <v>43838</v>
      </c>
    </row>
    <row r="584" spans="1:8" s="1113" customFormat="1" ht="15.75" hidden="1" customHeight="1">
      <c r="A584" s="436"/>
      <c r="B584" s="1107"/>
      <c r="C584" s="995"/>
      <c r="D584" s="1010"/>
      <c r="E584" s="1126">
        <f>F584-5</f>
        <v>43798</v>
      </c>
      <c r="F584" s="1050">
        <f>F583+7</f>
        <v>43803</v>
      </c>
      <c r="G584" s="1106">
        <f>F584+42</f>
        <v>43845</v>
      </c>
    </row>
    <row r="585" spans="1:8" s="1113" customFormat="1" ht="15">
      <c r="A585" s="823" t="s">
        <v>2687</v>
      </c>
      <c r="B585" s="1125"/>
      <c r="C585" s="443"/>
      <c r="D585" s="434"/>
      <c r="E585" s="434"/>
      <c r="F585" s="433"/>
      <c r="G585" s="433"/>
    </row>
    <row r="586" spans="1:8" s="1104" customFormat="1" ht="15">
      <c r="A586" s="1122"/>
      <c r="B586" s="1135" t="s">
        <v>2601</v>
      </c>
      <c r="C586" s="1134" t="s">
        <v>2526</v>
      </c>
      <c r="D586" s="1133" t="s">
        <v>6</v>
      </c>
      <c r="E586" s="991" t="s">
        <v>2205</v>
      </c>
      <c r="F586" s="1132" t="s">
        <v>7</v>
      </c>
      <c r="G586" s="1132" t="s">
        <v>2687</v>
      </c>
    </row>
    <row r="587" spans="1:8" s="1104" customFormat="1" ht="15">
      <c r="A587" s="1122"/>
      <c r="B587" s="1131"/>
      <c r="C587" s="1130"/>
      <c r="D587" s="1129"/>
      <c r="E587" s="991" t="s">
        <v>2204</v>
      </c>
      <c r="F587" s="1128" t="s">
        <v>30</v>
      </c>
      <c r="G587" s="1128" t="s">
        <v>31</v>
      </c>
    </row>
    <row r="588" spans="1:8" s="1104" customFormat="1" ht="15">
      <c r="A588" s="1122"/>
      <c r="B588" s="1120" t="s">
        <v>2686</v>
      </c>
      <c r="C588" s="995" t="s">
        <v>2685</v>
      </c>
      <c r="D588" s="1035" t="s">
        <v>103</v>
      </c>
      <c r="E588" s="1127">
        <f>F588-5</f>
        <v>44137</v>
      </c>
      <c r="F588" s="1106">
        <v>44142</v>
      </c>
      <c r="G588" s="1106">
        <f>F588+33</f>
        <v>44175</v>
      </c>
      <c r="H588" s="1113"/>
    </row>
    <row r="589" spans="1:8" s="1104" customFormat="1" ht="15" customHeight="1">
      <c r="A589" s="1122"/>
      <c r="B589" s="1119" t="s">
        <v>2684</v>
      </c>
      <c r="C589" s="995" t="s">
        <v>2683</v>
      </c>
      <c r="D589" s="1033"/>
      <c r="E589" s="1127">
        <f>F589-5</f>
        <v>44144</v>
      </c>
      <c r="F589" s="1106">
        <f>F588+7</f>
        <v>44149</v>
      </c>
      <c r="G589" s="1106">
        <f>F589+33</f>
        <v>44182</v>
      </c>
    </row>
    <row r="590" spans="1:8" s="1104" customFormat="1" ht="15" customHeight="1">
      <c r="A590" s="1122"/>
      <c r="B590" s="1119" t="s">
        <v>2682</v>
      </c>
      <c r="C590" s="995" t="s">
        <v>2681</v>
      </c>
      <c r="D590" s="1033"/>
      <c r="E590" s="1127">
        <f>F590-5</f>
        <v>44151</v>
      </c>
      <c r="F590" s="1106">
        <f>F589+7</f>
        <v>44156</v>
      </c>
      <c r="G590" s="1106">
        <f>F590+33</f>
        <v>44189</v>
      </c>
    </row>
    <row r="591" spans="1:8" s="1104" customFormat="1" ht="15" customHeight="1">
      <c r="A591" s="1122"/>
      <c r="B591" s="1119" t="s">
        <v>2490</v>
      </c>
      <c r="C591" s="1032" t="s">
        <v>2484</v>
      </c>
      <c r="D591" s="1033"/>
      <c r="E591" s="1127">
        <f>F591-5</f>
        <v>44158</v>
      </c>
      <c r="F591" s="1106">
        <f>F590+7</f>
        <v>44163</v>
      </c>
      <c r="G591" s="1106">
        <f>F591+33</f>
        <v>44196</v>
      </c>
    </row>
    <row r="592" spans="1:8" s="1113" customFormat="1" ht="15.75" customHeight="1">
      <c r="A592" s="436"/>
      <c r="B592" s="1119" t="s">
        <v>2680</v>
      </c>
      <c r="C592" s="1032" t="s">
        <v>2679</v>
      </c>
      <c r="D592" s="1010"/>
      <c r="E592" s="1126">
        <f>F592-5</f>
        <v>44165</v>
      </c>
      <c r="F592" s="1050">
        <f>F591+7</f>
        <v>44170</v>
      </c>
      <c r="G592" s="1106">
        <f>F592+33</f>
        <v>44203</v>
      </c>
    </row>
    <row r="593" spans="1:8" s="1113" customFormat="1" ht="15">
      <c r="A593" s="823" t="s">
        <v>140</v>
      </c>
      <c r="B593" s="1125"/>
      <c r="C593" s="443"/>
      <c r="D593" s="434" t="s">
        <v>277</v>
      </c>
      <c r="E593" s="434"/>
      <c r="F593" s="433"/>
      <c r="G593" s="433"/>
    </row>
    <row r="594" spans="1:8" s="1104" customFormat="1" ht="15" hidden="1">
      <c r="A594" s="1122"/>
      <c r="B594" s="1093" t="s">
        <v>26</v>
      </c>
      <c r="C594" s="989" t="s">
        <v>27</v>
      </c>
      <c r="D594" s="989" t="s">
        <v>6</v>
      </c>
      <c r="E594" s="991" t="s">
        <v>2205</v>
      </c>
      <c r="F594" s="1119" t="s">
        <v>7</v>
      </c>
      <c r="G594" s="1119" t="s">
        <v>140</v>
      </c>
      <c r="H594" s="1113"/>
    </row>
    <row r="595" spans="1:8" s="1104" customFormat="1" ht="15" hidden="1">
      <c r="A595" s="1122"/>
      <c r="B595" s="1124"/>
      <c r="C595" s="1123"/>
      <c r="D595" s="1123"/>
      <c r="E595" s="991" t="s">
        <v>2204</v>
      </c>
      <c r="F595" s="1119" t="s">
        <v>30</v>
      </c>
      <c r="G595" s="1119" t="s">
        <v>31</v>
      </c>
    </row>
    <row r="596" spans="1:8" s="1104" customFormat="1" ht="15" hidden="1">
      <c r="A596" s="1122"/>
      <c r="B596" s="1120" t="s">
        <v>2678</v>
      </c>
      <c r="C596" s="995" t="s">
        <v>2677</v>
      </c>
      <c r="D596" s="1012" t="s">
        <v>128</v>
      </c>
      <c r="E596" s="988">
        <f>F596-5</f>
        <v>44045</v>
      </c>
      <c r="F596" s="1106">
        <v>44050</v>
      </c>
      <c r="G596" s="1106">
        <f>F596+22</f>
        <v>44072</v>
      </c>
    </row>
    <row r="597" spans="1:8" s="1104" customFormat="1" ht="15" hidden="1">
      <c r="A597" s="1122"/>
      <c r="B597" s="1119" t="s">
        <v>2676</v>
      </c>
      <c r="C597" s="995" t="s">
        <v>2675</v>
      </c>
      <c r="D597" s="1011"/>
      <c r="E597" s="988">
        <f>F597-5</f>
        <v>44052</v>
      </c>
      <c r="F597" s="1106">
        <f>F596+7</f>
        <v>44057</v>
      </c>
      <c r="G597" s="1106">
        <f>F597+22</f>
        <v>44079</v>
      </c>
    </row>
    <row r="598" spans="1:8" s="1104" customFormat="1" ht="15" hidden="1">
      <c r="A598" s="1122"/>
      <c r="B598" s="1119" t="s">
        <v>2674</v>
      </c>
      <c r="C598" s="995" t="s">
        <v>2673</v>
      </c>
      <c r="D598" s="1011"/>
      <c r="E598" s="988">
        <f>F598-5</f>
        <v>44059</v>
      </c>
      <c r="F598" s="1106">
        <f>F597+7</f>
        <v>44064</v>
      </c>
      <c r="G598" s="1106">
        <f>F598+22</f>
        <v>44086</v>
      </c>
    </row>
    <row r="599" spans="1:8" s="1104" customFormat="1" ht="15" hidden="1">
      <c r="A599" s="1122"/>
      <c r="B599" s="1119" t="s">
        <v>2490</v>
      </c>
      <c r="C599" s="995" t="s">
        <v>2484</v>
      </c>
      <c r="D599" s="1011"/>
      <c r="E599" s="988">
        <f>F599-5</f>
        <v>44066</v>
      </c>
      <c r="F599" s="1106">
        <f>F598+7</f>
        <v>44071</v>
      </c>
      <c r="G599" s="1106">
        <f>F599+22</f>
        <v>44093</v>
      </c>
    </row>
    <row r="600" spans="1:8" s="1104" customFormat="1" ht="15" hidden="1">
      <c r="A600" s="1122"/>
      <c r="B600" s="1119" t="s">
        <v>2490</v>
      </c>
      <c r="C600" s="995" t="s">
        <v>2484</v>
      </c>
      <c r="D600" s="1010"/>
      <c r="E600" s="988">
        <f>F600-5</f>
        <v>44073</v>
      </c>
      <c r="F600" s="1106">
        <f>F599+7</f>
        <v>44078</v>
      </c>
      <c r="G600" s="1106">
        <f>F600+22</f>
        <v>44100</v>
      </c>
    </row>
    <row r="601" spans="1:8" s="1104" customFormat="1" ht="15">
      <c r="A601" s="1122"/>
      <c r="B601" s="1092" t="s">
        <v>26</v>
      </c>
      <c r="C601" s="989" t="s">
        <v>27</v>
      </c>
      <c r="D601" s="989" t="s">
        <v>6</v>
      </c>
      <c r="E601" s="991" t="s">
        <v>2205</v>
      </c>
      <c r="F601" s="1119" t="s">
        <v>7</v>
      </c>
      <c r="G601" s="1119" t="s">
        <v>140</v>
      </c>
      <c r="H601" s="1113"/>
    </row>
    <row r="602" spans="1:8" s="1104" customFormat="1" ht="15">
      <c r="A602" s="1122"/>
      <c r="B602" s="1121"/>
      <c r="C602" s="1123"/>
      <c r="D602" s="1123"/>
      <c r="E602" s="991" t="s">
        <v>2204</v>
      </c>
      <c r="F602" s="1119" t="s">
        <v>30</v>
      </c>
      <c r="G602" s="1119" t="s">
        <v>31</v>
      </c>
    </row>
    <row r="603" spans="1:8" s="1104" customFormat="1" ht="15">
      <c r="A603" s="1122"/>
      <c r="B603" s="1120" t="s">
        <v>2672</v>
      </c>
      <c r="C603" s="995" t="s">
        <v>2477</v>
      </c>
      <c r="D603" s="1012" t="s">
        <v>2671</v>
      </c>
      <c r="E603" s="988">
        <f>F603-5</f>
        <v>44136</v>
      </c>
      <c r="F603" s="1106">
        <v>44141</v>
      </c>
      <c r="G603" s="1106">
        <f>F603+22</f>
        <v>44163</v>
      </c>
    </row>
    <row r="604" spans="1:8" s="1104" customFormat="1" ht="15">
      <c r="A604" s="1122"/>
      <c r="B604" s="1119" t="s">
        <v>2670</v>
      </c>
      <c r="C604" s="995" t="s">
        <v>2476</v>
      </c>
      <c r="D604" s="1011"/>
      <c r="E604" s="988">
        <f>F604-5</f>
        <v>44143</v>
      </c>
      <c r="F604" s="1106">
        <f>F603+7</f>
        <v>44148</v>
      </c>
      <c r="G604" s="1106">
        <f>F604+22</f>
        <v>44170</v>
      </c>
    </row>
    <row r="605" spans="1:8" s="1104" customFormat="1" ht="15">
      <c r="A605" s="1122"/>
      <c r="B605" s="1119" t="s">
        <v>2669</v>
      </c>
      <c r="C605" s="995" t="s">
        <v>2668</v>
      </c>
      <c r="D605" s="1011"/>
      <c r="E605" s="988">
        <f>F605-5</f>
        <v>44150</v>
      </c>
      <c r="F605" s="1106">
        <f>F604+7</f>
        <v>44155</v>
      </c>
      <c r="G605" s="1106">
        <f>F605+22</f>
        <v>44177</v>
      </c>
    </row>
    <row r="606" spans="1:8" s="1104" customFormat="1" ht="15">
      <c r="A606" s="1122"/>
      <c r="B606" s="1119" t="s">
        <v>2667</v>
      </c>
      <c r="C606" s="995" t="s">
        <v>2666</v>
      </c>
      <c r="D606" s="1011"/>
      <c r="E606" s="988">
        <f>F606-5</f>
        <v>44157</v>
      </c>
      <c r="F606" s="1106">
        <f>F605+7</f>
        <v>44162</v>
      </c>
      <c r="G606" s="1106">
        <f>F606+22</f>
        <v>44184</v>
      </c>
    </row>
    <row r="607" spans="1:8" s="1104" customFormat="1" ht="15">
      <c r="A607" s="1122"/>
      <c r="B607" s="1119" t="s">
        <v>2665</v>
      </c>
      <c r="C607" s="995" t="s">
        <v>2664</v>
      </c>
      <c r="D607" s="1010"/>
      <c r="E607" s="988">
        <f>F607-5</f>
        <v>44164</v>
      </c>
      <c r="F607" s="1106">
        <f>F606+7</f>
        <v>44169</v>
      </c>
      <c r="G607" s="1106">
        <f>F607+22</f>
        <v>44191</v>
      </c>
    </row>
    <row r="608" spans="1:8" s="1113" customFormat="1" ht="15">
      <c r="A608" s="1118" t="s">
        <v>2663</v>
      </c>
      <c r="B608" s="1117"/>
      <c r="C608" s="1116"/>
      <c r="D608" s="1115"/>
      <c r="E608" s="1115"/>
      <c r="F608" s="1114"/>
      <c r="G608" s="1114"/>
    </row>
    <row r="609" spans="1:9" s="1104" customFormat="1" ht="15">
      <c r="A609" s="1109"/>
      <c r="B609" s="1092" t="s">
        <v>26</v>
      </c>
      <c r="C609" s="1112" t="s">
        <v>27</v>
      </c>
      <c r="D609" s="1112" t="s">
        <v>6</v>
      </c>
      <c r="E609" s="1111" t="s">
        <v>2205</v>
      </c>
      <c r="F609" s="1110" t="s">
        <v>7</v>
      </c>
      <c r="G609" s="1110" t="s">
        <v>1148</v>
      </c>
      <c r="H609" s="1113"/>
    </row>
    <row r="610" spans="1:9" s="1104" customFormat="1" ht="15">
      <c r="A610" s="1109"/>
      <c r="B610" s="1121"/>
      <c r="C610" s="1112"/>
      <c r="D610" s="1112"/>
      <c r="E610" s="1111" t="s">
        <v>2204</v>
      </c>
      <c r="F610" s="1110" t="s">
        <v>30</v>
      </c>
      <c r="G610" s="1110" t="s">
        <v>31</v>
      </c>
    </row>
    <row r="611" spans="1:9" s="1104" customFormat="1" ht="15">
      <c r="A611" s="1109"/>
      <c r="B611" s="1119" t="s">
        <v>2662</v>
      </c>
      <c r="C611" s="424" t="s">
        <v>2497</v>
      </c>
      <c r="D611" s="1052" t="s">
        <v>185</v>
      </c>
      <c r="E611" s="987">
        <f>F611-5</f>
        <v>44135</v>
      </c>
      <c r="F611" s="1106">
        <v>44140</v>
      </c>
      <c r="G611" s="1106">
        <f>F611+39</f>
        <v>44179</v>
      </c>
    </row>
    <row r="612" spans="1:9" s="1104" customFormat="1" ht="15">
      <c r="A612" s="1109"/>
      <c r="B612" s="1120" t="s">
        <v>2661</v>
      </c>
      <c r="C612" s="424" t="s">
        <v>2495</v>
      </c>
      <c r="D612" s="1052"/>
      <c r="E612" s="987">
        <f>F612-5</f>
        <v>44142</v>
      </c>
      <c r="F612" s="1106">
        <f>F611+7</f>
        <v>44147</v>
      </c>
      <c r="G612" s="1106">
        <f>F612+39</f>
        <v>44186</v>
      </c>
    </row>
    <row r="613" spans="1:9" s="1104" customFormat="1" ht="15">
      <c r="A613" s="1109"/>
      <c r="B613" s="1119" t="s">
        <v>2660</v>
      </c>
      <c r="C613" s="446" t="s">
        <v>2493</v>
      </c>
      <c r="D613" s="1052"/>
      <c r="E613" s="987">
        <f>F613-5</f>
        <v>44149</v>
      </c>
      <c r="F613" s="1106">
        <f>F612+7</f>
        <v>44154</v>
      </c>
      <c r="G613" s="1106">
        <f>F613+39</f>
        <v>44193</v>
      </c>
      <c r="H613" s="1102"/>
    </row>
    <row r="614" spans="1:9" s="1104" customFormat="1" ht="15">
      <c r="A614" s="1109"/>
      <c r="B614" s="1119" t="s">
        <v>2659</v>
      </c>
      <c r="C614" s="446" t="s">
        <v>2491</v>
      </c>
      <c r="D614" s="1052"/>
      <c r="E614" s="987">
        <f>F614-5</f>
        <v>44156</v>
      </c>
      <c r="F614" s="1106">
        <f>F613+7</f>
        <v>44161</v>
      </c>
      <c r="G614" s="1106">
        <f>F614+39</f>
        <v>44200</v>
      </c>
      <c r="H614" s="963"/>
    </row>
    <row r="615" spans="1:9" s="1104" customFormat="1" ht="15" customHeight="1">
      <c r="A615" s="1108"/>
      <c r="B615" s="1119" t="s">
        <v>2658</v>
      </c>
      <c r="C615" s="446" t="s">
        <v>2657</v>
      </c>
      <c r="D615" s="1052"/>
      <c r="E615" s="987">
        <f>F615-5</f>
        <v>44163</v>
      </c>
      <c r="F615" s="1106">
        <f>F614+7</f>
        <v>44168</v>
      </c>
      <c r="G615" s="1106">
        <f>F615+39</f>
        <v>44207</v>
      </c>
      <c r="H615" s="963"/>
      <c r="I615" s="1105"/>
    </row>
    <row r="616" spans="1:9" s="1113" customFormat="1" ht="15">
      <c r="A616" s="1118" t="s">
        <v>2656</v>
      </c>
      <c r="B616" s="1117"/>
      <c r="C616" s="1116"/>
      <c r="D616" s="1115"/>
      <c r="E616" s="1115"/>
      <c r="F616" s="1114"/>
      <c r="G616" s="1114"/>
    </row>
    <row r="617" spans="1:9" s="1104" customFormat="1" ht="15">
      <c r="A617" s="1109"/>
      <c r="B617" s="1101" t="s">
        <v>26</v>
      </c>
      <c r="C617" s="1112" t="s">
        <v>27</v>
      </c>
      <c r="D617" s="1112" t="s">
        <v>6</v>
      </c>
      <c r="E617" s="1111" t="s">
        <v>2205</v>
      </c>
      <c r="F617" s="1110" t="s">
        <v>7</v>
      </c>
      <c r="G617" s="1110" t="s">
        <v>1648</v>
      </c>
      <c r="H617" s="1113"/>
    </row>
    <row r="618" spans="1:9" s="1104" customFormat="1" ht="15">
      <c r="A618" s="1109"/>
      <c r="B618" s="1100"/>
      <c r="C618" s="1112"/>
      <c r="D618" s="1112"/>
      <c r="E618" s="1111" t="s">
        <v>2204</v>
      </c>
      <c r="F618" s="1110" t="s">
        <v>30</v>
      </c>
      <c r="G618" s="1110" t="s">
        <v>31</v>
      </c>
    </row>
    <row r="619" spans="1:9" s="1104" customFormat="1" ht="15">
      <c r="A619" s="1109"/>
      <c r="B619" s="1107" t="s">
        <v>2576</v>
      </c>
      <c r="C619" s="1107" t="s">
        <v>2573</v>
      </c>
      <c r="D619" s="1052" t="s">
        <v>2655</v>
      </c>
      <c r="E619" s="987">
        <f>F619-5</f>
        <v>44136</v>
      </c>
      <c r="F619" s="1106">
        <v>44141</v>
      </c>
      <c r="G619" s="1106">
        <f>F619+6</f>
        <v>44147</v>
      </c>
    </row>
    <row r="620" spans="1:9" s="1104" customFormat="1" ht="15">
      <c r="A620" s="1109"/>
      <c r="B620" s="1107" t="s">
        <v>2574</v>
      </c>
      <c r="C620" s="1107" t="s">
        <v>2654</v>
      </c>
      <c r="D620" s="1052"/>
      <c r="E620" s="987">
        <f>F620-5</f>
        <v>44143</v>
      </c>
      <c r="F620" s="1106">
        <f>F619+7</f>
        <v>44148</v>
      </c>
      <c r="G620" s="1106">
        <f>F620+6</f>
        <v>44154</v>
      </c>
    </row>
    <row r="621" spans="1:9" s="1104" customFormat="1" ht="15">
      <c r="A621" s="1109"/>
      <c r="B621" s="423" t="s">
        <v>2576</v>
      </c>
      <c r="C621" s="1107" t="s">
        <v>2654</v>
      </c>
      <c r="D621" s="1052"/>
      <c r="E621" s="987">
        <f>F621-5</f>
        <v>44150</v>
      </c>
      <c r="F621" s="1106">
        <f>F620+7</f>
        <v>44155</v>
      </c>
      <c r="G621" s="1106">
        <f>F621+6</f>
        <v>44161</v>
      </c>
      <c r="H621" s="1102"/>
    </row>
    <row r="622" spans="1:9" s="1104" customFormat="1" ht="15">
      <c r="A622" s="1109"/>
      <c r="B622" s="1107" t="s">
        <v>2574</v>
      </c>
      <c r="C622" s="1107" t="s">
        <v>2652</v>
      </c>
      <c r="D622" s="1052"/>
      <c r="E622" s="987">
        <f>F622-5</f>
        <v>44157</v>
      </c>
      <c r="F622" s="1106">
        <f>F621+7</f>
        <v>44162</v>
      </c>
      <c r="G622" s="1106">
        <f>F622+6</f>
        <v>44168</v>
      </c>
      <c r="H622" s="963" t="s">
        <v>2653</v>
      </c>
    </row>
    <row r="623" spans="1:9" s="1104" customFormat="1" ht="15" customHeight="1">
      <c r="A623" s="1108"/>
      <c r="B623" s="423" t="s">
        <v>2576</v>
      </c>
      <c r="C623" s="1107" t="s">
        <v>2652</v>
      </c>
      <c r="D623" s="1052"/>
      <c r="E623" s="987">
        <f>F623-5</f>
        <v>44164</v>
      </c>
      <c r="F623" s="1106">
        <f>F622+7</f>
        <v>44169</v>
      </c>
      <c r="G623" s="1106">
        <f>F623+6</f>
        <v>44175</v>
      </c>
      <c r="H623" s="963"/>
      <c r="I623" s="1105"/>
    </row>
    <row r="624" spans="1:9" s="1113" customFormat="1" ht="15">
      <c r="A624" s="1118"/>
      <c r="B624" s="1117"/>
      <c r="C624" s="1116"/>
      <c r="D624" s="1115"/>
      <c r="E624" s="1115"/>
      <c r="F624" s="1114"/>
      <c r="G624" s="1114"/>
    </row>
    <row r="625" spans="1:9" s="1104" customFormat="1" ht="15">
      <c r="A625" s="1109"/>
      <c r="B625" s="1101" t="s">
        <v>26</v>
      </c>
      <c r="C625" s="1112" t="s">
        <v>27</v>
      </c>
      <c r="D625" s="1112" t="s">
        <v>6</v>
      </c>
      <c r="E625" s="1111" t="s">
        <v>2205</v>
      </c>
      <c r="F625" s="1110" t="s">
        <v>7</v>
      </c>
      <c r="G625" s="1110" t="s">
        <v>1648</v>
      </c>
      <c r="H625" s="1113"/>
    </row>
    <row r="626" spans="1:9" s="1104" customFormat="1" ht="15">
      <c r="A626" s="1109"/>
      <c r="B626" s="1100"/>
      <c r="C626" s="1112"/>
      <c r="D626" s="1112"/>
      <c r="E626" s="1111" t="s">
        <v>2204</v>
      </c>
      <c r="F626" s="1110" t="s">
        <v>30</v>
      </c>
      <c r="G626" s="1110" t="s">
        <v>31</v>
      </c>
    </row>
    <row r="627" spans="1:9" s="1104" customFormat="1" ht="15">
      <c r="A627" s="1109"/>
      <c r="B627" s="423" t="s">
        <v>2596</v>
      </c>
      <c r="C627" s="1107" t="s">
        <v>2651</v>
      </c>
      <c r="D627" s="1052" t="s">
        <v>166</v>
      </c>
      <c r="E627" s="987">
        <f>F627-5</f>
        <v>44133</v>
      </c>
      <c r="F627" s="1106">
        <v>44138</v>
      </c>
      <c r="G627" s="1106">
        <f>F627+3</f>
        <v>44141</v>
      </c>
    </row>
    <row r="628" spans="1:9" s="1104" customFormat="1" ht="15">
      <c r="A628" s="1109"/>
      <c r="B628" s="423" t="s">
        <v>2647</v>
      </c>
      <c r="C628" s="423" t="s">
        <v>2650</v>
      </c>
      <c r="D628" s="1052"/>
      <c r="E628" s="987">
        <f>F628-5</f>
        <v>44140</v>
      </c>
      <c r="F628" s="1106">
        <f>F627+7</f>
        <v>44145</v>
      </c>
      <c r="G628" s="1106">
        <f>F628+3</f>
        <v>44148</v>
      </c>
    </row>
    <row r="629" spans="1:9" s="1104" customFormat="1" ht="15">
      <c r="A629" s="1109"/>
      <c r="B629" s="423" t="s">
        <v>2598</v>
      </c>
      <c r="C629" s="1107" t="s">
        <v>2649</v>
      </c>
      <c r="D629" s="1052"/>
      <c r="E629" s="987">
        <f>F629-5</f>
        <v>44147</v>
      </c>
      <c r="F629" s="1106">
        <f>F628+7</f>
        <v>44152</v>
      </c>
      <c r="G629" s="1106">
        <f>F629+3</f>
        <v>44155</v>
      </c>
      <c r="H629" s="1102"/>
    </row>
    <row r="630" spans="1:9" s="1104" customFormat="1" ht="15">
      <c r="A630" s="1109"/>
      <c r="B630" s="423" t="s">
        <v>2596</v>
      </c>
      <c r="C630" s="1107" t="s">
        <v>2648</v>
      </c>
      <c r="D630" s="1052"/>
      <c r="E630" s="987">
        <f>F630-5</f>
        <v>44154</v>
      </c>
      <c r="F630" s="1106">
        <f>F629+7</f>
        <v>44159</v>
      </c>
      <c r="G630" s="1106">
        <f>F630+3</f>
        <v>44162</v>
      </c>
      <c r="H630" s="963"/>
    </row>
    <row r="631" spans="1:9" s="1104" customFormat="1" ht="15" customHeight="1">
      <c r="A631" s="1108"/>
      <c r="B631" s="423" t="s">
        <v>2647</v>
      </c>
      <c r="C631" s="1107" t="s">
        <v>2646</v>
      </c>
      <c r="D631" s="1052"/>
      <c r="E631" s="987">
        <f>F631-5</f>
        <v>44161</v>
      </c>
      <c r="F631" s="1106">
        <f>F630+7</f>
        <v>44166</v>
      </c>
      <c r="G631" s="1106">
        <f>F631+3</f>
        <v>44169</v>
      </c>
      <c r="H631" s="963"/>
      <c r="I631" s="1105"/>
    </row>
    <row r="632" spans="1:9" s="1102" customFormat="1" ht="15">
      <c r="A632" s="1103" t="s">
        <v>82</v>
      </c>
      <c r="B632" s="1103"/>
      <c r="C632" s="1103"/>
      <c r="D632" s="1103"/>
      <c r="E632" s="1103"/>
      <c r="F632" s="1103"/>
      <c r="G632" s="1103"/>
      <c r="H632" s="963"/>
    </row>
    <row r="633" spans="1:9" s="1017" customFormat="1" ht="15.75" customHeight="1">
      <c r="A633" s="841" t="s">
        <v>95</v>
      </c>
      <c r="B633" s="841"/>
      <c r="C633" s="452"/>
      <c r="D633" s="451"/>
      <c r="E633" s="451"/>
      <c r="F633" s="450"/>
      <c r="G633" s="450"/>
    </row>
    <row r="634" spans="1:9" s="963" customFormat="1" ht="15">
      <c r="A634" s="1079"/>
      <c r="B634" s="1101" t="s">
        <v>26</v>
      </c>
      <c r="C634" s="1088" t="s">
        <v>27</v>
      </c>
      <c r="D634" s="1087" t="s">
        <v>6</v>
      </c>
      <c r="E634" s="991" t="s">
        <v>2205</v>
      </c>
      <c r="F634" s="991" t="s">
        <v>7</v>
      </c>
      <c r="G634" s="991" t="s">
        <v>95</v>
      </c>
    </row>
    <row r="635" spans="1:9" s="963" customFormat="1" ht="15">
      <c r="A635" s="1079"/>
      <c r="B635" s="1100"/>
      <c r="C635" s="1084"/>
      <c r="D635" s="1083"/>
      <c r="E635" s="1099" t="s">
        <v>2204</v>
      </c>
      <c r="F635" s="1099" t="s">
        <v>30</v>
      </c>
      <c r="G635" s="1099" t="s">
        <v>31</v>
      </c>
    </row>
    <row r="636" spans="1:9" s="963" customFormat="1" ht="15">
      <c r="A636" s="1079"/>
      <c r="B636" s="995" t="s">
        <v>2645</v>
      </c>
      <c r="C636" s="995" t="s">
        <v>2640</v>
      </c>
      <c r="D636" s="1052" t="s">
        <v>88</v>
      </c>
      <c r="E636" s="987">
        <f>F636-5</f>
        <v>44137</v>
      </c>
      <c r="F636" s="1030">
        <v>44142</v>
      </c>
      <c r="G636" s="1030">
        <f>F636+11</f>
        <v>44153</v>
      </c>
      <c r="H636" s="963" t="s">
        <v>277</v>
      </c>
    </row>
    <row r="637" spans="1:9" s="963" customFormat="1" ht="15">
      <c r="A637" s="1079"/>
      <c r="B637" s="995" t="s">
        <v>2644</v>
      </c>
      <c r="C637" s="995" t="s">
        <v>2643</v>
      </c>
      <c r="D637" s="1052"/>
      <c r="E637" s="987">
        <f>F637-5</f>
        <v>44144</v>
      </c>
      <c r="F637" s="1030">
        <f>F636+7</f>
        <v>44149</v>
      </c>
      <c r="G637" s="1030">
        <f>F637+11</f>
        <v>44160</v>
      </c>
      <c r="H637" s="958"/>
    </row>
    <row r="638" spans="1:9" s="963" customFormat="1" ht="15">
      <c r="A638" s="1079"/>
      <c r="B638" s="995" t="s">
        <v>2642</v>
      </c>
      <c r="C638" s="995" t="s">
        <v>2640</v>
      </c>
      <c r="D638" s="1052"/>
      <c r="E638" s="987">
        <f>F638-5</f>
        <v>44151</v>
      </c>
      <c r="F638" s="1030">
        <f>F637+7</f>
        <v>44156</v>
      </c>
      <c r="G638" s="1030">
        <f>F638+11</f>
        <v>44167</v>
      </c>
      <c r="H638" s="958"/>
    </row>
    <row r="639" spans="1:9" s="963" customFormat="1" ht="15">
      <c r="A639" s="1079"/>
      <c r="B639" s="995" t="s">
        <v>2641</v>
      </c>
      <c r="C639" s="995" t="s">
        <v>2640</v>
      </c>
      <c r="D639" s="1052"/>
      <c r="E639" s="987">
        <f>F639-5</f>
        <v>44158</v>
      </c>
      <c r="F639" s="1030">
        <f>F638+7</f>
        <v>44163</v>
      </c>
      <c r="G639" s="1030">
        <f>F639+11</f>
        <v>44174</v>
      </c>
      <c r="H639" s="958"/>
    </row>
    <row r="640" spans="1:9" s="963" customFormat="1" ht="15">
      <c r="A640" s="1079"/>
      <c r="B640" s="995" t="s">
        <v>2490</v>
      </c>
      <c r="C640" s="995" t="s">
        <v>2484</v>
      </c>
      <c r="D640" s="1052"/>
      <c r="E640" s="987">
        <f>F640-5</f>
        <v>44165</v>
      </c>
      <c r="F640" s="1030">
        <f>F639+7</f>
        <v>44170</v>
      </c>
      <c r="G640" s="1030">
        <f>F640+11</f>
        <v>44181</v>
      </c>
      <c r="H640" s="958"/>
    </row>
    <row r="641" spans="1:8" s="959" customFormat="1" ht="15">
      <c r="A641" s="823" t="s">
        <v>2639</v>
      </c>
      <c r="B641" s="823"/>
      <c r="C641" s="443"/>
      <c r="D641" s="434" t="s">
        <v>277</v>
      </c>
      <c r="E641" s="434"/>
      <c r="F641" s="433"/>
      <c r="G641" s="433"/>
    </row>
    <row r="642" spans="1:8" s="958" customFormat="1" ht="15">
      <c r="A642" s="1079"/>
      <c r="B642" s="1092" t="s">
        <v>26</v>
      </c>
      <c r="C642" s="1088" t="s">
        <v>27</v>
      </c>
      <c r="D642" s="1088" t="s">
        <v>6</v>
      </c>
      <c r="E642" s="991" t="s">
        <v>2205</v>
      </c>
      <c r="F642" s="991" t="s">
        <v>7</v>
      </c>
      <c r="G642" s="991" t="s">
        <v>241</v>
      </c>
    </row>
    <row r="643" spans="1:8" s="958" customFormat="1" ht="15">
      <c r="A643" s="1079"/>
      <c r="B643" s="1092"/>
      <c r="C643" s="1084"/>
      <c r="D643" s="1088"/>
      <c r="E643" s="991" t="s">
        <v>2204</v>
      </c>
      <c r="F643" s="991" t="s">
        <v>30</v>
      </c>
      <c r="G643" s="991" t="s">
        <v>31</v>
      </c>
    </row>
    <row r="644" spans="1:8" s="958" customFormat="1" ht="15.75" customHeight="1">
      <c r="A644" s="1079"/>
      <c r="B644" s="1002" t="s">
        <v>2638</v>
      </c>
      <c r="C644" s="1080" t="s">
        <v>2627</v>
      </c>
      <c r="D644" s="1090" t="s">
        <v>147</v>
      </c>
      <c r="E644" s="987">
        <f>F644-5</f>
        <v>44134</v>
      </c>
      <c r="F644" s="1023">
        <v>44139</v>
      </c>
      <c r="G644" s="1023">
        <f>F644+12</f>
        <v>44151</v>
      </c>
    </row>
    <row r="645" spans="1:8" s="958" customFormat="1" ht="15">
      <c r="A645" s="1079"/>
      <c r="B645" s="1002" t="s">
        <v>2637</v>
      </c>
      <c r="C645" s="995" t="s">
        <v>2610</v>
      </c>
      <c r="D645" s="1071"/>
      <c r="E645" s="987">
        <f>F645-5</f>
        <v>44141</v>
      </c>
      <c r="F645" s="1023">
        <f>F644+7</f>
        <v>44146</v>
      </c>
      <c r="G645" s="1023">
        <f>F645+12</f>
        <v>44158</v>
      </c>
      <c r="H645" s="963"/>
    </row>
    <row r="646" spans="1:8" s="958" customFormat="1" ht="15">
      <c r="A646" s="1079"/>
      <c r="B646" s="1002" t="s">
        <v>2636</v>
      </c>
      <c r="C646" s="995" t="s">
        <v>2635</v>
      </c>
      <c r="D646" s="1071"/>
      <c r="E646" s="987">
        <f>F646-5</f>
        <v>44148</v>
      </c>
      <c r="F646" s="1023">
        <f>F645+7</f>
        <v>44153</v>
      </c>
      <c r="G646" s="1023">
        <f>F646+12</f>
        <v>44165</v>
      </c>
      <c r="H646" s="963"/>
    </row>
    <row r="647" spans="1:8" s="958" customFormat="1" ht="15">
      <c r="A647" s="1079"/>
      <c r="B647" s="1002" t="s">
        <v>2634</v>
      </c>
      <c r="C647" s="995" t="s">
        <v>2633</v>
      </c>
      <c r="D647" s="1071"/>
      <c r="E647" s="987">
        <f>F647-5</f>
        <v>44155</v>
      </c>
      <c r="F647" s="1023">
        <f>F646+7</f>
        <v>44160</v>
      </c>
      <c r="G647" s="1023">
        <f>F647+12</f>
        <v>44172</v>
      </c>
      <c r="H647" s="963"/>
    </row>
    <row r="648" spans="1:8" s="958" customFormat="1" ht="15" customHeight="1">
      <c r="A648" s="1079"/>
      <c r="B648" s="1002" t="s">
        <v>2632</v>
      </c>
      <c r="C648" s="1002" t="s">
        <v>2631</v>
      </c>
      <c r="D648" s="1070"/>
      <c r="E648" s="987">
        <f>F648-5</f>
        <v>44162</v>
      </c>
      <c r="F648" s="1023">
        <f>F647+7</f>
        <v>44167</v>
      </c>
      <c r="G648" s="1023">
        <f>F648+12</f>
        <v>44179</v>
      </c>
      <c r="H648" s="963"/>
    </row>
    <row r="649" spans="1:8" s="958" customFormat="1" ht="15" hidden="1" customHeight="1">
      <c r="A649" s="1079"/>
      <c r="B649" s="1098"/>
      <c r="C649" s="1097"/>
      <c r="D649" s="1096"/>
      <c r="E649" s="1095"/>
      <c r="F649" s="1094"/>
      <c r="G649" s="1094"/>
      <c r="H649" s="963"/>
    </row>
    <row r="650" spans="1:8" s="958" customFormat="1" ht="15" hidden="1">
      <c r="A650" s="1079"/>
      <c r="B650" s="1093" t="s">
        <v>26</v>
      </c>
      <c r="C650" s="1088" t="s">
        <v>27</v>
      </c>
      <c r="D650" s="1088" t="s">
        <v>6</v>
      </c>
      <c r="E650" s="991" t="s">
        <v>2205</v>
      </c>
      <c r="F650" s="991" t="s">
        <v>7</v>
      </c>
      <c r="G650" s="991" t="s">
        <v>241</v>
      </c>
    </row>
    <row r="651" spans="1:8" s="958" customFormat="1" ht="15" hidden="1">
      <c r="A651" s="1079"/>
      <c r="B651" s="1093"/>
      <c r="C651" s="1084"/>
      <c r="D651" s="1088"/>
      <c r="E651" s="991" t="s">
        <v>2204</v>
      </c>
      <c r="F651" s="991" t="s">
        <v>30</v>
      </c>
      <c r="G651" s="991" t="s">
        <v>31</v>
      </c>
    </row>
    <row r="652" spans="1:8" s="958" customFormat="1" ht="15.75" hidden="1" customHeight="1">
      <c r="A652" s="1079"/>
      <c r="B652" s="995"/>
      <c r="C652" s="995"/>
      <c r="D652" s="1090" t="s">
        <v>203</v>
      </c>
      <c r="E652" s="987">
        <f>F652-5</f>
        <v>44008</v>
      </c>
      <c r="F652" s="1023">
        <v>44013</v>
      </c>
      <c r="G652" s="1023">
        <f>F652+10</f>
        <v>44023</v>
      </c>
    </row>
    <row r="653" spans="1:8" s="958" customFormat="1" ht="15" hidden="1">
      <c r="A653" s="1079"/>
      <c r="B653" s="995"/>
      <c r="C653" s="995"/>
      <c r="D653" s="1071"/>
      <c r="E653" s="987">
        <f>F653-5</f>
        <v>44015</v>
      </c>
      <c r="F653" s="1023">
        <f>F652+7</f>
        <v>44020</v>
      </c>
      <c r="G653" s="1023">
        <f>F653+10</f>
        <v>44030</v>
      </c>
      <c r="H653" s="963"/>
    </row>
    <row r="654" spans="1:8" s="958" customFormat="1" ht="15" hidden="1">
      <c r="A654" s="1079"/>
      <c r="B654" s="995"/>
      <c r="C654" s="995"/>
      <c r="D654" s="1071"/>
      <c r="E654" s="987">
        <f>F654-5</f>
        <v>44022</v>
      </c>
      <c r="F654" s="1023">
        <f>F653+7</f>
        <v>44027</v>
      </c>
      <c r="G654" s="1023">
        <f>F654+10</f>
        <v>44037</v>
      </c>
      <c r="H654" s="963"/>
    </row>
    <row r="655" spans="1:8" s="958" customFormat="1" ht="15" hidden="1">
      <c r="A655" s="1079"/>
      <c r="B655" s="995"/>
      <c r="C655" s="995"/>
      <c r="D655" s="1071"/>
      <c r="E655" s="987">
        <f>F655-5</f>
        <v>44029</v>
      </c>
      <c r="F655" s="1023">
        <f>F654+7</f>
        <v>44034</v>
      </c>
      <c r="G655" s="1023">
        <f>F655+10</f>
        <v>44044</v>
      </c>
      <c r="H655" s="963"/>
    </row>
    <row r="656" spans="1:8" s="958" customFormat="1" ht="15" hidden="1" customHeight="1">
      <c r="A656" s="1079"/>
      <c r="B656" s="995"/>
      <c r="C656" s="995"/>
      <c r="D656" s="1070"/>
      <c r="E656" s="987">
        <f>F656-5</f>
        <v>44036</v>
      </c>
      <c r="F656" s="1023">
        <f>F655+7</f>
        <v>44041</v>
      </c>
      <c r="G656" s="1023">
        <f>F656+10</f>
        <v>44051</v>
      </c>
      <c r="H656" s="963"/>
    </row>
    <row r="657" spans="1:8" s="958" customFormat="1" ht="15" hidden="1">
      <c r="A657" s="1079"/>
      <c r="B657" s="1093" t="s">
        <v>26</v>
      </c>
      <c r="C657" s="1088" t="s">
        <v>27</v>
      </c>
      <c r="D657" s="1088" t="s">
        <v>6</v>
      </c>
      <c r="E657" s="991" t="s">
        <v>2205</v>
      </c>
      <c r="F657" s="991" t="s">
        <v>7</v>
      </c>
      <c r="G657" s="991" t="s">
        <v>241</v>
      </c>
    </row>
    <row r="658" spans="1:8" s="958" customFormat="1" ht="15" hidden="1">
      <c r="A658" s="1079"/>
      <c r="B658" s="1093"/>
      <c r="C658" s="1084"/>
      <c r="D658" s="1088"/>
      <c r="E658" s="991" t="s">
        <v>2204</v>
      </c>
      <c r="F658" s="991" t="s">
        <v>30</v>
      </c>
      <c r="G658" s="991" t="s">
        <v>31</v>
      </c>
    </row>
    <row r="659" spans="1:8" s="958" customFormat="1" ht="15.75" hidden="1" customHeight="1">
      <c r="A659" s="1079"/>
      <c r="B659" s="1002" t="s">
        <v>2630</v>
      </c>
      <c r="C659" s="1080" t="s">
        <v>2627</v>
      </c>
      <c r="D659" s="1090" t="s">
        <v>2629</v>
      </c>
      <c r="E659" s="987">
        <f>F659-5</f>
        <v>43829</v>
      </c>
      <c r="F659" s="1023">
        <v>43834</v>
      </c>
      <c r="G659" s="1023">
        <f>F659+10</f>
        <v>43844</v>
      </c>
    </row>
    <row r="660" spans="1:8" s="958" customFormat="1" ht="15" hidden="1">
      <c r="A660" s="1079"/>
      <c r="B660" s="1002" t="s">
        <v>2628</v>
      </c>
      <c r="C660" s="995" t="s">
        <v>2627</v>
      </c>
      <c r="D660" s="1071"/>
      <c r="E660" s="987">
        <f>F660-5</f>
        <v>43836</v>
      </c>
      <c r="F660" s="1023">
        <f>F659+7</f>
        <v>43841</v>
      </c>
      <c r="G660" s="1023">
        <f>F660+10</f>
        <v>43851</v>
      </c>
      <c r="H660" s="963"/>
    </row>
    <row r="661" spans="1:8" s="958" customFormat="1" ht="15" hidden="1">
      <c r="A661" s="1079"/>
      <c r="B661" s="991" t="s">
        <v>2626</v>
      </c>
      <c r="C661" s="991" t="s">
        <v>2625</v>
      </c>
      <c r="D661" s="1071"/>
      <c r="E661" s="987">
        <f>F661-5</f>
        <v>43843</v>
      </c>
      <c r="F661" s="1023">
        <f>F660+7</f>
        <v>43848</v>
      </c>
      <c r="G661" s="1023">
        <f>F661+10</f>
        <v>43858</v>
      </c>
      <c r="H661" s="963"/>
    </row>
    <row r="662" spans="1:8" s="958" customFormat="1" ht="15" hidden="1">
      <c r="A662" s="1079"/>
      <c r="B662" s="1002" t="s">
        <v>2624</v>
      </c>
      <c r="C662" s="995" t="s">
        <v>2612</v>
      </c>
      <c r="D662" s="1071"/>
      <c r="E662" s="987">
        <f>F662-5</f>
        <v>43850</v>
      </c>
      <c r="F662" s="1023">
        <f>F661+7</f>
        <v>43855</v>
      </c>
      <c r="G662" s="1023">
        <f>F662+10</f>
        <v>43865</v>
      </c>
      <c r="H662" s="963"/>
    </row>
    <row r="663" spans="1:8" s="958" customFormat="1" ht="15" hidden="1" customHeight="1">
      <c r="A663" s="1079"/>
      <c r="B663" s="1002" t="s">
        <v>2484</v>
      </c>
      <c r="C663" s="995" t="s">
        <v>2484</v>
      </c>
      <c r="D663" s="1070"/>
      <c r="E663" s="987">
        <f>F663-5</f>
        <v>43857</v>
      </c>
      <c r="F663" s="1023">
        <f>F662+7</f>
        <v>43862</v>
      </c>
      <c r="G663" s="1023">
        <f>F663+10</f>
        <v>43872</v>
      </c>
      <c r="H663" s="963"/>
    </row>
    <row r="664" spans="1:8" s="958" customFormat="1" ht="15">
      <c r="A664" s="1079"/>
      <c r="B664" s="1092" t="s">
        <v>26</v>
      </c>
      <c r="C664" s="1088" t="s">
        <v>27</v>
      </c>
      <c r="D664" s="1088" t="s">
        <v>6</v>
      </c>
      <c r="E664" s="991" t="s">
        <v>2205</v>
      </c>
      <c r="F664" s="991" t="s">
        <v>7</v>
      </c>
      <c r="G664" s="991" t="s">
        <v>241</v>
      </c>
    </row>
    <row r="665" spans="1:8" s="958" customFormat="1" ht="15">
      <c r="A665" s="1079"/>
      <c r="B665" s="1091"/>
      <c r="C665" s="1084"/>
      <c r="D665" s="1088"/>
      <c r="E665" s="991" t="s">
        <v>2204</v>
      </c>
      <c r="F665" s="991" t="s">
        <v>30</v>
      </c>
      <c r="G665" s="991" t="s">
        <v>31</v>
      </c>
    </row>
    <row r="666" spans="1:8" s="958" customFormat="1" ht="15.75" customHeight="1">
      <c r="A666" s="1079"/>
      <c r="B666" s="991" t="s">
        <v>2623</v>
      </c>
      <c r="C666" s="991" t="s">
        <v>2622</v>
      </c>
      <c r="D666" s="1090" t="s">
        <v>2621</v>
      </c>
      <c r="E666" s="987">
        <f>F666-5</f>
        <v>44131</v>
      </c>
      <c r="F666" s="1023">
        <v>44136</v>
      </c>
      <c r="G666" s="1023">
        <f>F666+10</f>
        <v>44146</v>
      </c>
    </row>
    <row r="667" spans="1:8" s="958" customFormat="1" ht="15">
      <c r="A667" s="1079"/>
      <c r="B667" s="991" t="s">
        <v>2490</v>
      </c>
      <c r="C667" s="991" t="s">
        <v>2484</v>
      </c>
      <c r="D667" s="1071"/>
      <c r="E667" s="987">
        <f>F667-5</f>
        <v>44138</v>
      </c>
      <c r="F667" s="1023">
        <f>F666+7</f>
        <v>44143</v>
      </c>
      <c r="G667" s="1023">
        <f>F667+10</f>
        <v>44153</v>
      </c>
      <c r="H667" s="963"/>
    </row>
    <row r="668" spans="1:8" s="958" customFormat="1" ht="15">
      <c r="A668" s="1079"/>
      <c r="B668" s="995" t="s">
        <v>2620</v>
      </c>
      <c r="C668" s="995" t="s">
        <v>2619</v>
      </c>
      <c r="D668" s="1071"/>
      <c r="E668" s="987">
        <f>F668-5</f>
        <v>44145</v>
      </c>
      <c r="F668" s="1023">
        <f>F667+7</f>
        <v>44150</v>
      </c>
      <c r="G668" s="1023">
        <f>F668+10</f>
        <v>44160</v>
      </c>
      <c r="H668" s="963"/>
    </row>
    <row r="669" spans="1:8" s="958" customFormat="1" ht="15">
      <c r="A669" s="1079"/>
      <c r="B669" s="995" t="s">
        <v>2618</v>
      </c>
      <c r="C669" s="995" t="s">
        <v>2617</v>
      </c>
      <c r="D669" s="1071"/>
      <c r="E669" s="987">
        <f>F669-5</f>
        <v>44152</v>
      </c>
      <c r="F669" s="1023">
        <f>F668+7</f>
        <v>44157</v>
      </c>
      <c r="G669" s="1023">
        <f>F669+10</f>
        <v>44167</v>
      </c>
      <c r="H669" s="963"/>
    </row>
    <row r="670" spans="1:8" s="958" customFormat="1" ht="15" customHeight="1">
      <c r="A670" s="1079"/>
      <c r="B670" s="995" t="s">
        <v>2616</v>
      </c>
      <c r="C670" s="995" t="s">
        <v>2615</v>
      </c>
      <c r="D670" s="1070"/>
      <c r="E670" s="987">
        <f>F670-5</f>
        <v>44159</v>
      </c>
      <c r="F670" s="1023">
        <f>F669+7</f>
        <v>44164</v>
      </c>
      <c r="G670" s="1023">
        <f>F670+10</f>
        <v>44174</v>
      </c>
      <c r="H670" s="963"/>
    </row>
    <row r="671" spans="1:8" s="965" customFormat="1" ht="15">
      <c r="A671" s="823" t="s">
        <v>2614</v>
      </c>
      <c r="B671" s="823"/>
      <c r="C671" s="443"/>
      <c r="D671" s="434"/>
      <c r="E671" s="434"/>
      <c r="F671" s="433"/>
      <c r="G671" s="433"/>
    </row>
    <row r="672" spans="1:8" s="963" customFormat="1" ht="15">
      <c r="A672" s="1079"/>
      <c r="B672" s="976" t="s">
        <v>26</v>
      </c>
      <c r="C672" s="1088" t="s">
        <v>27</v>
      </c>
      <c r="D672" s="1087" t="s">
        <v>6</v>
      </c>
      <c r="E672" s="991" t="s">
        <v>2205</v>
      </c>
      <c r="F672" s="1086" t="s">
        <v>7</v>
      </c>
      <c r="G672" s="1085" t="s">
        <v>2213</v>
      </c>
    </row>
    <row r="673" spans="1:7" s="963" customFormat="1" ht="15">
      <c r="A673" s="1079"/>
      <c r="B673" s="997"/>
      <c r="C673" s="1084"/>
      <c r="D673" s="1083"/>
      <c r="E673" s="991" t="s">
        <v>2204</v>
      </c>
      <c r="F673" s="1082" t="s">
        <v>30</v>
      </c>
      <c r="G673" s="1081" t="s">
        <v>31</v>
      </c>
    </row>
    <row r="674" spans="1:7" s="963" customFormat="1" ht="15">
      <c r="A674" s="1079"/>
      <c r="B674" s="1002" t="s">
        <v>2613</v>
      </c>
      <c r="C674" s="1080" t="s">
        <v>2612</v>
      </c>
      <c r="D674" s="1078" t="s">
        <v>2214</v>
      </c>
      <c r="E674" s="1077">
        <f>F674-5</f>
        <v>44134</v>
      </c>
      <c r="F674" s="1076">
        <v>44139</v>
      </c>
      <c r="G674" s="1076">
        <f>F674+20</f>
        <v>44159</v>
      </c>
    </row>
    <row r="675" spans="1:7" s="963" customFormat="1" ht="15">
      <c r="A675" s="1079"/>
      <c r="B675" s="1002" t="s">
        <v>2611</v>
      </c>
      <c r="C675" s="1005" t="s">
        <v>2610</v>
      </c>
      <c r="D675" s="1078"/>
      <c r="E675" s="1077">
        <f>F675-5</f>
        <v>44141</v>
      </c>
      <c r="F675" s="1076">
        <f>F674+7</f>
        <v>44146</v>
      </c>
      <c r="G675" s="1076">
        <f>F675+20</f>
        <v>44166</v>
      </c>
    </row>
    <row r="676" spans="1:7" s="963" customFormat="1" ht="15">
      <c r="A676" s="1079"/>
      <c r="B676" s="1002" t="s">
        <v>2609</v>
      </c>
      <c r="C676" s="1080" t="s">
        <v>2608</v>
      </c>
      <c r="D676" s="1078"/>
      <c r="E676" s="1077">
        <f>F676-5</f>
        <v>44148</v>
      </c>
      <c r="F676" s="1076">
        <f>F675+7</f>
        <v>44153</v>
      </c>
      <c r="G676" s="1076">
        <f>F676+20</f>
        <v>44173</v>
      </c>
    </row>
    <row r="677" spans="1:7" s="963" customFormat="1" ht="15">
      <c r="A677" s="1079"/>
      <c r="B677" s="1089" t="s">
        <v>2607</v>
      </c>
      <c r="C677" s="1080" t="s">
        <v>2606</v>
      </c>
      <c r="D677" s="1078"/>
      <c r="E677" s="1077">
        <f>F677-5</f>
        <v>44155</v>
      </c>
      <c r="F677" s="1076">
        <f>F676+7</f>
        <v>44160</v>
      </c>
      <c r="G677" s="1076">
        <f>F677+20</f>
        <v>44180</v>
      </c>
    </row>
    <row r="678" spans="1:7" s="963" customFormat="1" ht="15">
      <c r="A678" s="1079"/>
      <c r="B678" s="1002" t="s">
        <v>2605</v>
      </c>
      <c r="C678" s="1080" t="s">
        <v>2604</v>
      </c>
      <c r="D678" s="1078"/>
      <c r="E678" s="1077">
        <f>F678-5</f>
        <v>44162</v>
      </c>
      <c r="F678" s="1076">
        <f>F677+7</f>
        <v>44167</v>
      </c>
      <c r="G678" s="1076">
        <f>F678+20</f>
        <v>44187</v>
      </c>
    </row>
    <row r="679" spans="1:7" s="963" customFormat="1" ht="15">
      <c r="A679" s="1079"/>
      <c r="B679" s="976" t="s">
        <v>26</v>
      </c>
      <c r="C679" s="1088" t="s">
        <v>27</v>
      </c>
      <c r="D679" s="1087" t="s">
        <v>6</v>
      </c>
      <c r="E679" s="991" t="s">
        <v>2205</v>
      </c>
      <c r="F679" s="1086" t="s">
        <v>7</v>
      </c>
      <c r="G679" s="1085" t="s">
        <v>2213</v>
      </c>
    </row>
    <row r="680" spans="1:7" s="963" customFormat="1" ht="15">
      <c r="A680" s="1079"/>
      <c r="B680" s="997"/>
      <c r="C680" s="1084"/>
      <c r="D680" s="1083"/>
      <c r="E680" s="991" t="s">
        <v>2204</v>
      </c>
      <c r="F680" s="1082" t="s">
        <v>30</v>
      </c>
      <c r="G680" s="1081" t="s">
        <v>31</v>
      </c>
    </row>
    <row r="681" spans="1:7" s="963" customFormat="1" ht="15">
      <c r="A681" s="1079"/>
      <c r="B681" s="1002" t="s">
        <v>2505</v>
      </c>
      <c r="C681" s="1005" t="s">
        <v>2504</v>
      </c>
      <c r="D681" s="1078" t="s">
        <v>2603</v>
      </c>
      <c r="E681" s="1077">
        <f>F681-4</f>
        <v>44132</v>
      </c>
      <c r="F681" s="1076">
        <v>44136</v>
      </c>
      <c r="G681" s="1076">
        <f>F681+22</f>
        <v>44158</v>
      </c>
    </row>
    <row r="682" spans="1:7" s="963" customFormat="1" ht="15">
      <c r="A682" s="1079"/>
      <c r="B682" s="1002" t="s">
        <v>2480</v>
      </c>
      <c r="C682" s="1005" t="s">
        <v>2480</v>
      </c>
      <c r="D682" s="1078"/>
      <c r="E682" s="1077">
        <f>F682-4</f>
        <v>44139</v>
      </c>
      <c r="F682" s="1076">
        <f>F681+7</f>
        <v>44143</v>
      </c>
      <c r="G682" s="1076">
        <f>F682+22</f>
        <v>44165</v>
      </c>
    </row>
    <row r="683" spans="1:7" s="963" customFormat="1" ht="15">
      <c r="A683" s="1079"/>
      <c r="B683" s="1002" t="s">
        <v>2503</v>
      </c>
      <c r="C683" s="1080" t="s">
        <v>2502</v>
      </c>
      <c r="D683" s="1078"/>
      <c r="E683" s="1077">
        <f>F683-4</f>
        <v>44146</v>
      </c>
      <c r="F683" s="1076">
        <f>F682+7</f>
        <v>44150</v>
      </c>
      <c r="G683" s="1076">
        <f>F683+22</f>
        <v>44172</v>
      </c>
    </row>
    <row r="684" spans="1:7" s="963" customFormat="1" ht="15">
      <c r="A684" s="1079"/>
      <c r="B684" s="1002" t="s">
        <v>2490</v>
      </c>
      <c r="C684" s="1005" t="s">
        <v>2484</v>
      </c>
      <c r="D684" s="1078"/>
      <c r="E684" s="1077">
        <f>F684-4</f>
        <v>44153</v>
      </c>
      <c r="F684" s="1076">
        <f>F683+7</f>
        <v>44157</v>
      </c>
      <c r="G684" s="1076">
        <f>F684+22</f>
        <v>44179</v>
      </c>
    </row>
    <row r="685" spans="1:7" s="963" customFormat="1" ht="15">
      <c r="A685" s="1079"/>
      <c r="B685" s="1002" t="s">
        <v>2490</v>
      </c>
      <c r="C685" s="1005" t="s">
        <v>2484</v>
      </c>
      <c r="D685" s="1078"/>
      <c r="E685" s="1077">
        <f>F685-4</f>
        <v>44160</v>
      </c>
      <c r="F685" s="1076">
        <f>F684+7</f>
        <v>44164</v>
      </c>
      <c r="G685" s="1076">
        <f>F685+22</f>
        <v>44186</v>
      </c>
    </row>
    <row r="686" spans="1:7" s="959" customFormat="1" ht="15.75" customHeight="1">
      <c r="A686" s="1075" t="s">
        <v>2602</v>
      </c>
      <c r="B686" s="1075"/>
      <c r="C686" s="1074"/>
    </row>
    <row r="687" spans="1:7" s="958" customFormat="1" ht="15" hidden="1">
      <c r="A687" s="1059"/>
      <c r="B687" s="976" t="s">
        <v>2601</v>
      </c>
      <c r="C687" s="1068" t="s">
        <v>27</v>
      </c>
      <c r="D687" s="1069" t="s">
        <v>6</v>
      </c>
      <c r="E687" s="972" t="s">
        <v>2205</v>
      </c>
      <c r="F687" s="972" t="s">
        <v>7</v>
      </c>
      <c r="G687" s="972" t="s">
        <v>2212</v>
      </c>
    </row>
    <row r="688" spans="1:7" s="958" customFormat="1" ht="15" hidden="1">
      <c r="A688" s="1059"/>
      <c r="B688" s="997"/>
      <c r="C688" s="1068"/>
      <c r="D688" s="1067"/>
      <c r="E688" s="1036" t="s">
        <v>2204</v>
      </c>
      <c r="F688" s="1036" t="s">
        <v>30</v>
      </c>
      <c r="G688" s="1036" t="s">
        <v>31</v>
      </c>
    </row>
    <row r="689" spans="1:8" s="958" customFormat="1" ht="15" hidden="1">
      <c r="A689" s="1059"/>
      <c r="B689" s="1002" t="s">
        <v>2600</v>
      </c>
      <c r="C689" s="995" t="s">
        <v>2599</v>
      </c>
      <c r="D689" s="1073" t="s">
        <v>147</v>
      </c>
      <c r="E689" s="1057">
        <f>F689-5</f>
        <v>44014</v>
      </c>
      <c r="F689" s="1056">
        <v>44019</v>
      </c>
      <c r="G689" s="1056">
        <f>F689+9</f>
        <v>44028</v>
      </c>
    </row>
    <row r="690" spans="1:8" s="958" customFormat="1" hidden="1">
      <c r="A690" s="1059"/>
      <c r="B690" s="1002" t="s">
        <v>2598</v>
      </c>
      <c r="C690" s="1003" t="s">
        <v>2597</v>
      </c>
      <c r="D690" s="1072"/>
      <c r="E690" s="1057">
        <f>F690-5</f>
        <v>44021</v>
      </c>
      <c r="F690" s="1056">
        <f>F689+7</f>
        <v>44026</v>
      </c>
      <c r="G690" s="1056">
        <f>F690+8</f>
        <v>44034</v>
      </c>
      <c r="H690" s="1061"/>
    </row>
    <row r="691" spans="1:8" s="958" customFormat="1" ht="15" hidden="1">
      <c r="A691" s="1059"/>
      <c r="B691" s="1002" t="s">
        <v>2596</v>
      </c>
      <c r="C691" s="1003" t="s">
        <v>2595</v>
      </c>
      <c r="D691" s="1072"/>
      <c r="E691" s="1057">
        <f>F691-5</f>
        <v>44028</v>
      </c>
      <c r="F691" s="1056">
        <f>F690+7</f>
        <v>44033</v>
      </c>
      <c r="G691" s="1056">
        <f>F691+8</f>
        <v>44041</v>
      </c>
    </row>
    <row r="692" spans="1:8" s="958" customFormat="1" ht="15" hidden="1">
      <c r="A692" s="1059"/>
      <c r="B692" s="1002" t="s">
        <v>2594</v>
      </c>
      <c r="C692" s="1003" t="s">
        <v>2593</v>
      </c>
      <c r="D692" s="1071"/>
      <c r="E692" s="1057">
        <f>F692-5</f>
        <v>44035</v>
      </c>
      <c r="F692" s="1056">
        <f>F691+7</f>
        <v>44040</v>
      </c>
      <c r="G692" s="1056">
        <f>F692+8</f>
        <v>44048</v>
      </c>
    </row>
    <row r="693" spans="1:8" s="958" customFormat="1" ht="15" hidden="1">
      <c r="A693" s="1059"/>
      <c r="B693" s="1002" t="s">
        <v>2592</v>
      </c>
      <c r="C693" s="1003" t="s">
        <v>2591</v>
      </c>
      <c r="D693" s="1070"/>
      <c r="E693" s="1057">
        <f>F693-5</f>
        <v>44042</v>
      </c>
      <c r="F693" s="1056">
        <f>F692+7</f>
        <v>44047</v>
      </c>
      <c r="G693" s="1056">
        <f>F693+8</f>
        <v>44055</v>
      </c>
    </row>
    <row r="694" spans="1:8" s="958" customFormat="1" ht="15">
      <c r="A694" s="1059"/>
      <c r="B694" s="976" t="s">
        <v>2590</v>
      </c>
      <c r="C694" s="1068" t="s">
        <v>27</v>
      </c>
      <c r="D694" s="1069" t="s">
        <v>6</v>
      </c>
      <c r="E694" s="972" t="s">
        <v>2205</v>
      </c>
      <c r="F694" s="972" t="s">
        <v>7</v>
      </c>
      <c r="G694" s="972" t="s">
        <v>2212</v>
      </c>
    </row>
    <row r="695" spans="1:8" s="958" customFormat="1" ht="15">
      <c r="A695" s="1059"/>
      <c r="B695" s="997"/>
      <c r="C695" s="1068"/>
      <c r="D695" s="1067"/>
      <c r="E695" s="1036" t="s">
        <v>2204</v>
      </c>
      <c r="F695" s="1036" t="s">
        <v>30</v>
      </c>
      <c r="G695" s="1036" t="s">
        <v>31</v>
      </c>
    </row>
    <row r="696" spans="1:8" s="958" customFormat="1" ht="15">
      <c r="A696" s="1059"/>
      <c r="B696" s="1002" t="s">
        <v>2589</v>
      </c>
      <c r="C696" s="1060" t="s">
        <v>2588</v>
      </c>
      <c r="D696" s="1052" t="s">
        <v>2587</v>
      </c>
      <c r="E696" s="1057">
        <f>F696-5</f>
        <v>44136</v>
      </c>
      <c r="F696" s="1056">
        <v>44141</v>
      </c>
      <c r="G696" s="1056">
        <f>F696+9</f>
        <v>44150</v>
      </c>
    </row>
    <row r="697" spans="1:8" s="958" customFormat="1">
      <c r="A697" s="1059"/>
      <c r="B697" s="1002" t="s">
        <v>2586</v>
      </c>
      <c r="C697" s="1058" t="s">
        <v>2585</v>
      </c>
      <c r="D697" s="1052"/>
      <c r="E697" s="1057">
        <f>F697-5</f>
        <v>44143</v>
      </c>
      <c r="F697" s="1056">
        <f>F696+7</f>
        <v>44148</v>
      </c>
      <c r="G697" s="1056">
        <f>F697+8</f>
        <v>44156</v>
      </c>
      <c r="H697" s="1061"/>
    </row>
    <row r="698" spans="1:8" s="958" customFormat="1" ht="15">
      <c r="A698" s="1059"/>
      <c r="B698" s="1002" t="s">
        <v>2584</v>
      </c>
      <c r="C698" s="1058" t="s">
        <v>2583</v>
      </c>
      <c r="D698" s="1052"/>
      <c r="E698" s="1057">
        <f>F698-5</f>
        <v>44150</v>
      </c>
      <c r="F698" s="1056">
        <f>F697+7</f>
        <v>44155</v>
      </c>
      <c r="G698" s="1056">
        <f>F698+8</f>
        <v>44163</v>
      </c>
    </row>
    <row r="699" spans="1:8" s="958" customFormat="1" ht="15">
      <c r="A699" s="1059"/>
      <c r="B699" s="1002" t="s">
        <v>2582</v>
      </c>
      <c r="C699" s="1058" t="s">
        <v>2581</v>
      </c>
      <c r="D699" s="1052"/>
      <c r="E699" s="1057">
        <f>F699-5</f>
        <v>44157</v>
      </c>
      <c r="F699" s="1056">
        <f>F698+7</f>
        <v>44162</v>
      </c>
      <c r="G699" s="1056">
        <f>F699+8</f>
        <v>44170</v>
      </c>
    </row>
    <row r="700" spans="1:8" s="958" customFormat="1" ht="15" hidden="1" customHeight="1">
      <c r="A700" s="1059"/>
      <c r="B700" s="1002"/>
      <c r="C700" s="1058"/>
      <c r="D700" s="1052"/>
      <c r="E700" s="1057">
        <f>F700-5</f>
        <v>44164</v>
      </c>
      <c r="F700" s="1056">
        <f>F699+7</f>
        <v>44169</v>
      </c>
      <c r="G700" s="1056">
        <f>F700+8</f>
        <v>44177</v>
      </c>
    </row>
    <row r="701" spans="1:8" s="958" customFormat="1" ht="15" hidden="1" customHeight="1">
      <c r="A701" s="1066"/>
      <c r="B701" s="1065"/>
      <c r="C701" s="1000"/>
      <c r="D701" s="1052"/>
      <c r="E701" s="1038"/>
      <c r="F701" s="1037"/>
      <c r="G701" s="1037"/>
    </row>
    <row r="702" spans="1:8" s="958" customFormat="1" ht="15" hidden="1" customHeight="1">
      <c r="A702" s="1059"/>
      <c r="B702" s="976"/>
      <c r="C702" s="1063"/>
      <c r="D702" s="1052"/>
      <c r="E702" s="1064" t="s">
        <v>2205</v>
      </c>
      <c r="F702" s="972" t="s">
        <v>7</v>
      </c>
      <c r="G702" s="972" t="s">
        <v>2212</v>
      </c>
    </row>
    <row r="703" spans="1:8" s="958" customFormat="1" ht="15" hidden="1" customHeight="1">
      <c r="A703" s="1059"/>
      <c r="B703" s="997"/>
      <c r="C703" s="1063"/>
      <c r="D703" s="1052"/>
      <c r="E703" s="1062" t="s">
        <v>2204</v>
      </c>
      <c r="F703" s="1036" t="s">
        <v>30</v>
      </c>
      <c r="G703" s="1036" t="s">
        <v>31</v>
      </c>
    </row>
    <row r="704" spans="1:8" s="958" customFormat="1" ht="15" hidden="1" customHeight="1">
      <c r="A704" s="1059"/>
      <c r="B704" s="995"/>
      <c r="C704" s="1060"/>
      <c r="D704" s="1052"/>
      <c r="E704" s="1057">
        <f>F704-5</f>
        <v>43892</v>
      </c>
      <c r="F704" s="1056">
        <v>43897</v>
      </c>
      <c r="G704" s="1056">
        <f>F704+9</f>
        <v>43906</v>
      </c>
    </row>
    <row r="705" spans="1:8" s="958" customFormat="1" ht="15.75" hidden="1" customHeight="1">
      <c r="A705" s="1059"/>
      <c r="B705" s="995"/>
      <c r="C705" s="1058"/>
      <c r="D705" s="1052"/>
      <c r="E705" s="1057">
        <f>F705-5</f>
        <v>43899</v>
      </c>
      <c r="F705" s="1056">
        <f>F704+7</f>
        <v>43904</v>
      </c>
      <c r="G705" s="1056">
        <f>F705+9</f>
        <v>43913</v>
      </c>
      <c r="H705" s="1061"/>
    </row>
    <row r="706" spans="1:8" s="958" customFormat="1" ht="15" hidden="1" customHeight="1">
      <c r="A706" s="1059"/>
      <c r="B706" s="995"/>
      <c r="C706" s="1060"/>
      <c r="D706" s="1052"/>
      <c r="E706" s="1057">
        <f>F706-5</f>
        <v>43906</v>
      </c>
      <c r="F706" s="1056">
        <f>F705+7</f>
        <v>43911</v>
      </c>
      <c r="G706" s="1056">
        <f>F706+9</f>
        <v>43920</v>
      </c>
    </row>
    <row r="707" spans="1:8" s="958" customFormat="1" ht="15" hidden="1" customHeight="1">
      <c r="A707" s="1059"/>
      <c r="B707" s="995"/>
      <c r="C707" s="1060"/>
      <c r="D707" s="1052"/>
      <c r="E707" s="1057">
        <f>F707-5</f>
        <v>43913</v>
      </c>
      <c r="F707" s="1056">
        <f>F706+7</f>
        <v>43918</v>
      </c>
      <c r="G707" s="1056">
        <f>F707+9</f>
        <v>43927</v>
      </c>
    </row>
    <row r="708" spans="1:8" s="958" customFormat="1" ht="15" hidden="1" customHeight="1">
      <c r="A708" s="1059"/>
      <c r="B708" s="995"/>
      <c r="C708" s="1058"/>
      <c r="D708" s="1052"/>
      <c r="E708" s="1057">
        <f>F708-5</f>
        <v>43920</v>
      </c>
      <c r="F708" s="1056">
        <f>F707+7</f>
        <v>43925</v>
      </c>
      <c r="G708" s="1056">
        <f>F708+9</f>
        <v>43934</v>
      </c>
    </row>
    <row r="709" spans="1:8" s="965" customFormat="1" ht="15" hidden="1" customHeight="1">
      <c r="A709" s="1001"/>
      <c r="B709" s="1001"/>
      <c r="C709" s="1055"/>
      <c r="D709" s="1052"/>
      <c r="E709" s="998"/>
      <c r="F709" s="1048"/>
      <c r="G709" s="1048"/>
    </row>
    <row r="710" spans="1:8" s="965" customFormat="1" ht="15">
      <c r="A710" s="1054"/>
      <c r="B710" s="1002" t="s">
        <v>2580</v>
      </c>
      <c r="C710" s="1053" t="s">
        <v>2579</v>
      </c>
      <c r="D710" s="1052"/>
      <c r="E710" s="1051">
        <f>F700-5</f>
        <v>44164</v>
      </c>
      <c r="F710" s="1050">
        <f>F699+7</f>
        <v>44169</v>
      </c>
      <c r="G710" s="1050">
        <f>F700+8</f>
        <v>44177</v>
      </c>
    </row>
    <row r="711" spans="1:8" s="965" customFormat="1" ht="15">
      <c r="A711" s="1049" t="s">
        <v>2578</v>
      </c>
      <c r="B711" s="1049"/>
      <c r="C711" s="1000"/>
      <c r="D711" s="1040"/>
      <c r="E711" s="998"/>
      <c r="F711" s="1048"/>
      <c r="G711" s="1048"/>
    </row>
    <row r="712" spans="1:8" s="1041" customFormat="1" ht="15" hidden="1">
      <c r="A712" s="1045"/>
      <c r="B712" s="1047" t="s">
        <v>26</v>
      </c>
      <c r="C712" s="1043" t="s">
        <v>27</v>
      </c>
      <c r="D712" s="1043" t="s">
        <v>6</v>
      </c>
      <c r="E712" s="1042" t="s">
        <v>2205</v>
      </c>
      <c r="F712" s="1042" t="s">
        <v>7</v>
      </c>
      <c r="G712" s="1042" t="s">
        <v>206</v>
      </c>
    </row>
    <row r="713" spans="1:8" s="963" customFormat="1" ht="15" hidden="1">
      <c r="A713" s="958"/>
      <c r="B713" s="1046"/>
      <c r="C713" s="1014"/>
      <c r="D713" s="1014"/>
      <c r="E713" s="1036" t="s">
        <v>2204</v>
      </c>
      <c r="F713" s="1036" t="s">
        <v>30</v>
      </c>
      <c r="G713" s="1036" t="s">
        <v>31</v>
      </c>
    </row>
    <row r="714" spans="1:8" s="963" customFormat="1" ht="15" hidden="1">
      <c r="A714" s="958"/>
      <c r="B714" s="995" t="s">
        <v>2574</v>
      </c>
      <c r="C714" s="995" t="s">
        <v>2577</v>
      </c>
      <c r="D714" s="1035" t="s">
        <v>186</v>
      </c>
      <c r="E714" s="988">
        <f>F714-5</f>
        <v>44101</v>
      </c>
      <c r="F714" s="1030">
        <v>44106</v>
      </c>
      <c r="G714" s="1030">
        <f>F714+7</f>
        <v>44113</v>
      </c>
    </row>
    <row r="715" spans="1:8" s="963" customFormat="1" ht="15" hidden="1">
      <c r="A715" s="958"/>
      <c r="B715" s="995" t="s">
        <v>2576</v>
      </c>
      <c r="C715" s="995" t="s">
        <v>2577</v>
      </c>
      <c r="D715" s="1033"/>
      <c r="E715" s="988">
        <f>F715-5</f>
        <v>44108</v>
      </c>
      <c r="F715" s="1030">
        <f>F714+7</f>
        <v>44113</v>
      </c>
      <c r="G715" s="1030">
        <f>F715+7</f>
        <v>44120</v>
      </c>
    </row>
    <row r="716" spans="1:8" s="963" customFormat="1" ht="15" hidden="1">
      <c r="A716" s="958"/>
      <c r="B716" s="995" t="s">
        <v>2574</v>
      </c>
      <c r="C716" s="995" t="s">
        <v>2575</v>
      </c>
      <c r="D716" s="1033"/>
      <c r="E716" s="988">
        <f>F716-5</f>
        <v>44115</v>
      </c>
      <c r="F716" s="1030">
        <f>F715+7</f>
        <v>44120</v>
      </c>
      <c r="G716" s="1030">
        <f>F716+7</f>
        <v>44127</v>
      </c>
    </row>
    <row r="717" spans="1:8" s="963" customFormat="1" ht="15" hidden="1">
      <c r="A717" s="958"/>
      <c r="B717" s="995" t="s">
        <v>2576</v>
      </c>
      <c r="C717" s="995" t="s">
        <v>2575</v>
      </c>
      <c r="D717" s="1033"/>
      <c r="E717" s="988">
        <f>F717-5</f>
        <v>44122</v>
      </c>
      <c r="F717" s="1030">
        <f>F716+7</f>
        <v>44127</v>
      </c>
      <c r="G717" s="1030">
        <f>F717+7</f>
        <v>44134</v>
      </c>
    </row>
    <row r="718" spans="1:8" s="963" customFormat="1" ht="15" hidden="1" customHeight="1">
      <c r="A718" s="958"/>
      <c r="B718" s="995" t="s">
        <v>2574</v>
      </c>
      <c r="C718" s="995" t="s">
        <v>2573</v>
      </c>
      <c r="D718" s="1031"/>
      <c r="E718" s="988">
        <f>F718-5</f>
        <v>44129</v>
      </c>
      <c r="F718" s="1030">
        <f>F717+7</f>
        <v>44134</v>
      </c>
      <c r="G718" s="1030">
        <f>F718+7</f>
        <v>44141</v>
      </c>
    </row>
    <row r="719" spans="1:8" s="1041" customFormat="1" ht="15">
      <c r="A719" s="1045"/>
      <c r="B719" s="1044" t="s">
        <v>26</v>
      </c>
      <c r="C719" s="1043" t="s">
        <v>27</v>
      </c>
      <c r="D719" s="1043" t="s">
        <v>6</v>
      </c>
      <c r="E719" s="1042" t="s">
        <v>2205</v>
      </c>
      <c r="F719" s="1042" t="s">
        <v>7</v>
      </c>
      <c r="G719" s="1042" t="s">
        <v>206</v>
      </c>
    </row>
    <row r="720" spans="1:8" s="963" customFormat="1" ht="15">
      <c r="A720" s="958"/>
      <c r="B720" s="1015"/>
      <c r="C720" s="1014"/>
      <c r="D720" s="1014"/>
      <c r="E720" s="1036" t="s">
        <v>2204</v>
      </c>
      <c r="F720" s="1036" t="s">
        <v>30</v>
      </c>
      <c r="G720" s="1036" t="s">
        <v>31</v>
      </c>
    </row>
    <row r="721" spans="1:7" s="963" customFormat="1" ht="15">
      <c r="A721" s="958"/>
      <c r="B721" s="995" t="s">
        <v>2480</v>
      </c>
      <c r="C721" s="995" t="s">
        <v>2480</v>
      </c>
      <c r="D721" s="1035" t="s">
        <v>2572</v>
      </c>
      <c r="E721" s="988">
        <f>F721-5</f>
        <v>44136</v>
      </c>
      <c r="F721" s="1030">
        <v>44141</v>
      </c>
      <c r="G721" s="1030">
        <f>F721+7</f>
        <v>44148</v>
      </c>
    </row>
    <row r="722" spans="1:7" s="963" customFormat="1" ht="15">
      <c r="A722" s="958"/>
      <c r="B722" s="995" t="s">
        <v>2571</v>
      </c>
      <c r="C722" s="995" t="s">
        <v>2570</v>
      </c>
      <c r="D722" s="1033"/>
      <c r="E722" s="988">
        <f>F722-5</f>
        <v>44143</v>
      </c>
      <c r="F722" s="1030">
        <f>F721+7</f>
        <v>44148</v>
      </c>
      <c r="G722" s="1030">
        <f>F722+7</f>
        <v>44155</v>
      </c>
    </row>
    <row r="723" spans="1:7" s="963" customFormat="1" ht="15">
      <c r="A723" s="958"/>
      <c r="B723" s="995" t="s">
        <v>2569</v>
      </c>
      <c r="C723" s="995" t="s">
        <v>2568</v>
      </c>
      <c r="D723" s="1033"/>
      <c r="E723" s="988">
        <f>F723-5</f>
        <v>44150</v>
      </c>
      <c r="F723" s="1030">
        <f>F722+7</f>
        <v>44155</v>
      </c>
      <c r="G723" s="1030">
        <f>F723+7</f>
        <v>44162</v>
      </c>
    </row>
    <row r="724" spans="1:7" s="963" customFormat="1" ht="15">
      <c r="A724" s="958"/>
      <c r="B724" s="995" t="s">
        <v>2490</v>
      </c>
      <c r="C724" s="995" t="s">
        <v>2484</v>
      </c>
      <c r="D724" s="1033"/>
      <c r="E724" s="988">
        <f>F724-5</f>
        <v>44157</v>
      </c>
      <c r="F724" s="1030">
        <f>F723+7</f>
        <v>44162</v>
      </c>
      <c r="G724" s="1030">
        <f>F724+7</f>
        <v>44169</v>
      </c>
    </row>
    <row r="725" spans="1:7" s="963" customFormat="1" ht="15" customHeight="1">
      <c r="A725" s="958"/>
      <c r="B725" s="995" t="s">
        <v>2490</v>
      </c>
      <c r="C725" s="995" t="s">
        <v>2484</v>
      </c>
      <c r="D725" s="1031"/>
      <c r="E725" s="988">
        <f>F725-5</f>
        <v>44164</v>
      </c>
      <c r="F725" s="1030">
        <f>F724+7</f>
        <v>44169</v>
      </c>
      <c r="G725" s="1030">
        <f>F725+7</f>
        <v>44176</v>
      </c>
    </row>
    <row r="726" spans="1:7" s="965" customFormat="1" ht="18" customHeight="1">
      <c r="A726" s="1001" t="s">
        <v>2567</v>
      </c>
      <c r="B726" s="1001"/>
      <c r="C726" s="995"/>
      <c r="D726" s="1040"/>
      <c r="E726" s="998"/>
      <c r="F726" s="998"/>
      <c r="G726" s="998"/>
    </row>
    <row r="727" spans="1:7" s="963" customFormat="1" ht="18" customHeight="1">
      <c r="A727" s="992"/>
      <c r="B727" s="976" t="s">
        <v>26</v>
      </c>
      <c r="C727" s="975" t="s">
        <v>27</v>
      </c>
      <c r="D727" s="975" t="s">
        <v>6</v>
      </c>
      <c r="E727" s="987" t="s">
        <v>2205</v>
      </c>
      <c r="F727" s="987" t="s">
        <v>7</v>
      </c>
      <c r="G727" s="987" t="s">
        <v>2047</v>
      </c>
    </row>
    <row r="728" spans="1:7" s="963" customFormat="1" ht="18" customHeight="1">
      <c r="A728" s="992"/>
      <c r="B728" s="997"/>
      <c r="C728" s="996"/>
      <c r="D728" s="996"/>
      <c r="E728" s="987" t="s">
        <v>2204</v>
      </c>
      <c r="F728" s="987" t="s">
        <v>30</v>
      </c>
      <c r="G728" s="987" t="s">
        <v>31</v>
      </c>
    </row>
    <row r="729" spans="1:7" s="963" customFormat="1" ht="17.25" customHeight="1">
      <c r="A729" s="992"/>
      <c r="B729" s="995" t="s">
        <v>2566</v>
      </c>
      <c r="C729" s="1003" t="s">
        <v>2565</v>
      </c>
      <c r="D729" s="989" t="s">
        <v>203</v>
      </c>
      <c r="E729" s="987">
        <f>F729-5</f>
        <v>44137</v>
      </c>
      <c r="F729" s="1023">
        <v>44142</v>
      </c>
      <c r="G729" s="1023">
        <f>F729+11</f>
        <v>44153</v>
      </c>
    </row>
    <row r="730" spans="1:7" s="963" customFormat="1" ht="17.25" customHeight="1">
      <c r="A730" s="992"/>
      <c r="B730" s="995" t="s">
        <v>2564</v>
      </c>
      <c r="C730" s="1003" t="s">
        <v>2563</v>
      </c>
      <c r="D730" s="989"/>
      <c r="E730" s="987">
        <f>F730-5</f>
        <v>44144</v>
      </c>
      <c r="F730" s="1023">
        <f>F729+7</f>
        <v>44149</v>
      </c>
      <c r="G730" s="1023">
        <f>F730+11</f>
        <v>44160</v>
      </c>
    </row>
    <row r="731" spans="1:7" s="963" customFormat="1" ht="17.25" customHeight="1">
      <c r="A731" s="992"/>
      <c r="B731" s="995" t="s">
        <v>2551</v>
      </c>
      <c r="C731" s="1003" t="s">
        <v>2562</v>
      </c>
      <c r="D731" s="989"/>
      <c r="E731" s="987">
        <f>F731-5</f>
        <v>44151</v>
      </c>
      <c r="F731" s="1023">
        <f>F730+7</f>
        <v>44156</v>
      </c>
      <c r="G731" s="1023">
        <f>F731+11</f>
        <v>44167</v>
      </c>
    </row>
    <row r="732" spans="1:7" s="963" customFormat="1" ht="17.25" customHeight="1">
      <c r="A732" s="992"/>
      <c r="B732" s="1032" t="s">
        <v>2549</v>
      </c>
      <c r="C732" s="1003" t="s">
        <v>2561</v>
      </c>
      <c r="D732" s="989"/>
      <c r="E732" s="987">
        <f>F732-5</f>
        <v>44158</v>
      </c>
      <c r="F732" s="1023">
        <f>F731+7</f>
        <v>44163</v>
      </c>
      <c r="G732" s="1023">
        <f>F732+11</f>
        <v>44174</v>
      </c>
    </row>
    <row r="733" spans="1:7" s="963" customFormat="1" ht="17.25" customHeight="1">
      <c r="B733" s="1032" t="s">
        <v>2547</v>
      </c>
      <c r="C733" s="1003" t="s">
        <v>2560</v>
      </c>
      <c r="D733" s="989"/>
      <c r="E733" s="987">
        <f>F733-5</f>
        <v>44165</v>
      </c>
      <c r="F733" s="1023">
        <f>F732+7</f>
        <v>44170</v>
      </c>
      <c r="G733" s="1023">
        <f>F733+11</f>
        <v>44181</v>
      </c>
    </row>
    <row r="734" spans="1:7" s="965" customFormat="1" ht="18" customHeight="1">
      <c r="A734" s="1001" t="s">
        <v>2559</v>
      </c>
      <c r="B734" s="1001"/>
      <c r="C734" s="995"/>
      <c r="D734" s="1040"/>
      <c r="E734" s="998"/>
      <c r="F734" s="998"/>
      <c r="G734" s="998"/>
    </row>
    <row r="735" spans="1:7" s="963" customFormat="1" ht="18" customHeight="1">
      <c r="A735" s="992"/>
      <c r="B735" s="976" t="s">
        <v>26</v>
      </c>
      <c r="C735" s="975" t="s">
        <v>27</v>
      </c>
      <c r="D735" s="975" t="s">
        <v>6</v>
      </c>
      <c r="E735" s="987" t="s">
        <v>2205</v>
      </c>
      <c r="F735" s="987" t="s">
        <v>7</v>
      </c>
      <c r="G735" s="987" t="s">
        <v>2047</v>
      </c>
    </row>
    <row r="736" spans="1:7" s="963" customFormat="1" ht="18" customHeight="1">
      <c r="A736" s="992"/>
      <c r="B736" s="997"/>
      <c r="C736" s="996"/>
      <c r="D736" s="996"/>
      <c r="E736" s="987" t="s">
        <v>2204</v>
      </c>
      <c r="F736" s="987" t="s">
        <v>30</v>
      </c>
      <c r="G736" s="987" t="s">
        <v>31</v>
      </c>
    </row>
    <row r="737" spans="1:7" s="963" customFormat="1" ht="17.25" customHeight="1">
      <c r="A737" s="992"/>
      <c r="B737" s="995" t="s">
        <v>2558</v>
      </c>
      <c r="C737" s="1003" t="s">
        <v>2557</v>
      </c>
      <c r="D737" s="989" t="s">
        <v>2500</v>
      </c>
      <c r="E737" s="987">
        <f>F737-5</f>
        <v>44131</v>
      </c>
      <c r="F737" s="1023">
        <v>44136</v>
      </c>
      <c r="G737" s="1023">
        <f>F737+11</f>
        <v>44147</v>
      </c>
    </row>
    <row r="738" spans="1:7" s="963" customFormat="1" ht="17.25" customHeight="1">
      <c r="A738" s="992"/>
      <c r="B738" s="995" t="s">
        <v>2480</v>
      </c>
      <c r="C738" s="995" t="s">
        <v>2480</v>
      </c>
      <c r="D738" s="989"/>
      <c r="E738" s="987">
        <f>F738-5</f>
        <v>44138</v>
      </c>
      <c r="F738" s="1023">
        <f>F737+7</f>
        <v>44143</v>
      </c>
      <c r="G738" s="1023">
        <f>F738+11</f>
        <v>44154</v>
      </c>
    </row>
    <row r="739" spans="1:7" s="963" customFormat="1" ht="17.25" customHeight="1">
      <c r="A739" s="992"/>
      <c r="B739" s="995" t="s">
        <v>2556</v>
      </c>
      <c r="C739" s="1003" t="s">
        <v>2555</v>
      </c>
      <c r="D739" s="989"/>
      <c r="E739" s="987">
        <f>F739-5</f>
        <v>44145</v>
      </c>
      <c r="F739" s="1023">
        <f>F738+7</f>
        <v>44150</v>
      </c>
      <c r="G739" s="1023">
        <f>F739+11</f>
        <v>44161</v>
      </c>
    </row>
    <row r="740" spans="1:7" s="963" customFormat="1" ht="17.25" customHeight="1">
      <c r="A740" s="992"/>
      <c r="B740" s="1032" t="s">
        <v>2554</v>
      </c>
      <c r="C740" s="1003" t="s">
        <v>2553</v>
      </c>
      <c r="D740" s="989"/>
      <c r="E740" s="987">
        <f>F740-5</f>
        <v>44152</v>
      </c>
      <c r="F740" s="1023">
        <f>F739+7</f>
        <v>44157</v>
      </c>
      <c r="G740" s="1023">
        <f>F740+11</f>
        <v>44168</v>
      </c>
    </row>
    <row r="741" spans="1:7" s="963" customFormat="1" ht="17.25" customHeight="1">
      <c r="B741" s="1032" t="s">
        <v>2490</v>
      </c>
      <c r="C741" s="1003" t="s">
        <v>2484</v>
      </c>
      <c r="D741" s="989"/>
      <c r="E741" s="987">
        <f>F741-5</f>
        <v>44159</v>
      </c>
      <c r="F741" s="1023">
        <f>F740+7</f>
        <v>44164</v>
      </c>
      <c r="G741" s="1023">
        <f>F741+11</f>
        <v>44175</v>
      </c>
    </row>
    <row r="742" spans="1:7" s="965" customFormat="1" ht="18" customHeight="1">
      <c r="A742" s="1001" t="s">
        <v>2552</v>
      </c>
      <c r="B742" s="1001"/>
      <c r="C742" s="1000"/>
      <c r="D742" s="1040"/>
      <c r="E742" s="998"/>
      <c r="F742" s="998"/>
      <c r="G742" s="998"/>
    </row>
    <row r="743" spans="1:7" s="963" customFormat="1" ht="18" customHeight="1">
      <c r="A743" s="992"/>
      <c r="B743" s="976" t="s">
        <v>26</v>
      </c>
      <c r="C743" s="975" t="s">
        <v>27</v>
      </c>
      <c r="D743" s="975" t="s">
        <v>6</v>
      </c>
      <c r="E743" s="987" t="s">
        <v>2205</v>
      </c>
      <c r="F743" s="987" t="s">
        <v>7</v>
      </c>
      <c r="G743" s="987" t="s">
        <v>2552</v>
      </c>
    </row>
    <row r="744" spans="1:7" s="963" customFormat="1" ht="18" customHeight="1">
      <c r="A744" s="992"/>
      <c r="B744" s="997"/>
      <c r="C744" s="996"/>
      <c r="D744" s="996"/>
      <c r="E744" s="987" t="s">
        <v>2204</v>
      </c>
      <c r="F744" s="987" t="s">
        <v>30</v>
      </c>
      <c r="G744" s="987" t="s">
        <v>31</v>
      </c>
    </row>
    <row r="745" spans="1:7" s="963" customFormat="1" ht="17.25" customHeight="1">
      <c r="A745" s="992"/>
      <c r="B745" s="995" t="s">
        <v>2551</v>
      </c>
      <c r="C745" s="995" t="s">
        <v>2550</v>
      </c>
      <c r="D745" s="1035" t="s">
        <v>186</v>
      </c>
      <c r="E745" s="987">
        <f>F745-5</f>
        <v>44132</v>
      </c>
      <c r="F745" s="1023">
        <v>44137</v>
      </c>
      <c r="G745" s="1023">
        <f>F745+9</f>
        <v>44146</v>
      </c>
    </row>
    <row r="746" spans="1:7" s="963" customFormat="1" ht="17.25" customHeight="1">
      <c r="A746" s="992"/>
      <c r="B746" s="995" t="s">
        <v>2549</v>
      </c>
      <c r="C746" s="995" t="s">
        <v>2548</v>
      </c>
      <c r="D746" s="1033"/>
      <c r="E746" s="987">
        <f>F746-5</f>
        <v>44139</v>
      </c>
      <c r="F746" s="1023">
        <f>F745+7</f>
        <v>44144</v>
      </c>
      <c r="G746" s="1023">
        <f>F746+9</f>
        <v>44153</v>
      </c>
    </row>
    <row r="747" spans="1:7" s="963" customFormat="1" ht="17.25" customHeight="1">
      <c r="A747" s="992"/>
      <c r="B747" s="995" t="s">
        <v>2547</v>
      </c>
      <c r="C747" s="995" t="s">
        <v>2546</v>
      </c>
      <c r="D747" s="1033"/>
      <c r="E747" s="987">
        <f>F747-5</f>
        <v>44146</v>
      </c>
      <c r="F747" s="1023">
        <f>F746+7</f>
        <v>44151</v>
      </c>
      <c r="G747" s="1023">
        <f>F747+9</f>
        <v>44160</v>
      </c>
    </row>
    <row r="748" spans="1:7" s="963" customFormat="1" ht="17.25" customHeight="1">
      <c r="A748" s="992"/>
      <c r="B748" s="995" t="s">
        <v>2545</v>
      </c>
      <c r="C748" s="995" t="s">
        <v>2544</v>
      </c>
      <c r="D748" s="1033"/>
      <c r="E748" s="987">
        <f>F748-5</f>
        <v>44153</v>
      </c>
      <c r="F748" s="1023">
        <f>F747+7</f>
        <v>44158</v>
      </c>
      <c r="G748" s="1023">
        <f>F748+9</f>
        <v>44167</v>
      </c>
    </row>
    <row r="749" spans="1:7" s="963" customFormat="1" ht="17.25" customHeight="1">
      <c r="A749" s="992"/>
      <c r="B749" s="995" t="s">
        <v>2543</v>
      </c>
      <c r="C749" s="995" t="s">
        <v>2542</v>
      </c>
      <c r="D749" s="1031"/>
      <c r="E749" s="987">
        <f>F749-5</f>
        <v>44160</v>
      </c>
      <c r="F749" s="1023">
        <f>F748+7</f>
        <v>44165</v>
      </c>
      <c r="G749" s="1023">
        <f>F749+9</f>
        <v>44174</v>
      </c>
    </row>
    <row r="750" spans="1:7" s="1017" customFormat="1" ht="15">
      <c r="A750" s="1022" t="s">
        <v>2541</v>
      </c>
      <c r="B750" s="1039"/>
      <c r="E750" s="1038"/>
      <c r="F750" s="1037"/>
      <c r="G750" s="1037"/>
    </row>
    <row r="751" spans="1:7" s="963" customFormat="1" ht="15" customHeight="1">
      <c r="A751" s="958"/>
      <c r="B751" s="976" t="s">
        <v>26</v>
      </c>
      <c r="C751" s="975" t="s">
        <v>27</v>
      </c>
      <c r="D751" s="975" t="s">
        <v>6</v>
      </c>
      <c r="E751" s="972" t="s">
        <v>2205</v>
      </c>
      <c r="F751" s="972" t="s">
        <v>7</v>
      </c>
      <c r="G751" s="972" t="s">
        <v>223</v>
      </c>
    </row>
    <row r="752" spans="1:7" s="963" customFormat="1" ht="15">
      <c r="A752" s="958"/>
      <c r="B752" s="997"/>
      <c r="C752" s="996"/>
      <c r="D752" s="996"/>
      <c r="E752" s="1036" t="s">
        <v>2204</v>
      </c>
      <c r="F752" s="1036" t="s">
        <v>30</v>
      </c>
      <c r="G752" s="1036" t="s">
        <v>31</v>
      </c>
    </row>
    <row r="753" spans="1:7" s="963" customFormat="1" ht="15">
      <c r="A753" s="958"/>
      <c r="B753" s="1032" t="s">
        <v>2540</v>
      </c>
      <c r="C753" s="1003" t="s">
        <v>2537</v>
      </c>
      <c r="D753" s="1035" t="s">
        <v>2539</v>
      </c>
      <c r="E753" s="987">
        <f>F753-3</f>
        <v>44138</v>
      </c>
      <c r="F753" s="1030">
        <v>44141</v>
      </c>
      <c r="G753" s="1030">
        <f>F753+21</f>
        <v>44162</v>
      </c>
    </row>
    <row r="754" spans="1:7" s="963" customFormat="1" ht="15">
      <c r="A754" s="958"/>
      <c r="B754" s="1032" t="s">
        <v>2490</v>
      </c>
      <c r="C754" s="1003" t="s">
        <v>2484</v>
      </c>
      <c r="D754" s="1033"/>
      <c r="E754" s="987">
        <f>F754-3</f>
        <v>44145</v>
      </c>
      <c r="F754" s="1030">
        <f>F753+7</f>
        <v>44148</v>
      </c>
      <c r="G754" s="1030">
        <f>F754+21</f>
        <v>44169</v>
      </c>
    </row>
    <row r="755" spans="1:7" s="963" customFormat="1" ht="15">
      <c r="A755" s="958"/>
      <c r="B755" s="1032" t="s">
        <v>2538</v>
      </c>
      <c r="C755" s="1034" t="s">
        <v>2537</v>
      </c>
      <c r="D755" s="1033"/>
      <c r="E755" s="987">
        <f>F755-3</f>
        <v>44152</v>
      </c>
      <c r="F755" s="1030">
        <f>F754+7</f>
        <v>44155</v>
      </c>
      <c r="G755" s="1030">
        <f>F755+21</f>
        <v>44176</v>
      </c>
    </row>
    <row r="756" spans="1:7" s="963" customFormat="1" ht="15">
      <c r="A756" s="958"/>
      <c r="B756" s="1032" t="s">
        <v>2536</v>
      </c>
      <c r="C756" s="1003" t="s">
        <v>2535</v>
      </c>
      <c r="D756" s="1033"/>
      <c r="E756" s="987">
        <f>F756-3</f>
        <v>44159</v>
      </c>
      <c r="F756" s="1030">
        <f>F755+7</f>
        <v>44162</v>
      </c>
      <c r="G756" s="1030">
        <f>F756+21</f>
        <v>44183</v>
      </c>
    </row>
    <row r="757" spans="1:7" s="963" customFormat="1" ht="15">
      <c r="A757" s="958"/>
      <c r="B757" s="1032" t="s">
        <v>2490</v>
      </c>
      <c r="C757" s="1003" t="s">
        <v>2484</v>
      </c>
      <c r="D757" s="1031"/>
      <c r="E757" s="987">
        <f>F757-3</f>
        <v>44166</v>
      </c>
      <c r="F757" s="1030">
        <f>F756+7</f>
        <v>44169</v>
      </c>
      <c r="G757" s="1030">
        <f>F757+21</f>
        <v>44190</v>
      </c>
    </row>
    <row r="758" spans="1:7" s="1026" customFormat="1" ht="18" customHeight="1">
      <c r="A758" s="1001" t="s">
        <v>1</v>
      </c>
      <c r="B758" s="1001"/>
      <c r="C758" s="1029"/>
      <c r="D758" s="1028"/>
      <c r="E758" s="1027"/>
      <c r="F758" s="1027"/>
      <c r="G758" s="1027"/>
    </row>
    <row r="759" spans="1:7" s="963" customFormat="1" ht="18" hidden="1" customHeight="1">
      <c r="A759" s="992"/>
      <c r="B759" s="1025" t="s">
        <v>26</v>
      </c>
      <c r="C759" s="975" t="s">
        <v>27</v>
      </c>
      <c r="D759" s="975" t="s">
        <v>6</v>
      </c>
      <c r="E759" s="987" t="s">
        <v>2205</v>
      </c>
      <c r="F759" s="987" t="s">
        <v>7</v>
      </c>
      <c r="G759" s="987" t="s">
        <v>1</v>
      </c>
    </row>
    <row r="760" spans="1:7" s="963" customFormat="1" ht="18" hidden="1" customHeight="1">
      <c r="A760" s="992"/>
      <c r="B760" s="1024"/>
      <c r="C760" s="996"/>
      <c r="D760" s="996"/>
      <c r="E760" s="987" t="s">
        <v>2204</v>
      </c>
      <c r="F760" s="987" t="s">
        <v>30</v>
      </c>
      <c r="G760" s="987" t="s">
        <v>31</v>
      </c>
    </row>
    <row r="761" spans="1:7" s="963" customFormat="1" ht="17.25" hidden="1" customHeight="1">
      <c r="A761" s="992"/>
      <c r="B761" s="995" t="s">
        <v>2534</v>
      </c>
      <c r="C761" s="995" t="s">
        <v>2534</v>
      </c>
      <c r="D761" s="989" t="s">
        <v>2533</v>
      </c>
      <c r="E761" s="987">
        <f>F761-5</f>
        <v>43739</v>
      </c>
      <c r="F761" s="1023">
        <v>43744</v>
      </c>
      <c r="G761" s="1023">
        <f>F761+18</f>
        <v>43762</v>
      </c>
    </row>
    <row r="762" spans="1:7" s="963" customFormat="1" ht="17.25" hidden="1" customHeight="1">
      <c r="A762" s="992"/>
      <c r="B762" s="995" t="s">
        <v>2518</v>
      </c>
      <c r="C762" s="995" t="s">
        <v>2532</v>
      </c>
      <c r="D762" s="989"/>
      <c r="E762" s="987">
        <f>F762-5</f>
        <v>43746</v>
      </c>
      <c r="F762" s="1023">
        <f>F761+7</f>
        <v>43751</v>
      </c>
      <c r="G762" s="1023">
        <f>F762+18</f>
        <v>43769</v>
      </c>
    </row>
    <row r="763" spans="1:7" s="963" customFormat="1" ht="17.25" hidden="1" customHeight="1">
      <c r="A763" s="992"/>
      <c r="B763" s="995" t="s">
        <v>2531</v>
      </c>
      <c r="C763" s="995" t="s">
        <v>2530</v>
      </c>
      <c r="D763" s="989"/>
      <c r="E763" s="987">
        <f>F763-5</f>
        <v>43753</v>
      </c>
      <c r="F763" s="1023">
        <f>F762+7</f>
        <v>43758</v>
      </c>
      <c r="G763" s="1023">
        <f>F763+18</f>
        <v>43776</v>
      </c>
    </row>
    <row r="764" spans="1:7" s="963" customFormat="1" ht="17.25" hidden="1" customHeight="1">
      <c r="A764" s="992"/>
      <c r="B764" s="995" t="s">
        <v>2529</v>
      </c>
      <c r="C764" s="995" t="s">
        <v>2528</v>
      </c>
      <c r="D764" s="989"/>
      <c r="E764" s="987">
        <f>F764-5</f>
        <v>43760</v>
      </c>
      <c r="F764" s="1023">
        <f>F763+7</f>
        <v>43765</v>
      </c>
      <c r="G764" s="1023">
        <f>F764+18</f>
        <v>43783</v>
      </c>
    </row>
    <row r="765" spans="1:7" s="963" customFormat="1" ht="17.25" hidden="1" customHeight="1">
      <c r="B765" s="995" t="s">
        <v>2516</v>
      </c>
      <c r="C765" s="1003" t="s">
        <v>2527</v>
      </c>
      <c r="D765" s="989"/>
      <c r="E765" s="987">
        <f>F765-5</f>
        <v>43767</v>
      </c>
      <c r="F765" s="1023">
        <f>F764+7</f>
        <v>43772</v>
      </c>
      <c r="G765" s="1023">
        <f>F765+18</f>
        <v>43790</v>
      </c>
    </row>
    <row r="766" spans="1:7" s="963" customFormat="1" ht="18" customHeight="1">
      <c r="A766" s="992"/>
      <c r="B766" s="976" t="s">
        <v>26</v>
      </c>
      <c r="C766" s="975" t="s">
        <v>2526</v>
      </c>
      <c r="D766" s="975" t="s">
        <v>6</v>
      </c>
      <c r="E766" s="987" t="s">
        <v>2205</v>
      </c>
      <c r="F766" s="987" t="s">
        <v>7</v>
      </c>
      <c r="G766" s="987" t="s">
        <v>1</v>
      </c>
    </row>
    <row r="767" spans="1:7" s="963" customFormat="1" ht="18" customHeight="1">
      <c r="A767" s="992"/>
      <c r="B767" s="997"/>
      <c r="C767" s="996"/>
      <c r="D767" s="996"/>
      <c r="E767" s="987" t="s">
        <v>2204</v>
      </c>
      <c r="F767" s="987" t="s">
        <v>30</v>
      </c>
      <c r="G767" s="987" t="s">
        <v>31</v>
      </c>
    </row>
    <row r="768" spans="1:7" s="963" customFormat="1" ht="17.25" customHeight="1">
      <c r="A768" s="992"/>
      <c r="B768" s="995" t="s">
        <v>2525</v>
      </c>
      <c r="C768" s="995" t="s">
        <v>2524</v>
      </c>
      <c r="D768" s="989" t="s">
        <v>2523</v>
      </c>
      <c r="E768" s="987">
        <f>F768-5</f>
        <v>44131</v>
      </c>
      <c r="F768" s="1023">
        <v>44136</v>
      </c>
      <c r="G768" s="1023">
        <f>F768+18</f>
        <v>44154</v>
      </c>
    </row>
    <row r="769" spans="1:7" s="963" customFormat="1" ht="17.25" customHeight="1">
      <c r="A769" s="992"/>
      <c r="B769" s="995" t="s">
        <v>2522</v>
      </c>
      <c r="C769" s="995" t="s">
        <v>2521</v>
      </c>
      <c r="D769" s="989"/>
      <c r="E769" s="987">
        <f>F769-5</f>
        <v>44138</v>
      </c>
      <c r="F769" s="1023">
        <f>F768+7</f>
        <v>44143</v>
      </c>
      <c r="G769" s="1023">
        <f>F769+18</f>
        <v>44161</v>
      </c>
    </row>
    <row r="770" spans="1:7" s="963" customFormat="1" ht="17.25" customHeight="1">
      <c r="A770" s="992"/>
      <c r="B770" s="995" t="s">
        <v>2520</v>
      </c>
      <c r="C770" s="995" t="s">
        <v>2519</v>
      </c>
      <c r="D770" s="989"/>
      <c r="E770" s="987">
        <f>F770-5</f>
        <v>44145</v>
      </c>
      <c r="F770" s="1023">
        <f>F769+7</f>
        <v>44150</v>
      </c>
      <c r="G770" s="1023">
        <f>F770+18</f>
        <v>44168</v>
      </c>
    </row>
    <row r="771" spans="1:7" s="963" customFormat="1" ht="17.25" customHeight="1">
      <c r="A771" s="992"/>
      <c r="B771" s="995" t="s">
        <v>2518</v>
      </c>
      <c r="C771" s="995" t="s">
        <v>2517</v>
      </c>
      <c r="D771" s="989"/>
      <c r="E771" s="987">
        <f>F771-5</f>
        <v>44152</v>
      </c>
      <c r="F771" s="1023">
        <f>F770+7</f>
        <v>44157</v>
      </c>
      <c r="G771" s="1023">
        <f>F771+18</f>
        <v>44175</v>
      </c>
    </row>
    <row r="772" spans="1:7" s="963" customFormat="1" ht="17.25" customHeight="1">
      <c r="B772" s="995" t="s">
        <v>2516</v>
      </c>
      <c r="C772" s="1003" t="s">
        <v>2515</v>
      </c>
      <c r="D772" s="989"/>
      <c r="E772" s="987">
        <f>F772-5</f>
        <v>44159</v>
      </c>
      <c r="F772" s="1023">
        <f>F771+7</f>
        <v>44164</v>
      </c>
      <c r="G772" s="1023">
        <f>F772+18</f>
        <v>44182</v>
      </c>
    </row>
    <row r="773" spans="1:7" s="1017" customFormat="1">
      <c r="A773" s="1022" t="s">
        <v>2514</v>
      </c>
      <c r="B773" s="1022"/>
      <c r="C773" s="1021"/>
      <c r="D773" s="1020"/>
      <c r="E773" s="1019"/>
      <c r="F773" s="1018"/>
      <c r="G773" s="1018"/>
    </row>
    <row r="774" spans="1:7" s="963" customFormat="1" ht="15">
      <c r="A774" s="1004"/>
      <c r="B774" s="976" t="s">
        <v>26</v>
      </c>
      <c r="C774" s="975" t="s">
        <v>27</v>
      </c>
      <c r="D774" s="1016" t="s">
        <v>6</v>
      </c>
      <c r="E774" s="987" t="s">
        <v>2205</v>
      </c>
      <c r="F774" s="987" t="s">
        <v>7</v>
      </c>
      <c r="G774" s="987" t="s">
        <v>228</v>
      </c>
    </row>
    <row r="775" spans="1:7" s="963" customFormat="1" ht="15">
      <c r="A775" s="1004"/>
      <c r="B775" s="1015"/>
      <c r="C775" s="1014"/>
      <c r="D775" s="1013"/>
      <c r="E775" s="987" t="s">
        <v>2204</v>
      </c>
      <c r="F775" s="987" t="s">
        <v>30</v>
      </c>
      <c r="G775" s="987" t="s">
        <v>31</v>
      </c>
    </row>
    <row r="776" spans="1:7" s="963" customFormat="1" ht="15">
      <c r="A776" s="1004"/>
      <c r="B776" s="995" t="s">
        <v>2512</v>
      </c>
      <c r="C776" s="995" t="s">
        <v>2511</v>
      </c>
      <c r="D776" s="1012" t="s">
        <v>147</v>
      </c>
      <c r="E776" s="988">
        <f>F776-5</f>
        <v>44133</v>
      </c>
      <c r="F776" s="987">
        <v>44138</v>
      </c>
      <c r="G776" s="987">
        <f>F776+21</f>
        <v>44159</v>
      </c>
    </row>
    <row r="777" spans="1:7" s="963" customFormat="1" ht="15">
      <c r="A777" s="1004"/>
      <c r="B777" s="995" t="s">
        <v>2510</v>
      </c>
      <c r="C777" s="995" t="s">
        <v>2509</v>
      </c>
      <c r="D777" s="1011"/>
      <c r="E777" s="988">
        <f>F777-5</f>
        <v>44140</v>
      </c>
      <c r="F777" s="987">
        <f>F776+7</f>
        <v>44145</v>
      </c>
      <c r="G777" s="987">
        <f>F777+17</f>
        <v>44162</v>
      </c>
    </row>
    <row r="778" spans="1:7" s="963" customFormat="1" ht="15">
      <c r="A778" s="1004"/>
      <c r="B778" s="995" t="s">
        <v>2490</v>
      </c>
      <c r="C778" s="995" t="s">
        <v>2484</v>
      </c>
      <c r="D778" s="1011"/>
      <c r="E778" s="988">
        <f>F778-5</f>
        <v>44147</v>
      </c>
      <c r="F778" s="987">
        <f>F777+7</f>
        <v>44152</v>
      </c>
      <c r="G778" s="987">
        <f>F778+17</f>
        <v>44169</v>
      </c>
    </row>
    <row r="779" spans="1:7" s="963" customFormat="1" ht="15">
      <c r="A779" s="1004"/>
      <c r="B779" s="995" t="s">
        <v>2508</v>
      </c>
      <c r="C779" s="995" t="s">
        <v>2507</v>
      </c>
      <c r="D779" s="1011"/>
      <c r="E779" s="988">
        <f>F779-5</f>
        <v>44154</v>
      </c>
      <c r="F779" s="987">
        <f>F778+7</f>
        <v>44159</v>
      </c>
      <c r="G779" s="987">
        <f>F779+17</f>
        <v>44176</v>
      </c>
    </row>
    <row r="780" spans="1:7" s="963" customFormat="1" ht="15.95" customHeight="1">
      <c r="A780" s="1004"/>
      <c r="B780" s="995" t="s">
        <v>2490</v>
      </c>
      <c r="C780" s="1003" t="s">
        <v>2484</v>
      </c>
      <c r="D780" s="1010"/>
      <c r="E780" s="988">
        <f>F780-5</f>
        <v>44161</v>
      </c>
      <c r="F780" s="987">
        <f>F779+7</f>
        <v>44166</v>
      </c>
      <c r="G780" s="987">
        <f>F780+17</f>
        <v>44183</v>
      </c>
    </row>
    <row r="781" spans="1:7" s="965" customFormat="1">
      <c r="A781" s="1001" t="s">
        <v>2513</v>
      </c>
      <c r="B781" s="1001"/>
      <c r="C781" s="1009"/>
      <c r="D781" s="1008"/>
      <c r="E781" s="1007"/>
      <c r="F781" s="1006"/>
      <c r="G781" s="1006"/>
    </row>
    <row r="782" spans="1:7" s="963" customFormat="1" ht="15">
      <c r="A782" s="1004"/>
      <c r="B782" s="976" t="s">
        <v>26</v>
      </c>
      <c r="C782" s="975" t="s">
        <v>27</v>
      </c>
      <c r="D782" s="975" t="s">
        <v>6</v>
      </c>
      <c r="E782" s="987" t="s">
        <v>2205</v>
      </c>
      <c r="F782" s="987" t="s">
        <v>7</v>
      </c>
      <c r="G782" s="987" t="s">
        <v>227</v>
      </c>
    </row>
    <row r="783" spans="1:7" s="963" customFormat="1" ht="15">
      <c r="A783" s="1004"/>
      <c r="B783" s="997"/>
      <c r="C783" s="996"/>
      <c r="D783" s="996"/>
      <c r="E783" s="987" t="s">
        <v>2204</v>
      </c>
      <c r="F783" s="987" t="s">
        <v>30</v>
      </c>
      <c r="G783" s="987" t="s">
        <v>31</v>
      </c>
    </row>
    <row r="784" spans="1:7" s="963" customFormat="1" ht="15">
      <c r="A784" s="1004"/>
      <c r="B784" s="995" t="s">
        <v>2512</v>
      </c>
      <c r="C784" s="995" t="s">
        <v>2511</v>
      </c>
      <c r="D784" s="989" t="s">
        <v>147</v>
      </c>
      <c r="E784" s="988">
        <f>F784-5</f>
        <v>44133</v>
      </c>
      <c r="F784" s="987">
        <v>44138</v>
      </c>
      <c r="G784" s="987">
        <f>F784+21</f>
        <v>44159</v>
      </c>
    </row>
    <row r="785" spans="1:7" s="963" customFormat="1" ht="15">
      <c r="A785" s="1004"/>
      <c r="B785" s="995" t="s">
        <v>2510</v>
      </c>
      <c r="C785" s="995" t="s">
        <v>2509</v>
      </c>
      <c r="D785" s="989"/>
      <c r="E785" s="988">
        <f>F785-5</f>
        <v>44140</v>
      </c>
      <c r="F785" s="987">
        <f>F784+7</f>
        <v>44145</v>
      </c>
      <c r="G785" s="987">
        <f>F785+21</f>
        <v>44166</v>
      </c>
    </row>
    <row r="786" spans="1:7" s="963" customFormat="1" ht="15">
      <c r="A786" s="1004"/>
      <c r="B786" s="995" t="s">
        <v>2490</v>
      </c>
      <c r="C786" s="995" t="s">
        <v>2484</v>
      </c>
      <c r="D786" s="989"/>
      <c r="E786" s="988">
        <f>F786-5</f>
        <v>44147</v>
      </c>
      <c r="F786" s="987">
        <f>F785+7</f>
        <v>44152</v>
      </c>
      <c r="G786" s="987">
        <f>F786+21</f>
        <v>44173</v>
      </c>
    </row>
    <row r="787" spans="1:7" s="963" customFormat="1" ht="15">
      <c r="A787" s="1004"/>
      <c r="B787" s="995" t="s">
        <v>2508</v>
      </c>
      <c r="C787" s="995" t="s">
        <v>2507</v>
      </c>
      <c r="D787" s="989"/>
      <c r="E787" s="988">
        <f>F787-5</f>
        <v>44154</v>
      </c>
      <c r="F787" s="987">
        <f>F786+7</f>
        <v>44159</v>
      </c>
      <c r="G787" s="987">
        <f>F787+21</f>
        <v>44180</v>
      </c>
    </row>
    <row r="788" spans="1:7" s="963" customFormat="1" ht="15">
      <c r="A788" s="1004"/>
      <c r="B788" s="995" t="s">
        <v>2490</v>
      </c>
      <c r="C788" s="1003" t="s">
        <v>2484</v>
      </c>
      <c r="D788" s="989"/>
      <c r="E788" s="988">
        <f>F788-5</f>
        <v>44161</v>
      </c>
      <c r="F788" s="987">
        <f>F787+7</f>
        <v>44166</v>
      </c>
      <c r="G788" s="987">
        <f>F788+21</f>
        <v>44187</v>
      </c>
    </row>
    <row r="789" spans="1:7" s="965" customFormat="1">
      <c r="A789" s="1001" t="s">
        <v>2506</v>
      </c>
      <c r="B789" s="1001"/>
      <c r="C789" s="1009"/>
      <c r="D789" s="1008"/>
      <c r="E789" s="1007"/>
      <c r="F789" s="1006"/>
      <c r="G789" s="1006"/>
    </row>
    <row r="790" spans="1:7" s="963" customFormat="1" ht="15">
      <c r="A790" s="1004"/>
      <c r="B790" s="976" t="s">
        <v>26</v>
      </c>
      <c r="C790" s="975" t="s">
        <v>27</v>
      </c>
      <c r="D790" s="975" t="s">
        <v>6</v>
      </c>
      <c r="E790" s="987" t="s">
        <v>2205</v>
      </c>
      <c r="F790" s="987" t="s">
        <v>7</v>
      </c>
      <c r="G790" s="987" t="s">
        <v>118</v>
      </c>
    </row>
    <row r="791" spans="1:7" s="963" customFormat="1" ht="15">
      <c r="A791" s="1004"/>
      <c r="B791" s="997"/>
      <c r="C791" s="996"/>
      <c r="D791" s="996"/>
      <c r="E791" s="987" t="s">
        <v>2204</v>
      </c>
      <c r="F791" s="987" t="s">
        <v>30</v>
      </c>
      <c r="G791" s="987" t="s">
        <v>31</v>
      </c>
    </row>
    <row r="792" spans="1:7" s="963" customFormat="1" ht="15">
      <c r="A792" s="1004"/>
      <c r="B792" s="995" t="s">
        <v>2505</v>
      </c>
      <c r="C792" s="1005" t="s">
        <v>2504</v>
      </c>
      <c r="D792" s="989" t="s">
        <v>147</v>
      </c>
      <c r="E792" s="988">
        <f>F792-5</f>
        <v>44131</v>
      </c>
      <c r="F792" s="987">
        <v>44136</v>
      </c>
      <c r="G792" s="987">
        <f>F792+21</f>
        <v>44157</v>
      </c>
    </row>
    <row r="793" spans="1:7" s="963" customFormat="1" ht="15">
      <c r="A793" s="1004"/>
      <c r="B793" s="995" t="s">
        <v>2480</v>
      </c>
      <c r="C793" s="1005" t="s">
        <v>2480</v>
      </c>
      <c r="D793" s="989"/>
      <c r="E793" s="988">
        <f>F793-5</f>
        <v>44138</v>
      </c>
      <c r="F793" s="987">
        <f>F792+7</f>
        <v>44143</v>
      </c>
      <c r="G793" s="987">
        <f>F793+21</f>
        <v>44164</v>
      </c>
    </row>
    <row r="794" spans="1:7" s="963" customFormat="1" ht="15">
      <c r="A794" s="1004"/>
      <c r="B794" s="995" t="s">
        <v>2503</v>
      </c>
      <c r="C794" s="1003" t="s">
        <v>2502</v>
      </c>
      <c r="D794" s="989"/>
      <c r="E794" s="988">
        <f>F794-5</f>
        <v>44145</v>
      </c>
      <c r="F794" s="987">
        <f>F793+7</f>
        <v>44150</v>
      </c>
      <c r="G794" s="987">
        <f>F794+21</f>
        <v>44171</v>
      </c>
    </row>
    <row r="795" spans="1:7" s="963" customFormat="1" ht="15">
      <c r="A795" s="1004"/>
      <c r="B795" s="995" t="s">
        <v>2490</v>
      </c>
      <c r="C795" s="1003" t="s">
        <v>2484</v>
      </c>
      <c r="D795" s="989"/>
      <c r="E795" s="988">
        <f>F795-5</f>
        <v>44152</v>
      </c>
      <c r="F795" s="987">
        <f>F794+7</f>
        <v>44157</v>
      </c>
      <c r="G795" s="987">
        <f>F795+21</f>
        <v>44178</v>
      </c>
    </row>
    <row r="796" spans="1:7" s="963" customFormat="1" ht="15">
      <c r="A796" s="1004"/>
      <c r="B796" s="995" t="s">
        <v>2490</v>
      </c>
      <c r="C796" s="1003" t="s">
        <v>2484</v>
      </c>
      <c r="D796" s="989"/>
      <c r="E796" s="988">
        <f>F796-5</f>
        <v>44159</v>
      </c>
      <c r="F796" s="987">
        <f>F795+7</f>
        <v>44164</v>
      </c>
      <c r="G796" s="987">
        <f>F796+21</f>
        <v>44185</v>
      </c>
    </row>
    <row r="797" spans="1:7" s="965" customFormat="1" ht="15" customHeight="1">
      <c r="A797" s="1001" t="s">
        <v>2501</v>
      </c>
      <c r="B797" s="1001"/>
      <c r="C797" s="1000"/>
      <c r="D797" s="999"/>
      <c r="E797" s="998"/>
      <c r="F797" s="998"/>
      <c r="G797" s="998"/>
    </row>
    <row r="798" spans="1:7" s="963" customFormat="1" ht="15.75" customHeight="1">
      <c r="A798" s="992"/>
      <c r="B798" s="976" t="s">
        <v>26</v>
      </c>
      <c r="C798" s="975" t="s">
        <v>27</v>
      </c>
      <c r="D798" s="975" t="s">
        <v>6</v>
      </c>
      <c r="E798" s="987" t="s">
        <v>2205</v>
      </c>
      <c r="F798" s="987" t="s">
        <v>7</v>
      </c>
      <c r="G798" s="987" t="s">
        <v>80</v>
      </c>
    </row>
    <row r="799" spans="1:7" s="963" customFormat="1" ht="15.75" customHeight="1">
      <c r="A799" s="992"/>
      <c r="B799" s="997"/>
      <c r="C799" s="996"/>
      <c r="D799" s="996"/>
      <c r="E799" s="987" t="s">
        <v>2204</v>
      </c>
      <c r="F799" s="987" t="s">
        <v>30</v>
      </c>
      <c r="G799" s="987" t="s">
        <v>31</v>
      </c>
    </row>
    <row r="800" spans="1:7" s="963" customFormat="1" ht="15.75" customHeight="1">
      <c r="A800" s="992"/>
      <c r="B800" s="995" t="s">
        <v>2498</v>
      </c>
      <c r="C800" s="1003" t="s">
        <v>2497</v>
      </c>
      <c r="D800" s="989" t="s">
        <v>128</v>
      </c>
      <c r="E800" s="988">
        <f>F800-5</f>
        <v>44132</v>
      </c>
      <c r="F800" s="987">
        <v>44137</v>
      </c>
      <c r="G800" s="987">
        <f>F800+19</f>
        <v>44156</v>
      </c>
    </row>
    <row r="801" spans="1:7" s="963" customFormat="1" ht="15.75" customHeight="1">
      <c r="A801" s="992"/>
      <c r="B801" s="995" t="s">
        <v>2496</v>
      </c>
      <c r="C801" s="1003" t="s">
        <v>2495</v>
      </c>
      <c r="D801" s="989"/>
      <c r="E801" s="988">
        <f>F801-5</f>
        <v>44139</v>
      </c>
      <c r="F801" s="987">
        <f>F800+7</f>
        <v>44144</v>
      </c>
      <c r="G801" s="987">
        <f>F801+19</f>
        <v>44163</v>
      </c>
    </row>
    <row r="802" spans="1:7" s="963" customFormat="1" ht="15.75" customHeight="1">
      <c r="A802" s="992"/>
      <c r="B802" s="995" t="s">
        <v>2494</v>
      </c>
      <c r="C802" s="1003" t="s">
        <v>2493</v>
      </c>
      <c r="D802" s="989"/>
      <c r="E802" s="988">
        <f>F802-5</f>
        <v>44146</v>
      </c>
      <c r="F802" s="987">
        <f>F801+7</f>
        <v>44151</v>
      </c>
      <c r="G802" s="987">
        <f>F802+19</f>
        <v>44170</v>
      </c>
    </row>
    <row r="803" spans="1:7" s="963" customFormat="1" ht="15.75" customHeight="1">
      <c r="A803" s="992"/>
      <c r="B803" s="995" t="s">
        <v>2492</v>
      </c>
      <c r="C803" s="1003" t="s">
        <v>2491</v>
      </c>
      <c r="D803" s="989"/>
      <c r="E803" s="988">
        <f>F803-5</f>
        <v>44153</v>
      </c>
      <c r="F803" s="987">
        <f>F802+7</f>
        <v>44158</v>
      </c>
      <c r="G803" s="987">
        <f>F803+19</f>
        <v>44177</v>
      </c>
    </row>
    <row r="804" spans="1:7" s="963" customFormat="1" ht="15.75" customHeight="1">
      <c r="A804" s="992"/>
      <c r="B804" s="1002" t="s">
        <v>2490</v>
      </c>
      <c r="C804" s="995" t="s">
        <v>2484</v>
      </c>
      <c r="D804" s="989"/>
      <c r="E804" s="988">
        <f>F804-5</f>
        <v>44160</v>
      </c>
      <c r="F804" s="987">
        <f>F803+7</f>
        <v>44165</v>
      </c>
      <c r="G804" s="987">
        <f>F804+19</f>
        <v>44184</v>
      </c>
    </row>
    <row r="805" spans="1:7" s="965" customFormat="1" ht="15" hidden="1" customHeight="1">
      <c r="A805" s="1001" t="s">
        <v>2489</v>
      </c>
      <c r="B805" s="1001"/>
      <c r="C805" s="1000"/>
      <c r="D805" s="999"/>
      <c r="E805" s="998"/>
      <c r="F805" s="998"/>
      <c r="G805" s="998"/>
    </row>
    <row r="806" spans="1:7" s="963" customFormat="1" ht="15" hidden="1" customHeight="1">
      <c r="A806" s="992"/>
      <c r="B806" s="976" t="s">
        <v>26</v>
      </c>
      <c r="C806" s="975" t="s">
        <v>27</v>
      </c>
      <c r="D806" s="975" t="s">
        <v>6</v>
      </c>
      <c r="E806" s="987" t="s">
        <v>2205</v>
      </c>
      <c r="F806" s="987" t="s">
        <v>7</v>
      </c>
      <c r="G806" s="987" t="s">
        <v>2489</v>
      </c>
    </row>
    <row r="807" spans="1:7" s="963" customFormat="1" ht="15" hidden="1" customHeight="1">
      <c r="A807" s="992"/>
      <c r="B807" s="997"/>
      <c r="C807" s="996"/>
      <c r="D807" s="996"/>
      <c r="E807" s="987" t="s">
        <v>2204</v>
      </c>
      <c r="F807" s="987" t="s">
        <v>30</v>
      </c>
      <c r="G807" s="987" t="s">
        <v>31</v>
      </c>
    </row>
    <row r="808" spans="1:7" s="963" customFormat="1" ht="15" hidden="1" customHeight="1">
      <c r="A808" s="992"/>
      <c r="B808" s="995"/>
      <c r="C808" s="1003"/>
      <c r="D808" s="989" t="s">
        <v>2500</v>
      </c>
      <c r="E808" s="988">
        <f>F808-4</f>
        <v>44075</v>
      </c>
      <c r="F808" s="987">
        <v>44079</v>
      </c>
      <c r="G808" s="987">
        <f>F808+23</f>
        <v>44102</v>
      </c>
    </row>
    <row r="809" spans="1:7" s="963" customFormat="1" ht="15" hidden="1" customHeight="1">
      <c r="A809" s="992"/>
      <c r="B809" s="995"/>
      <c r="C809" s="1003"/>
      <c r="D809" s="989"/>
      <c r="E809" s="988">
        <f>F809-4</f>
        <v>44082</v>
      </c>
      <c r="F809" s="987">
        <f>F808+7</f>
        <v>44086</v>
      </c>
      <c r="G809" s="987">
        <f>F809+23</f>
        <v>44109</v>
      </c>
    </row>
    <row r="810" spans="1:7" s="963" customFormat="1" ht="18" hidden="1" customHeight="1">
      <c r="A810" s="992"/>
      <c r="B810" s="995"/>
      <c r="C810" s="1003"/>
      <c r="D810" s="989"/>
      <c r="E810" s="988">
        <f>F810-4</f>
        <v>44089</v>
      </c>
      <c r="F810" s="987">
        <f>F809+7</f>
        <v>44093</v>
      </c>
      <c r="G810" s="987">
        <f>F810+23</f>
        <v>44116</v>
      </c>
    </row>
    <row r="811" spans="1:7" s="963" customFormat="1" ht="18" hidden="1" customHeight="1">
      <c r="A811" s="992"/>
      <c r="B811" s="995"/>
      <c r="C811" s="1003"/>
      <c r="D811" s="989"/>
      <c r="E811" s="988">
        <f>F811-4</f>
        <v>44096</v>
      </c>
      <c r="F811" s="987">
        <f>F810+7</f>
        <v>44100</v>
      </c>
      <c r="G811" s="987">
        <f>F811+23</f>
        <v>44123</v>
      </c>
    </row>
    <row r="812" spans="1:7" s="963" customFormat="1" ht="17.25" hidden="1" customHeight="1">
      <c r="A812" s="992"/>
      <c r="B812" s="1002"/>
      <c r="C812" s="995"/>
      <c r="D812" s="989"/>
      <c r="E812" s="988">
        <f>F812-4</f>
        <v>44103</v>
      </c>
      <c r="F812" s="987">
        <f>F811+7</f>
        <v>44107</v>
      </c>
      <c r="G812" s="987">
        <f>F812+23</f>
        <v>44130</v>
      </c>
    </row>
    <row r="813" spans="1:7" s="965" customFormat="1" ht="15" customHeight="1">
      <c r="A813" s="1001" t="s">
        <v>2499</v>
      </c>
      <c r="B813" s="1001"/>
      <c r="C813" s="1000"/>
      <c r="D813" s="999"/>
      <c r="E813" s="998"/>
      <c r="F813" s="998"/>
      <c r="G813" s="998"/>
    </row>
    <row r="814" spans="1:7" s="963" customFormat="1" ht="15" customHeight="1">
      <c r="A814" s="992"/>
      <c r="B814" s="976" t="s">
        <v>26</v>
      </c>
      <c r="C814" s="975" t="s">
        <v>27</v>
      </c>
      <c r="D814" s="975" t="s">
        <v>6</v>
      </c>
      <c r="E814" s="987" t="s">
        <v>2205</v>
      </c>
      <c r="F814" s="987" t="s">
        <v>7</v>
      </c>
      <c r="G814" s="987" t="s">
        <v>75</v>
      </c>
    </row>
    <row r="815" spans="1:7" s="963" customFormat="1" ht="15" customHeight="1">
      <c r="A815" s="992"/>
      <c r="B815" s="997"/>
      <c r="C815" s="996"/>
      <c r="D815" s="996"/>
      <c r="E815" s="987" t="s">
        <v>2204</v>
      </c>
      <c r="F815" s="987" t="s">
        <v>30</v>
      </c>
      <c r="G815" s="987" t="s">
        <v>31</v>
      </c>
    </row>
    <row r="816" spans="1:7" s="963" customFormat="1" ht="16.5" customHeight="1">
      <c r="A816" s="992"/>
      <c r="B816" s="995" t="s">
        <v>2498</v>
      </c>
      <c r="C816" s="1003" t="s">
        <v>2497</v>
      </c>
      <c r="D816" s="989" t="s">
        <v>128</v>
      </c>
      <c r="E816" s="988">
        <f>F816-5</f>
        <v>44132</v>
      </c>
      <c r="F816" s="987">
        <v>44137</v>
      </c>
      <c r="G816" s="987">
        <f>F816+15</f>
        <v>44152</v>
      </c>
    </row>
    <row r="817" spans="1:8" s="963" customFormat="1" ht="15" customHeight="1">
      <c r="A817" s="992"/>
      <c r="B817" s="995" t="s">
        <v>2496</v>
      </c>
      <c r="C817" s="1003" t="s">
        <v>2495</v>
      </c>
      <c r="D817" s="989"/>
      <c r="E817" s="988">
        <f>F817-5</f>
        <v>44139</v>
      </c>
      <c r="F817" s="987">
        <f>F816+7</f>
        <v>44144</v>
      </c>
      <c r="G817" s="987">
        <f>F817+15</f>
        <v>44159</v>
      </c>
    </row>
    <row r="818" spans="1:8" s="963" customFormat="1" ht="18" customHeight="1">
      <c r="A818" s="992"/>
      <c r="B818" s="995" t="s">
        <v>2494</v>
      </c>
      <c r="C818" s="1003" t="s">
        <v>2493</v>
      </c>
      <c r="D818" s="989"/>
      <c r="E818" s="988">
        <f>F818-5</f>
        <v>44146</v>
      </c>
      <c r="F818" s="987">
        <f>F817+7</f>
        <v>44151</v>
      </c>
      <c r="G818" s="987">
        <f>F818+15</f>
        <v>44166</v>
      </c>
    </row>
    <row r="819" spans="1:8" s="963" customFormat="1" ht="18" customHeight="1">
      <c r="A819" s="992"/>
      <c r="B819" s="995" t="s">
        <v>2492</v>
      </c>
      <c r="C819" s="1003" t="s">
        <v>2491</v>
      </c>
      <c r="D819" s="989"/>
      <c r="E819" s="988">
        <f>F819-5</f>
        <v>44153</v>
      </c>
      <c r="F819" s="987">
        <f>F818+7</f>
        <v>44158</v>
      </c>
      <c r="G819" s="987">
        <f>F819+15</f>
        <v>44173</v>
      </c>
    </row>
    <row r="820" spans="1:8" s="963" customFormat="1" ht="17.25" customHeight="1">
      <c r="A820" s="992"/>
      <c r="B820" s="1002" t="s">
        <v>2490</v>
      </c>
      <c r="C820" s="995" t="s">
        <v>2484</v>
      </c>
      <c r="D820" s="989"/>
      <c r="E820" s="988">
        <f>F820-5</f>
        <v>44160</v>
      </c>
      <c r="F820" s="987">
        <f>F819+7</f>
        <v>44165</v>
      </c>
      <c r="G820" s="987">
        <f>F820+15</f>
        <v>44180</v>
      </c>
    </row>
    <row r="821" spans="1:8" s="965" customFormat="1" ht="15" hidden="1" customHeight="1">
      <c r="A821" s="1001" t="s">
        <v>2489</v>
      </c>
      <c r="B821" s="1001"/>
      <c r="C821" s="1000"/>
      <c r="D821" s="999"/>
      <c r="E821" s="998"/>
      <c r="F821" s="998"/>
      <c r="G821" s="998"/>
    </row>
    <row r="822" spans="1:8" s="963" customFormat="1" ht="15" hidden="1" customHeight="1">
      <c r="A822" s="992"/>
      <c r="B822" s="976" t="s">
        <v>26</v>
      </c>
      <c r="C822" s="975" t="s">
        <v>27</v>
      </c>
      <c r="D822" s="975" t="s">
        <v>6</v>
      </c>
      <c r="E822" s="987" t="s">
        <v>2205</v>
      </c>
      <c r="F822" s="987" t="s">
        <v>7</v>
      </c>
      <c r="G822" s="987" t="s">
        <v>78</v>
      </c>
    </row>
    <row r="823" spans="1:8" s="963" customFormat="1" ht="15" hidden="1" customHeight="1">
      <c r="A823" s="992"/>
      <c r="B823" s="997"/>
      <c r="C823" s="996"/>
      <c r="D823" s="996"/>
      <c r="E823" s="987" t="s">
        <v>2204</v>
      </c>
      <c r="F823" s="987" t="s">
        <v>30</v>
      </c>
      <c r="G823" s="987" t="s">
        <v>31</v>
      </c>
    </row>
    <row r="824" spans="1:8" s="963" customFormat="1" ht="15" hidden="1" customHeight="1">
      <c r="A824" s="992"/>
      <c r="B824" s="995" t="s">
        <v>2484</v>
      </c>
      <c r="C824" s="995" t="s">
        <v>2484</v>
      </c>
      <c r="D824" s="989" t="s">
        <v>162</v>
      </c>
      <c r="E824" s="988">
        <f>F824-5</f>
        <v>43767</v>
      </c>
      <c r="F824" s="987">
        <v>43772</v>
      </c>
      <c r="G824" s="987">
        <f>F824+17</f>
        <v>43789</v>
      </c>
    </row>
    <row r="825" spans="1:8" s="963" customFormat="1" ht="15" hidden="1" customHeight="1">
      <c r="A825" s="992"/>
      <c r="B825" s="995" t="s">
        <v>2488</v>
      </c>
      <c r="C825" s="995" t="s">
        <v>2487</v>
      </c>
      <c r="D825" s="989"/>
      <c r="E825" s="988">
        <f>F825-5</f>
        <v>43774</v>
      </c>
      <c r="F825" s="987">
        <f>F824+7</f>
        <v>43779</v>
      </c>
      <c r="G825" s="987">
        <f>F825+17</f>
        <v>43796</v>
      </c>
    </row>
    <row r="826" spans="1:8" s="963" customFormat="1" ht="18" hidden="1" customHeight="1">
      <c r="A826" s="992"/>
      <c r="B826" s="995" t="s">
        <v>2484</v>
      </c>
      <c r="C826" s="993" t="s">
        <v>2484</v>
      </c>
      <c r="D826" s="989"/>
      <c r="E826" s="988">
        <f>F826-5</f>
        <v>43781</v>
      </c>
      <c r="F826" s="987">
        <f>F825+7</f>
        <v>43786</v>
      </c>
      <c r="G826" s="987">
        <f>F826+17</f>
        <v>43803</v>
      </c>
    </row>
    <row r="827" spans="1:8" s="963" customFormat="1" ht="18" hidden="1" customHeight="1">
      <c r="A827" s="992"/>
      <c r="B827" s="994" t="s">
        <v>2486</v>
      </c>
      <c r="C827" s="993" t="s">
        <v>2485</v>
      </c>
      <c r="D827" s="989"/>
      <c r="E827" s="988">
        <f>F827-5</f>
        <v>43788</v>
      </c>
      <c r="F827" s="987">
        <f>F826+7</f>
        <v>43793</v>
      </c>
      <c r="G827" s="987">
        <f>F827+17</f>
        <v>43810</v>
      </c>
    </row>
    <row r="828" spans="1:8" s="963" customFormat="1" ht="19.5" hidden="1" customHeight="1">
      <c r="A828" s="992"/>
      <c r="B828" s="991" t="s">
        <v>2484</v>
      </c>
      <c r="C828" s="990" t="s">
        <v>2484</v>
      </c>
      <c r="D828" s="989"/>
      <c r="E828" s="988">
        <f>F828-5</f>
        <v>43795</v>
      </c>
      <c r="F828" s="987">
        <f>F827+7</f>
        <v>43800</v>
      </c>
      <c r="G828" s="987">
        <f>F828+17</f>
        <v>43817</v>
      </c>
    </row>
    <row r="829" spans="1:8" s="958" customFormat="1" ht="18" customHeight="1">
      <c r="A829" s="986" t="s">
        <v>2210</v>
      </c>
      <c r="B829" s="985"/>
      <c r="C829" s="984"/>
      <c r="D829" s="984"/>
      <c r="E829" s="984"/>
      <c r="F829" s="984"/>
      <c r="G829" s="984"/>
      <c r="H829" s="963"/>
    </row>
    <row r="830" spans="1:8" s="965" customFormat="1" ht="15.75" customHeight="1">
      <c r="A830" s="983" t="s">
        <v>2483</v>
      </c>
      <c r="B830" s="983"/>
      <c r="C830" s="982"/>
      <c r="D830" s="967"/>
      <c r="E830" s="967"/>
      <c r="F830" s="966"/>
      <c r="G830" s="966"/>
    </row>
    <row r="831" spans="1:8" s="963" customFormat="1" ht="15">
      <c r="A831" s="964"/>
      <c r="B831" s="842" t="s">
        <v>26</v>
      </c>
      <c r="C831" s="847" t="s">
        <v>27</v>
      </c>
      <c r="D831" s="851" t="s">
        <v>6</v>
      </c>
      <c r="E831" s="412" t="s">
        <v>2205</v>
      </c>
      <c r="F831" s="411" t="s">
        <v>7</v>
      </c>
      <c r="G831" s="410" t="s">
        <v>106</v>
      </c>
    </row>
    <row r="832" spans="1:8" s="963" customFormat="1" ht="15">
      <c r="A832" s="964"/>
      <c r="B832" s="843"/>
      <c r="C832" s="848"/>
      <c r="D832" s="852"/>
      <c r="E832" s="412" t="s">
        <v>2204</v>
      </c>
      <c r="F832" s="411" t="s">
        <v>30</v>
      </c>
      <c r="G832" s="410" t="s">
        <v>31</v>
      </c>
    </row>
    <row r="833" spans="1:7" s="963" customFormat="1" ht="15">
      <c r="A833" s="964"/>
      <c r="B833" s="408" t="s">
        <v>2481</v>
      </c>
      <c r="C833" s="420" t="s">
        <v>2477</v>
      </c>
      <c r="D833" s="849" t="s">
        <v>2482</v>
      </c>
      <c r="E833" s="406">
        <f>F833-5</f>
        <v>44134</v>
      </c>
      <c r="F833" s="409">
        <v>44139</v>
      </c>
      <c r="G833" s="409">
        <f>F833+2</f>
        <v>44141</v>
      </c>
    </row>
    <row r="834" spans="1:7" s="963" customFormat="1" ht="15">
      <c r="A834" s="964"/>
      <c r="B834" s="408" t="s">
        <v>2481</v>
      </c>
      <c r="C834" s="420" t="s">
        <v>2476</v>
      </c>
      <c r="D834" s="971"/>
      <c r="E834" s="415">
        <f>F834-5</f>
        <v>44141</v>
      </c>
      <c r="F834" s="422">
        <f>F833+7</f>
        <v>44146</v>
      </c>
      <c r="G834" s="409">
        <f>F834+2</f>
        <v>44148</v>
      </c>
    </row>
    <row r="835" spans="1:7" s="963" customFormat="1" ht="15">
      <c r="A835" s="964"/>
      <c r="B835" s="408" t="s">
        <v>2481</v>
      </c>
      <c r="C835" s="420" t="s">
        <v>673</v>
      </c>
      <c r="D835" s="971"/>
      <c r="E835" s="415">
        <f>F835-5</f>
        <v>44148</v>
      </c>
      <c r="F835" s="421">
        <f>F834+7</f>
        <v>44153</v>
      </c>
      <c r="G835" s="418">
        <f>F835+2</f>
        <v>44155</v>
      </c>
    </row>
    <row r="836" spans="1:7" s="963" customFormat="1" ht="15">
      <c r="A836" s="964"/>
      <c r="B836" s="408" t="s">
        <v>2481</v>
      </c>
      <c r="C836" s="420" t="s">
        <v>652</v>
      </c>
      <c r="D836" s="971"/>
      <c r="E836" s="415">
        <f>F836-5</f>
        <v>44155</v>
      </c>
      <c r="F836" s="419">
        <f>F835+7</f>
        <v>44160</v>
      </c>
      <c r="G836" s="414">
        <f>F836+2</f>
        <v>44162</v>
      </c>
    </row>
    <row r="837" spans="1:7" s="963" customFormat="1" ht="15">
      <c r="A837" s="964"/>
      <c r="B837" s="408" t="s">
        <v>2481</v>
      </c>
      <c r="C837" s="420" t="s">
        <v>625</v>
      </c>
      <c r="D837" s="970"/>
      <c r="E837" s="415">
        <f>F837-5</f>
        <v>44162</v>
      </c>
      <c r="F837" s="419">
        <f>F836+7</f>
        <v>44167</v>
      </c>
      <c r="G837" s="414">
        <f>F837+2</f>
        <v>44169</v>
      </c>
    </row>
    <row r="838" spans="1:7" s="963" customFormat="1" ht="15">
      <c r="A838" s="964"/>
      <c r="B838" s="966"/>
      <c r="C838" s="981"/>
      <c r="D838" s="980"/>
      <c r="E838" s="979"/>
      <c r="F838" s="978"/>
      <c r="G838" s="977"/>
    </row>
    <row r="839" spans="1:7" s="963" customFormat="1" ht="15">
      <c r="A839" s="964"/>
      <c r="B839" s="976" t="s">
        <v>26</v>
      </c>
      <c r="C839" s="975" t="s">
        <v>27</v>
      </c>
      <c r="D839" s="975" t="s">
        <v>6</v>
      </c>
      <c r="E839" s="972" t="s">
        <v>2205</v>
      </c>
      <c r="F839" s="972" t="s">
        <v>7</v>
      </c>
      <c r="G839" s="972" t="s">
        <v>106</v>
      </c>
    </row>
    <row r="840" spans="1:7" s="963" customFormat="1" ht="15">
      <c r="A840" s="964"/>
      <c r="B840" s="974"/>
      <c r="C840" s="973"/>
      <c r="D840" s="973"/>
      <c r="E840" s="972" t="s">
        <v>2204</v>
      </c>
      <c r="F840" s="972" t="s">
        <v>30</v>
      </c>
      <c r="G840" s="972" t="s">
        <v>31</v>
      </c>
    </row>
    <row r="841" spans="1:7" s="963" customFormat="1" ht="15">
      <c r="A841" s="964"/>
      <c r="B841" s="417" t="s">
        <v>2480</v>
      </c>
      <c r="C841" s="416" t="s">
        <v>2480</v>
      </c>
      <c r="D841" s="853" t="s">
        <v>2479</v>
      </c>
      <c r="E841" s="415">
        <f>F841-5</f>
        <v>44131</v>
      </c>
      <c r="F841" s="409">
        <v>44136</v>
      </c>
      <c r="G841" s="409">
        <f>F841+2</f>
        <v>44138</v>
      </c>
    </row>
    <row r="842" spans="1:7" s="963" customFormat="1" ht="15">
      <c r="A842" s="964"/>
      <c r="B842" s="417" t="s">
        <v>2475</v>
      </c>
      <c r="C842" s="416" t="s">
        <v>2478</v>
      </c>
      <c r="D842" s="971"/>
      <c r="E842" s="415">
        <f>F842-5</f>
        <v>44138</v>
      </c>
      <c r="F842" s="409">
        <f>F841+7</f>
        <v>44143</v>
      </c>
      <c r="G842" s="409">
        <f>F842+2</f>
        <v>44145</v>
      </c>
    </row>
    <row r="843" spans="1:7" s="963" customFormat="1" ht="15">
      <c r="A843" s="964"/>
      <c r="B843" s="417" t="s">
        <v>2475</v>
      </c>
      <c r="C843" s="416" t="s">
        <v>2477</v>
      </c>
      <c r="D843" s="971"/>
      <c r="E843" s="415">
        <f>F843-5</f>
        <v>44145</v>
      </c>
      <c r="F843" s="418">
        <f>F842+7</f>
        <v>44150</v>
      </c>
      <c r="G843" s="418">
        <f>F843+2</f>
        <v>44152</v>
      </c>
    </row>
    <row r="844" spans="1:7" s="963" customFormat="1" ht="15">
      <c r="A844" s="964"/>
      <c r="B844" s="417" t="s">
        <v>2475</v>
      </c>
      <c r="C844" s="416" t="s">
        <v>2476</v>
      </c>
      <c r="D844" s="971"/>
      <c r="E844" s="415">
        <f>F844-5</f>
        <v>44152</v>
      </c>
      <c r="F844" s="414">
        <f>F843+7</f>
        <v>44157</v>
      </c>
      <c r="G844" s="414">
        <f>F844+2</f>
        <v>44159</v>
      </c>
    </row>
    <row r="845" spans="1:7" s="963" customFormat="1" ht="15">
      <c r="A845" s="964"/>
      <c r="B845" s="417" t="s">
        <v>2475</v>
      </c>
      <c r="C845" s="416" t="s">
        <v>2207</v>
      </c>
      <c r="D845" s="970"/>
      <c r="E845" s="415">
        <f>F845-5</f>
        <v>44159</v>
      </c>
      <c r="F845" s="414">
        <f>F844+7</f>
        <v>44164</v>
      </c>
      <c r="G845" s="414">
        <f>F845+2</f>
        <v>44166</v>
      </c>
    </row>
    <row r="846" spans="1:7" s="965" customFormat="1" ht="15">
      <c r="A846" s="969" t="s">
        <v>2206</v>
      </c>
      <c r="B846" s="969"/>
      <c r="C846" s="413"/>
      <c r="D846" s="968"/>
      <c r="E846" s="967"/>
      <c r="F846" s="966"/>
      <c r="G846" s="966"/>
    </row>
    <row r="847" spans="1:7" s="963" customFormat="1" ht="15">
      <c r="A847" s="964"/>
      <c r="B847" s="844" t="s">
        <v>26</v>
      </c>
      <c r="C847" s="845" t="s">
        <v>27</v>
      </c>
      <c r="D847" s="850" t="s">
        <v>6</v>
      </c>
      <c r="E847" s="412" t="s">
        <v>2205</v>
      </c>
      <c r="F847" s="411" t="s">
        <v>7</v>
      </c>
      <c r="G847" s="410" t="s">
        <v>108</v>
      </c>
    </row>
    <row r="848" spans="1:7" s="963" customFormat="1" ht="15">
      <c r="A848" s="964"/>
      <c r="B848" s="843"/>
      <c r="C848" s="846"/>
      <c r="D848" s="850"/>
      <c r="E848" s="412" t="s">
        <v>2204</v>
      </c>
      <c r="F848" s="411" t="s">
        <v>30</v>
      </c>
      <c r="G848" s="410" t="s">
        <v>31</v>
      </c>
    </row>
    <row r="849" spans="1:8" s="963" customFormat="1" ht="15">
      <c r="A849" s="964"/>
      <c r="B849" s="408" t="s">
        <v>2195</v>
      </c>
      <c r="C849" s="407" t="s">
        <v>2203</v>
      </c>
      <c r="D849" s="854" t="s">
        <v>10</v>
      </c>
      <c r="E849" s="406">
        <f>F849-5</f>
        <v>44131</v>
      </c>
      <c r="F849" s="409">
        <v>44136</v>
      </c>
      <c r="G849" s="409">
        <f>F849+1</f>
        <v>44137</v>
      </c>
    </row>
    <row r="850" spans="1:8" s="963" customFormat="1" ht="15">
      <c r="A850" s="964"/>
      <c r="B850" s="408" t="s">
        <v>2195</v>
      </c>
      <c r="C850" s="407" t="s">
        <v>2202</v>
      </c>
      <c r="D850" s="854"/>
      <c r="E850" s="406">
        <f>F850-5</f>
        <v>44135</v>
      </c>
      <c r="F850" s="409">
        <v>44140</v>
      </c>
      <c r="G850" s="409">
        <f>F850+1</f>
        <v>44141</v>
      </c>
    </row>
    <row r="851" spans="1:8" s="963" customFormat="1" ht="15">
      <c r="A851" s="964"/>
      <c r="B851" s="408" t="s">
        <v>2195</v>
      </c>
      <c r="C851" s="407" t="s">
        <v>2201</v>
      </c>
      <c r="D851" s="854"/>
      <c r="E851" s="406">
        <f>F851-5</f>
        <v>44138</v>
      </c>
      <c r="F851" s="409">
        <v>44143</v>
      </c>
      <c r="G851" s="409">
        <f>F851+1</f>
        <v>44144</v>
      </c>
    </row>
    <row r="852" spans="1:8" s="963" customFormat="1" ht="15">
      <c r="A852" s="964"/>
      <c r="B852" s="408" t="s">
        <v>2195</v>
      </c>
      <c r="C852" s="407" t="s">
        <v>2200</v>
      </c>
      <c r="D852" s="854"/>
      <c r="E852" s="406">
        <f>F852-5</f>
        <v>44142</v>
      </c>
      <c r="F852" s="409">
        <v>44147</v>
      </c>
      <c r="G852" s="409">
        <f>F852+1</f>
        <v>44148</v>
      </c>
    </row>
    <row r="853" spans="1:8" s="963" customFormat="1" ht="15">
      <c r="A853" s="964"/>
      <c r="B853" s="408" t="s">
        <v>2195</v>
      </c>
      <c r="C853" s="407" t="s">
        <v>2199</v>
      </c>
      <c r="D853" s="854"/>
      <c r="E853" s="406">
        <f>F853-5</f>
        <v>44145</v>
      </c>
      <c r="F853" s="409">
        <v>44150</v>
      </c>
      <c r="G853" s="409">
        <f>F853+1</f>
        <v>44151</v>
      </c>
    </row>
    <row r="854" spans="1:8" s="963" customFormat="1" ht="15">
      <c r="A854" s="964"/>
      <c r="B854" s="408" t="s">
        <v>2195</v>
      </c>
      <c r="C854" s="407" t="s">
        <v>2198</v>
      </c>
      <c r="D854" s="854"/>
      <c r="E854" s="406">
        <f>F854-5</f>
        <v>44149</v>
      </c>
      <c r="F854" s="409">
        <v>44154</v>
      </c>
      <c r="G854" s="409">
        <f>F854+1</f>
        <v>44155</v>
      </c>
    </row>
    <row r="855" spans="1:8" s="963" customFormat="1" ht="15">
      <c r="A855" s="964"/>
      <c r="B855" s="408" t="s">
        <v>2195</v>
      </c>
      <c r="C855" s="407" t="s">
        <v>2197</v>
      </c>
      <c r="D855" s="854"/>
      <c r="E855" s="406">
        <f>F855-5</f>
        <v>44152</v>
      </c>
      <c r="F855" s="409">
        <v>44157</v>
      </c>
      <c r="G855" s="409">
        <f>F855+1</f>
        <v>44158</v>
      </c>
      <c r="H855" s="958"/>
    </row>
    <row r="856" spans="1:8" s="958" customFormat="1">
      <c r="A856" s="961"/>
      <c r="B856" s="408" t="s">
        <v>2195</v>
      </c>
      <c r="C856" s="407" t="s">
        <v>2196</v>
      </c>
      <c r="D856" s="854"/>
      <c r="E856" s="406">
        <f>F856-5</f>
        <v>44156</v>
      </c>
      <c r="F856" s="409">
        <v>44161</v>
      </c>
      <c r="G856" s="409">
        <f>F856+1</f>
        <v>44162</v>
      </c>
      <c r="H856" s="957"/>
    </row>
    <row r="857" spans="1:8">
      <c r="A857" s="961"/>
      <c r="B857" s="408" t="s">
        <v>2195</v>
      </c>
      <c r="C857" s="407" t="s">
        <v>2194</v>
      </c>
      <c r="D857" s="854"/>
      <c r="E857" s="406">
        <f>F857-5</f>
        <v>44159</v>
      </c>
      <c r="F857" s="409">
        <v>44164</v>
      </c>
      <c r="G857" s="409">
        <f>F857+1</f>
        <v>44165</v>
      </c>
    </row>
    <row r="858" spans="1:8">
      <c r="A858" s="961"/>
      <c r="B858" s="962"/>
      <c r="C858" s="961"/>
      <c r="D858" s="961"/>
      <c r="E858" s="961"/>
      <c r="F858" s="961"/>
      <c r="G858" s="961"/>
    </row>
    <row r="859" spans="1:8">
      <c r="A859" s="961"/>
      <c r="B859" s="962"/>
      <c r="D859" s="961"/>
      <c r="E859" s="961"/>
      <c r="F859" s="961"/>
      <c r="G859" s="961"/>
    </row>
    <row r="860" spans="1:8">
      <c r="A860" s="961"/>
      <c r="B860" s="962"/>
      <c r="C860" s="961"/>
      <c r="D860" s="961"/>
      <c r="E860" s="961"/>
      <c r="F860" s="961"/>
      <c r="G860" s="961"/>
    </row>
    <row r="861" spans="1:8">
      <c r="A861" s="961"/>
      <c r="B861" s="962"/>
      <c r="C861" s="961"/>
      <c r="D861" s="961"/>
      <c r="E861" s="961"/>
      <c r="F861" s="961"/>
      <c r="G861" s="961"/>
    </row>
    <row r="862" spans="1:8">
      <c r="A862" s="961"/>
      <c r="B862" s="962"/>
      <c r="C862" s="961"/>
      <c r="D862" s="961"/>
      <c r="E862" s="961"/>
      <c r="F862" s="961"/>
      <c r="G862" s="961"/>
    </row>
    <row r="863" spans="1:8">
      <c r="A863" s="961"/>
      <c r="B863" s="962"/>
      <c r="C863" s="961"/>
      <c r="D863" s="961"/>
      <c r="E863" s="961"/>
      <c r="F863" s="961"/>
      <c r="G863" s="961"/>
    </row>
    <row r="864" spans="1:8">
      <c r="A864" s="961"/>
      <c r="B864" s="962"/>
      <c r="C864" s="961"/>
      <c r="D864" s="961"/>
      <c r="E864" s="961"/>
      <c r="F864" s="961"/>
      <c r="G864" s="961"/>
    </row>
    <row r="865" spans="1:7">
      <c r="A865" s="961"/>
      <c r="B865" s="962"/>
      <c r="C865" s="961"/>
      <c r="D865" s="961"/>
      <c r="E865" s="961"/>
      <c r="F865" s="961"/>
      <c r="G865" s="961"/>
    </row>
    <row r="866" spans="1:7">
      <c r="A866" s="961"/>
      <c r="B866" s="962"/>
      <c r="C866" s="961"/>
      <c r="D866" s="961"/>
      <c r="E866" s="961"/>
      <c r="F866" s="961"/>
      <c r="G866" s="961"/>
    </row>
    <row r="867" spans="1:7">
      <c r="A867" s="961"/>
      <c r="B867" s="962"/>
      <c r="C867" s="961"/>
      <c r="D867" s="961"/>
      <c r="E867" s="961"/>
      <c r="F867" s="961"/>
      <c r="G867" s="961"/>
    </row>
    <row r="868" spans="1:7">
      <c r="A868" s="961"/>
      <c r="B868" s="962"/>
      <c r="C868" s="961"/>
      <c r="D868" s="961"/>
      <c r="E868" s="961"/>
      <c r="F868" s="961"/>
      <c r="G868" s="961"/>
    </row>
    <row r="869" spans="1:7">
      <c r="A869" s="961"/>
      <c r="B869" s="962"/>
      <c r="C869" s="961"/>
      <c r="D869" s="961"/>
      <c r="E869" s="961"/>
      <c r="F869" s="961"/>
      <c r="G869" s="961"/>
    </row>
    <row r="870" spans="1:7">
      <c r="A870" s="961"/>
      <c r="B870" s="962"/>
      <c r="C870" s="961"/>
      <c r="D870" s="961"/>
      <c r="E870" s="961"/>
      <c r="F870" s="961"/>
      <c r="G870" s="961"/>
    </row>
    <row r="871" spans="1:7">
      <c r="A871" s="958"/>
      <c r="D871" s="958"/>
      <c r="E871" s="958"/>
      <c r="F871" s="958"/>
      <c r="G871" s="958"/>
    </row>
    <row r="872" spans="1:7">
      <c r="A872" s="958"/>
      <c r="D872" s="958"/>
      <c r="E872" s="958"/>
      <c r="F872" s="958"/>
      <c r="G872" s="958"/>
    </row>
    <row r="873" spans="1:7">
      <c r="A873" s="958"/>
      <c r="D873" s="958"/>
      <c r="E873" s="958"/>
      <c r="F873" s="958"/>
      <c r="G873" s="958"/>
    </row>
    <row r="874" spans="1:7">
      <c r="A874" s="958"/>
      <c r="D874" s="958"/>
      <c r="E874" s="958"/>
      <c r="F874" s="958"/>
      <c r="G874" s="958"/>
    </row>
    <row r="875" spans="1:7">
      <c r="A875" s="958"/>
      <c r="D875" s="958"/>
      <c r="E875" s="958"/>
      <c r="F875" s="958"/>
      <c r="G875" s="958"/>
    </row>
    <row r="876" spans="1:7">
      <c r="A876" s="958"/>
      <c r="D876" s="958"/>
      <c r="E876" s="958"/>
      <c r="F876" s="958"/>
      <c r="G876" s="958"/>
    </row>
    <row r="877" spans="1:7">
      <c r="A877" s="958"/>
      <c r="D877" s="958"/>
      <c r="E877" s="958"/>
      <c r="F877" s="958"/>
      <c r="G877" s="958"/>
    </row>
    <row r="878" spans="1:7">
      <c r="A878" s="958"/>
      <c r="D878" s="958"/>
      <c r="E878" s="958"/>
      <c r="F878" s="958"/>
      <c r="G878" s="958"/>
    </row>
    <row r="879" spans="1:7">
      <c r="A879" s="958"/>
      <c r="D879" s="958"/>
      <c r="E879" s="958"/>
      <c r="F879" s="958"/>
      <c r="G879" s="958"/>
    </row>
    <row r="880" spans="1:7">
      <c r="A880" s="958"/>
      <c r="D880" s="958"/>
      <c r="E880" s="958"/>
      <c r="F880" s="958"/>
      <c r="G880" s="958"/>
    </row>
    <row r="881" spans="1:7">
      <c r="A881" s="958"/>
      <c r="D881" s="958"/>
      <c r="E881" s="958"/>
      <c r="F881" s="958"/>
      <c r="G881" s="958"/>
    </row>
    <row r="882" spans="1:7">
      <c r="A882" s="958"/>
      <c r="D882" s="958"/>
      <c r="E882" s="958"/>
      <c r="F882" s="958"/>
      <c r="G882" s="958"/>
    </row>
    <row r="883" spans="1:7">
      <c r="A883" s="958"/>
      <c r="D883" s="958"/>
      <c r="E883" s="958"/>
      <c r="F883" s="958"/>
      <c r="G883" s="958"/>
    </row>
    <row r="884" spans="1:7">
      <c r="A884" s="958"/>
      <c r="D884" s="958"/>
      <c r="E884" s="958"/>
      <c r="F884" s="958"/>
      <c r="G884" s="958"/>
    </row>
    <row r="885" spans="1:7">
      <c r="A885" s="958"/>
      <c r="D885" s="958"/>
      <c r="E885" s="958"/>
      <c r="F885" s="958"/>
      <c r="G885" s="958"/>
    </row>
    <row r="886" spans="1:7">
      <c r="A886" s="958"/>
      <c r="D886" s="958"/>
      <c r="E886" s="958"/>
      <c r="F886" s="958"/>
      <c r="G886" s="958"/>
    </row>
    <row r="887" spans="1:7">
      <c r="A887" s="958"/>
      <c r="D887" s="958"/>
      <c r="E887" s="958"/>
      <c r="F887" s="958"/>
      <c r="G887" s="958"/>
    </row>
    <row r="888" spans="1:7">
      <c r="A888" s="958"/>
      <c r="D888" s="958"/>
      <c r="E888" s="958"/>
      <c r="F888" s="958"/>
      <c r="G888" s="958"/>
    </row>
    <row r="889" spans="1:7">
      <c r="A889" s="958"/>
      <c r="D889" s="958"/>
      <c r="E889" s="958"/>
      <c r="F889" s="958"/>
      <c r="G889" s="958"/>
    </row>
    <row r="890" spans="1:7">
      <c r="A890" s="958"/>
      <c r="D890" s="958"/>
      <c r="E890" s="958"/>
      <c r="F890" s="958"/>
      <c r="G890" s="958"/>
    </row>
    <row r="891" spans="1:7">
      <c r="A891" s="958"/>
      <c r="D891" s="958"/>
      <c r="E891" s="958"/>
      <c r="F891" s="958"/>
      <c r="G891" s="958"/>
    </row>
    <row r="892" spans="1:7">
      <c r="A892" s="958"/>
      <c r="D892" s="958"/>
      <c r="E892" s="958"/>
      <c r="F892" s="958"/>
      <c r="G892" s="958"/>
    </row>
    <row r="893" spans="1:7">
      <c r="A893" s="958"/>
      <c r="D893" s="958"/>
      <c r="E893" s="958"/>
      <c r="F893" s="958"/>
      <c r="G893" s="958"/>
    </row>
    <row r="894" spans="1:7">
      <c r="A894" s="958"/>
      <c r="D894" s="958"/>
      <c r="E894" s="958"/>
      <c r="F894" s="958"/>
      <c r="G894" s="958"/>
    </row>
    <row r="895" spans="1:7">
      <c r="A895" s="958"/>
      <c r="D895" s="958"/>
      <c r="E895" s="958"/>
      <c r="F895" s="958"/>
      <c r="G895" s="958"/>
    </row>
    <row r="896" spans="1:7">
      <c r="A896" s="958"/>
      <c r="D896" s="958"/>
      <c r="E896" s="958"/>
      <c r="F896" s="958"/>
      <c r="G896" s="958"/>
    </row>
    <row r="897" spans="1:7">
      <c r="A897" s="958"/>
      <c r="D897" s="958"/>
      <c r="E897" s="958"/>
      <c r="F897" s="958"/>
      <c r="G897" s="958"/>
    </row>
    <row r="898" spans="1:7">
      <c r="A898" s="958"/>
      <c r="D898" s="958"/>
      <c r="E898" s="958"/>
      <c r="F898" s="958"/>
      <c r="G898" s="958"/>
    </row>
    <row r="899" spans="1:7">
      <c r="A899" s="958"/>
      <c r="D899" s="958"/>
      <c r="E899" s="958"/>
      <c r="F899" s="958"/>
      <c r="G899" s="958"/>
    </row>
    <row r="900" spans="1:7">
      <c r="A900" s="958"/>
      <c r="D900" s="958"/>
      <c r="E900" s="958"/>
      <c r="F900" s="958"/>
      <c r="G900" s="958"/>
    </row>
    <row r="901" spans="1:7">
      <c r="A901" s="958"/>
      <c r="D901" s="958"/>
      <c r="E901" s="958"/>
      <c r="F901" s="958"/>
      <c r="G901" s="958"/>
    </row>
    <row r="902" spans="1:7">
      <c r="A902" s="958"/>
      <c r="D902" s="958"/>
      <c r="E902" s="958"/>
      <c r="F902" s="958"/>
      <c r="G902" s="958"/>
    </row>
    <row r="903" spans="1:7">
      <c r="A903" s="958"/>
      <c r="D903" s="958"/>
      <c r="E903" s="958"/>
      <c r="F903" s="958"/>
      <c r="G903" s="958"/>
    </row>
    <row r="904" spans="1:7">
      <c r="A904" s="958"/>
      <c r="D904" s="958"/>
      <c r="E904" s="958"/>
      <c r="F904" s="958"/>
      <c r="G904" s="958"/>
    </row>
    <row r="905" spans="1:7">
      <c r="A905" s="958"/>
      <c r="D905" s="958"/>
      <c r="E905" s="958"/>
      <c r="F905" s="958"/>
      <c r="G905" s="958"/>
    </row>
    <row r="906" spans="1:7">
      <c r="A906" s="958"/>
      <c r="D906" s="958"/>
      <c r="E906" s="958"/>
      <c r="F906" s="958"/>
      <c r="G906" s="958"/>
    </row>
    <row r="907" spans="1:7">
      <c r="A907" s="958"/>
      <c r="D907" s="958"/>
      <c r="E907" s="958"/>
      <c r="F907" s="958"/>
      <c r="G907" s="958"/>
    </row>
    <row r="908" spans="1:7">
      <c r="A908" s="958"/>
      <c r="D908" s="958"/>
      <c r="E908" s="958"/>
      <c r="F908" s="958"/>
      <c r="G908" s="958"/>
    </row>
    <row r="909" spans="1:7">
      <c r="A909" s="958"/>
      <c r="D909" s="958"/>
      <c r="E909" s="958"/>
      <c r="F909" s="958"/>
      <c r="G909" s="958"/>
    </row>
    <row r="910" spans="1:7">
      <c r="A910" s="958"/>
      <c r="D910" s="958"/>
      <c r="E910" s="958"/>
      <c r="F910" s="958"/>
      <c r="G910" s="958"/>
    </row>
    <row r="911" spans="1:7">
      <c r="A911" s="958"/>
      <c r="D911" s="958"/>
      <c r="E911" s="958"/>
      <c r="F911" s="958"/>
      <c r="G911" s="958"/>
    </row>
    <row r="912" spans="1:7">
      <c r="A912" s="958"/>
      <c r="D912" s="958"/>
      <c r="E912" s="958"/>
      <c r="F912" s="958"/>
      <c r="G912" s="958"/>
    </row>
    <row r="913" spans="1:7">
      <c r="A913" s="958"/>
      <c r="D913" s="958"/>
      <c r="E913" s="958"/>
      <c r="F913" s="958"/>
      <c r="G913" s="958"/>
    </row>
    <row r="914" spans="1:7">
      <c r="A914" s="958"/>
      <c r="D914" s="958"/>
      <c r="E914" s="958"/>
      <c r="F914" s="958"/>
      <c r="G914" s="958"/>
    </row>
    <row r="915" spans="1:7">
      <c r="A915" s="958"/>
      <c r="D915" s="958"/>
      <c r="E915" s="958"/>
      <c r="F915" s="958"/>
      <c r="G915" s="958"/>
    </row>
    <row r="916" spans="1:7">
      <c r="A916" s="958"/>
      <c r="D916" s="958"/>
      <c r="E916" s="958"/>
      <c r="F916" s="958"/>
      <c r="G916" s="958"/>
    </row>
    <row r="917" spans="1:7">
      <c r="A917" s="958"/>
      <c r="D917" s="958"/>
      <c r="E917" s="958"/>
      <c r="F917" s="958"/>
      <c r="G917" s="958"/>
    </row>
    <row r="918" spans="1:7">
      <c r="A918" s="958"/>
      <c r="D918" s="958"/>
      <c r="E918" s="958"/>
      <c r="F918" s="958"/>
      <c r="G918" s="958"/>
    </row>
    <row r="919" spans="1:7">
      <c r="A919" s="958"/>
      <c r="D919" s="958"/>
      <c r="E919" s="958"/>
      <c r="F919" s="958"/>
      <c r="G919" s="958"/>
    </row>
    <row r="920" spans="1:7">
      <c r="A920" s="958"/>
      <c r="D920" s="958"/>
      <c r="E920" s="958"/>
      <c r="F920" s="958"/>
      <c r="G920" s="958"/>
    </row>
    <row r="921" spans="1:7">
      <c r="A921" s="958"/>
      <c r="D921" s="958"/>
      <c r="E921" s="958"/>
      <c r="F921" s="958"/>
      <c r="G921" s="958"/>
    </row>
    <row r="922" spans="1:7">
      <c r="A922" s="958"/>
      <c r="D922" s="958"/>
      <c r="E922" s="958"/>
      <c r="F922" s="958"/>
      <c r="G922" s="958"/>
    </row>
    <row r="923" spans="1:7">
      <c r="A923" s="958"/>
      <c r="D923" s="958"/>
      <c r="E923" s="958"/>
      <c r="F923" s="958"/>
      <c r="G923" s="958"/>
    </row>
    <row r="924" spans="1:7">
      <c r="A924" s="958"/>
      <c r="D924" s="958"/>
      <c r="E924" s="958"/>
      <c r="F924" s="958"/>
      <c r="G924" s="958"/>
    </row>
    <row r="925" spans="1:7">
      <c r="A925" s="958"/>
      <c r="D925" s="958"/>
      <c r="E925" s="958"/>
      <c r="F925" s="958"/>
      <c r="G925" s="958"/>
    </row>
    <row r="926" spans="1:7">
      <c r="A926" s="958"/>
      <c r="D926" s="958"/>
      <c r="E926" s="958"/>
      <c r="F926" s="958"/>
      <c r="G926" s="958"/>
    </row>
    <row r="927" spans="1:7">
      <c r="A927" s="958"/>
      <c r="D927" s="958"/>
      <c r="E927" s="958"/>
      <c r="F927" s="958"/>
      <c r="G927" s="958"/>
    </row>
    <row r="928" spans="1:7">
      <c r="A928" s="958"/>
      <c r="D928" s="958"/>
      <c r="E928" s="958"/>
      <c r="F928" s="958"/>
      <c r="G928" s="958"/>
    </row>
    <row r="929" spans="1:7">
      <c r="A929" s="958"/>
      <c r="D929" s="958"/>
      <c r="E929" s="958"/>
      <c r="F929" s="958"/>
      <c r="G929" s="958"/>
    </row>
    <row r="930" spans="1:7">
      <c r="A930" s="958"/>
      <c r="D930" s="958"/>
      <c r="E930" s="958"/>
      <c r="F930" s="958"/>
      <c r="G930" s="958"/>
    </row>
    <row r="931" spans="1:7">
      <c r="A931" s="958"/>
      <c r="D931" s="958"/>
      <c r="E931" s="958"/>
      <c r="F931" s="958"/>
      <c r="G931" s="958"/>
    </row>
    <row r="932" spans="1:7">
      <c r="A932" s="958"/>
      <c r="D932" s="958"/>
      <c r="E932" s="958"/>
      <c r="F932" s="958"/>
      <c r="G932" s="958"/>
    </row>
    <row r="933" spans="1:7">
      <c r="A933" s="958"/>
      <c r="D933" s="958"/>
      <c r="E933" s="958"/>
      <c r="F933" s="958"/>
      <c r="G933" s="958"/>
    </row>
    <row r="934" spans="1:7">
      <c r="A934" s="958"/>
      <c r="D934" s="958"/>
      <c r="E934" s="958"/>
      <c r="F934" s="958"/>
      <c r="G934" s="958"/>
    </row>
    <row r="935" spans="1:7">
      <c r="A935" s="958"/>
      <c r="D935" s="958"/>
      <c r="E935" s="958"/>
      <c r="F935" s="958"/>
      <c r="G935" s="958"/>
    </row>
    <row r="936" spans="1:7">
      <c r="A936" s="958"/>
      <c r="D936" s="958"/>
      <c r="E936" s="958"/>
      <c r="F936" s="958"/>
      <c r="G936" s="958"/>
    </row>
    <row r="937" spans="1:7">
      <c r="A937" s="958"/>
      <c r="D937" s="958"/>
      <c r="E937" s="958"/>
      <c r="F937" s="958"/>
      <c r="G937" s="958"/>
    </row>
    <row r="938" spans="1:7">
      <c r="A938" s="958"/>
      <c r="D938" s="958"/>
      <c r="E938" s="958"/>
      <c r="F938" s="958"/>
      <c r="G938" s="958"/>
    </row>
    <row r="939" spans="1:7">
      <c r="A939" s="958"/>
      <c r="D939" s="958"/>
      <c r="E939" s="958"/>
      <c r="F939" s="958"/>
      <c r="G939" s="958"/>
    </row>
    <row r="940" spans="1:7">
      <c r="A940" s="958"/>
      <c r="D940" s="958"/>
      <c r="E940" s="958"/>
      <c r="F940" s="958"/>
      <c r="G940" s="958"/>
    </row>
    <row r="941" spans="1:7">
      <c r="A941" s="958"/>
      <c r="D941" s="958"/>
      <c r="E941" s="958"/>
      <c r="F941" s="958"/>
      <c r="G941" s="958"/>
    </row>
    <row r="942" spans="1:7">
      <c r="A942" s="958"/>
      <c r="D942" s="958"/>
      <c r="E942" s="958"/>
      <c r="F942" s="958"/>
      <c r="G942" s="958"/>
    </row>
    <row r="943" spans="1:7">
      <c r="A943" s="958"/>
      <c r="D943" s="958"/>
      <c r="E943" s="958"/>
      <c r="F943" s="958"/>
      <c r="G943" s="958"/>
    </row>
    <row r="944" spans="1:7">
      <c r="A944" s="958"/>
      <c r="D944" s="958"/>
      <c r="E944" s="958"/>
      <c r="F944" s="958"/>
      <c r="G944" s="958"/>
    </row>
    <row r="945" spans="1:7">
      <c r="A945" s="958"/>
      <c r="D945" s="958"/>
      <c r="E945" s="958"/>
      <c r="F945" s="958"/>
      <c r="G945" s="958"/>
    </row>
    <row r="946" spans="1:7">
      <c r="A946" s="958"/>
      <c r="D946" s="958"/>
      <c r="E946" s="958"/>
      <c r="F946" s="958"/>
      <c r="G946" s="958"/>
    </row>
    <row r="947" spans="1:7">
      <c r="A947" s="958"/>
      <c r="D947" s="958"/>
      <c r="E947" s="958"/>
      <c r="F947" s="958"/>
      <c r="G947" s="958"/>
    </row>
    <row r="948" spans="1:7">
      <c r="A948" s="958"/>
      <c r="D948" s="958"/>
      <c r="E948" s="958"/>
      <c r="F948" s="958"/>
      <c r="G948" s="958"/>
    </row>
    <row r="949" spans="1:7">
      <c r="A949" s="958"/>
      <c r="D949" s="958"/>
      <c r="E949" s="958"/>
      <c r="F949" s="958"/>
      <c r="G949" s="958"/>
    </row>
    <row r="950" spans="1:7">
      <c r="A950" s="958"/>
      <c r="D950" s="958"/>
      <c r="E950" s="958"/>
      <c r="F950" s="958"/>
      <c r="G950" s="958"/>
    </row>
    <row r="951" spans="1:7">
      <c r="A951" s="958"/>
      <c r="D951" s="958"/>
      <c r="E951" s="958"/>
      <c r="F951" s="958"/>
      <c r="G951" s="958"/>
    </row>
    <row r="952" spans="1:7">
      <c r="A952" s="958"/>
      <c r="D952" s="958"/>
      <c r="E952" s="958"/>
      <c r="F952" s="958"/>
      <c r="G952" s="958"/>
    </row>
    <row r="953" spans="1:7">
      <c r="A953" s="958"/>
      <c r="D953" s="958"/>
      <c r="E953" s="958"/>
      <c r="F953" s="958"/>
      <c r="G953" s="958"/>
    </row>
    <row r="954" spans="1:7">
      <c r="A954" s="958"/>
      <c r="D954" s="958"/>
      <c r="E954" s="958"/>
      <c r="F954" s="958"/>
      <c r="G954" s="958"/>
    </row>
    <row r="955" spans="1:7">
      <c r="A955" s="958"/>
      <c r="D955" s="958"/>
      <c r="E955" s="958"/>
      <c r="F955" s="958"/>
      <c r="G955" s="958"/>
    </row>
    <row r="956" spans="1:7">
      <c r="A956" s="958"/>
      <c r="D956" s="958"/>
      <c r="E956" s="958"/>
      <c r="F956" s="958"/>
      <c r="G956" s="958"/>
    </row>
    <row r="957" spans="1:7">
      <c r="A957" s="958"/>
      <c r="D957" s="958"/>
      <c r="E957" s="958"/>
      <c r="F957" s="958"/>
      <c r="G957" s="958"/>
    </row>
    <row r="958" spans="1:7">
      <c r="A958" s="958"/>
      <c r="D958" s="958"/>
      <c r="E958" s="958"/>
      <c r="F958" s="958"/>
      <c r="G958" s="958"/>
    </row>
    <row r="959" spans="1:7">
      <c r="A959" s="958"/>
      <c r="D959" s="958"/>
      <c r="E959" s="958"/>
      <c r="F959" s="958"/>
      <c r="G959" s="958"/>
    </row>
    <row r="960" spans="1:7">
      <c r="A960" s="958"/>
      <c r="D960" s="958"/>
      <c r="E960" s="958"/>
      <c r="F960" s="958"/>
      <c r="G960" s="958"/>
    </row>
    <row r="961" spans="1:7">
      <c r="A961" s="958"/>
      <c r="D961" s="958"/>
      <c r="E961" s="958"/>
      <c r="F961" s="958"/>
      <c r="G961" s="958"/>
    </row>
    <row r="962" spans="1:7">
      <c r="A962" s="958"/>
      <c r="D962" s="958"/>
      <c r="E962" s="958"/>
      <c r="F962" s="958"/>
      <c r="G962" s="958"/>
    </row>
    <row r="963" spans="1:7">
      <c r="A963" s="958"/>
      <c r="D963" s="958"/>
      <c r="E963" s="958"/>
      <c r="F963" s="958"/>
      <c r="G963" s="958"/>
    </row>
    <row r="964" spans="1:7">
      <c r="A964" s="958"/>
      <c r="D964" s="958"/>
      <c r="E964" s="958"/>
      <c r="F964" s="958"/>
      <c r="G964" s="958"/>
    </row>
    <row r="965" spans="1:7">
      <c r="A965" s="958"/>
      <c r="D965" s="958"/>
      <c r="E965" s="958"/>
      <c r="F965" s="958"/>
      <c r="G965" s="958"/>
    </row>
    <row r="966" spans="1:7">
      <c r="A966" s="958"/>
      <c r="D966" s="958"/>
      <c r="E966" s="958"/>
      <c r="F966" s="958"/>
      <c r="G966" s="958"/>
    </row>
    <row r="967" spans="1:7">
      <c r="A967" s="958"/>
      <c r="D967" s="958"/>
      <c r="E967" s="958"/>
      <c r="F967" s="958"/>
      <c r="G967" s="958"/>
    </row>
    <row r="968" spans="1:7">
      <c r="A968" s="958"/>
      <c r="D968" s="958"/>
      <c r="E968" s="958"/>
      <c r="F968" s="958"/>
      <c r="G968" s="958"/>
    </row>
    <row r="969" spans="1:7">
      <c r="A969" s="958"/>
      <c r="D969" s="958"/>
      <c r="E969" s="958"/>
      <c r="F969" s="958"/>
      <c r="G969" s="958"/>
    </row>
    <row r="970" spans="1:7">
      <c r="A970" s="958"/>
      <c r="D970" s="958"/>
      <c r="E970" s="958"/>
      <c r="F970" s="958"/>
      <c r="G970" s="958"/>
    </row>
    <row r="971" spans="1:7">
      <c r="A971" s="958"/>
      <c r="D971" s="958"/>
      <c r="E971" s="958"/>
      <c r="F971" s="958"/>
      <c r="G971" s="958"/>
    </row>
    <row r="972" spans="1:7">
      <c r="A972" s="958"/>
      <c r="D972" s="958"/>
      <c r="E972" s="958"/>
      <c r="F972" s="958"/>
      <c r="G972" s="958"/>
    </row>
    <row r="973" spans="1:7">
      <c r="A973" s="958"/>
      <c r="D973" s="958"/>
      <c r="E973" s="958"/>
      <c r="F973" s="958"/>
      <c r="G973" s="958"/>
    </row>
    <row r="974" spans="1:7">
      <c r="A974" s="958"/>
      <c r="D974" s="958"/>
      <c r="E974" s="958"/>
      <c r="F974" s="958"/>
      <c r="G974" s="958"/>
    </row>
    <row r="975" spans="1:7">
      <c r="A975" s="958"/>
      <c r="D975" s="958"/>
      <c r="E975" s="958"/>
      <c r="F975" s="958"/>
      <c r="G975" s="958"/>
    </row>
    <row r="976" spans="1:7">
      <c r="A976" s="958"/>
      <c r="D976" s="958"/>
      <c r="E976" s="958"/>
      <c r="F976" s="958"/>
      <c r="G976" s="958"/>
    </row>
    <row r="977" spans="1:7">
      <c r="A977" s="958"/>
      <c r="D977" s="958"/>
      <c r="E977" s="958"/>
      <c r="F977" s="958"/>
      <c r="G977" s="958"/>
    </row>
    <row r="978" spans="1:7">
      <c r="A978" s="958"/>
      <c r="D978" s="958"/>
      <c r="E978" s="958"/>
      <c r="F978" s="958"/>
      <c r="G978" s="958"/>
    </row>
    <row r="979" spans="1:7">
      <c r="A979" s="958"/>
      <c r="D979" s="958"/>
      <c r="E979" s="958"/>
      <c r="F979" s="958"/>
      <c r="G979" s="958"/>
    </row>
    <row r="980" spans="1:7">
      <c r="A980" s="958"/>
      <c r="D980" s="958"/>
      <c r="E980" s="958"/>
      <c r="F980" s="958"/>
      <c r="G980" s="958"/>
    </row>
    <row r="981" spans="1:7">
      <c r="A981" s="958"/>
      <c r="D981" s="958"/>
      <c r="E981" s="958"/>
      <c r="F981" s="958"/>
      <c r="G981" s="958"/>
    </row>
    <row r="982" spans="1:7">
      <c r="A982" s="958"/>
      <c r="D982" s="958"/>
      <c r="E982" s="958"/>
      <c r="F982" s="958"/>
      <c r="G982" s="958"/>
    </row>
    <row r="983" spans="1:7">
      <c r="A983" s="958"/>
      <c r="D983" s="958"/>
      <c r="E983" s="958"/>
      <c r="F983" s="958"/>
      <c r="G983" s="958"/>
    </row>
    <row r="984" spans="1:7">
      <c r="A984" s="958"/>
      <c r="D984" s="958"/>
      <c r="E984" s="958"/>
      <c r="F984" s="958"/>
      <c r="G984" s="958"/>
    </row>
    <row r="985" spans="1:7">
      <c r="A985" s="958"/>
      <c r="D985" s="958"/>
      <c r="E985" s="958"/>
      <c r="F985" s="958"/>
      <c r="G985" s="958"/>
    </row>
    <row r="986" spans="1:7">
      <c r="A986" s="958"/>
      <c r="D986" s="958"/>
      <c r="E986" s="958"/>
      <c r="F986" s="958"/>
      <c r="G986" s="958"/>
    </row>
    <row r="987" spans="1:7">
      <c r="A987" s="958"/>
      <c r="D987" s="958"/>
      <c r="E987" s="958"/>
      <c r="F987" s="958"/>
      <c r="G987" s="958"/>
    </row>
    <row r="988" spans="1:7">
      <c r="A988" s="958"/>
      <c r="D988" s="958"/>
      <c r="E988" s="958"/>
      <c r="F988" s="958"/>
      <c r="G988" s="958"/>
    </row>
    <row r="989" spans="1:7">
      <c r="A989" s="958"/>
      <c r="D989" s="958"/>
      <c r="E989" s="958"/>
      <c r="F989" s="958"/>
      <c r="G989" s="958"/>
    </row>
    <row r="990" spans="1:7">
      <c r="A990" s="958"/>
      <c r="D990" s="958"/>
      <c r="E990" s="958"/>
      <c r="F990" s="958"/>
      <c r="G990" s="958"/>
    </row>
    <row r="991" spans="1:7">
      <c r="A991" s="958"/>
      <c r="D991" s="958"/>
      <c r="E991" s="958"/>
      <c r="F991" s="958"/>
      <c r="G991" s="958"/>
    </row>
    <row r="992" spans="1:7">
      <c r="A992" s="958"/>
      <c r="D992" s="958"/>
      <c r="E992" s="958"/>
      <c r="F992" s="958"/>
      <c r="G992" s="958"/>
    </row>
    <row r="993" spans="1:7">
      <c r="A993" s="958"/>
      <c r="D993" s="958"/>
      <c r="E993" s="958"/>
      <c r="F993" s="958"/>
      <c r="G993" s="958"/>
    </row>
    <row r="994" spans="1:7">
      <c r="A994" s="958"/>
      <c r="D994" s="958"/>
      <c r="E994" s="958"/>
      <c r="F994" s="958"/>
      <c r="G994" s="958"/>
    </row>
    <row r="995" spans="1:7">
      <c r="A995" s="958"/>
      <c r="D995" s="958"/>
      <c r="E995" s="958"/>
      <c r="F995" s="958"/>
      <c r="G995" s="958"/>
    </row>
    <row r="996" spans="1:7">
      <c r="A996" s="958"/>
      <c r="D996" s="958"/>
      <c r="E996" s="958"/>
      <c r="F996" s="958"/>
      <c r="G996" s="958"/>
    </row>
    <row r="997" spans="1:7">
      <c r="A997" s="958"/>
      <c r="D997" s="958"/>
      <c r="E997" s="958"/>
      <c r="F997" s="958"/>
      <c r="G997" s="958"/>
    </row>
    <row r="998" spans="1:7">
      <c r="A998" s="958"/>
      <c r="D998" s="958"/>
      <c r="E998" s="958"/>
      <c r="F998" s="958"/>
      <c r="G998" s="958"/>
    </row>
    <row r="999" spans="1:7">
      <c r="A999" s="958"/>
      <c r="D999" s="958"/>
      <c r="E999" s="958"/>
      <c r="F999" s="958"/>
      <c r="G999" s="958"/>
    </row>
    <row r="1000" spans="1:7">
      <c r="A1000" s="958"/>
      <c r="D1000" s="958"/>
      <c r="E1000" s="958"/>
      <c r="F1000" s="958"/>
      <c r="G1000" s="958"/>
    </row>
    <row r="1001" spans="1:7">
      <c r="A1001" s="958"/>
      <c r="D1001" s="958"/>
      <c r="E1001" s="958"/>
      <c r="F1001" s="958"/>
      <c r="G1001" s="958"/>
    </row>
    <row r="1002" spans="1:7">
      <c r="A1002" s="958"/>
      <c r="D1002" s="958"/>
      <c r="E1002" s="958"/>
      <c r="F1002" s="958"/>
      <c r="G1002" s="958"/>
    </row>
    <row r="1003" spans="1:7">
      <c r="A1003" s="958"/>
      <c r="D1003" s="958"/>
      <c r="E1003" s="958"/>
      <c r="F1003" s="958"/>
      <c r="G1003" s="958"/>
    </row>
    <row r="1004" spans="1:7">
      <c r="A1004" s="958"/>
      <c r="D1004" s="958"/>
      <c r="E1004" s="958"/>
      <c r="F1004" s="958"/>
      <c r="G1004" s="958"/>
    </row>
    <row r="1005" spans="1:7">
      <c r="A1005" s="958"/>
      <c r="D1005" s="958"/>
      <c r="E1005" s="958"/>
      <c r="F1005" s="958"/>
      <c r="G1005" s="958"/>
    </row>
    <row r="1006" spans="1:7">
      <c r="A1006" s="958"/>
      <c r="D1006" s="958"/>
      <c r="E1006" s="958"/>
      <c r="F1006" s="958"/>
      <c r="G1006" s="958"/>
    </row>
    <row r="1007" spans="1:7">
      <c r="A1007" s="958"/>
      <c r="D1007" s="958"/>
      <c r="E1007" s="958"/>
      <c r="F1007" s="958"/>
      <c r="G1007" s="958"/>
    </row>
    <row r="1008" spans="1:7">
      <c r="A1008" s="958"/>
      <c r="D1008" s="958"/>
      <c r="E1008" s="958"/>
      <c r="F1008" s="958"/>
      <c r="G1008" s="958"/>
    </row>
    <row r="1009" spans="1:7">
      <c r="A1009" s="958"/>
      <c r="D1009" s="958"/>
      <c r="E1009" s="958"/>
      <c r="F1009" s="958"/>
      <c r="G1009" s="958"/>
    </row>
    <row r="1010" spans="1:7">
      <c r="A1010" s="958"/>
      <c r="D1010" s="958"/>
      <c r="E1010" s="958"/>
      <c r="F1010" s="958"/>
      <c r="G1010" s="958"/>
    </row>
    <row r="1011" spans="1:7">
      <c r="A1011" s="958"/>
      <c r="D1011" s="958"/>
      <c r="E1011" s="958"/>
      <c r="F1011" s="958"/>
      <c r="G1011" s="958"/>
    </row>
    <row r="1012" spans="1:7">
      <c r="A1012" s="958"/>
      <c r="D1012" s="958"/>
      <c r="E1012" s="958"/>
      <c r="F1012" s="958"/>
      <c r="G1012" s="958"/>
    </row>
    <row r="1013" spans="1:7">
      <c r="A1013" s="958"/>
      <c r="D1013" s="958"/>
      <c r="E1013" s="958"/>
      <c r="F1013" s="958"/>
      <c r="G1013" s="958"/>
    </row>
    <row r="1014" spans="1:7">
      <c r="A1014" s="958"/>
      <c r="D1014" s="958"/>
      <c r="E1014" s="958"/>
      <c r="F1014" s="958"/>
      <c r="G1014" s="958"/>
    </row>
    <row r="1015" spans="1:7">
      <c r="A1015" s="958"/>
      <c r="D1015" s="958"/>
      <c r="E1015" s="958"/>
      <c r="F1015" s="958"/>
      <c r="G1015" s="958"/>
    </row>
    <row r="1016" spans="1:7">
      <c r="A1016" s="958"/>
      <c r="D1016" s="958"/>
      <c r="E1016" s="958"/>
      <c r="F1016" s="958"/>
      <c r="G1016" s="958"/>
    </row>
    <row r="1017" spans="1:7">
      <c r="A1017" s="957"/>
    </row>
    <row r="1018" spans="1:7">
      <c r="A1018" s="957"/>
    </row>
    <row r="1019" spans="1:7">
      <c r="A1019" s="957"/>
    </row>
    <row r="1020" spans="1:7">
      <c r="A1020" s="957"/>
    </row>
    <row r="1021" spans="1:7">
      <c r="A1021" s="957"/>
    </row>
    <row r="1022" spans="1:7">
      <c r="A1022" s="957"/>
    </row>
    <row r="1023" spans="1:7">
      <c r="A1023" s="957"/>
    </row>
    <row r="1024" spans="1:7">
      <c r="A1024" s="957"/>
    </row>
    <row r="1025" spans="1:10">
      <c r="A1025" s="957"/>
    </row>
    <row r="1026" spans="1:10">
      <c r="A1026" s="957"/>
    </row>
    <row r="1027" spans="1:10">
      <c r="A1027" s="957"/>
    </row>
    <row r="1028" spans="1:10">
      <c r="A1028" s="957"/>
    </row>
    <row r="1029" spans="1:10">
      <c r="A1029" s="957"/>
    </row>
    <row r="1030" spans="1:10">
      <c r="A1030" s="957"/>
    </row>
    <row r="1031" spans="1:10">
      <c r="A1031" s="957"/>
    </row>
    <row r="1032" spans="1:10">
      <c r="A1032" s="957"/>
    </row>
    <row r="1033" spans="1:10">
      <c r="A1033" s="957"/>
    </row>
    <row r="1034" spans="1:10">
      <c r="A1034" s="957"/>
    </row>
    <row r="1035" spans="1:10">
      <c r="A1035" s="957"/>
    </row>
    <row r="1036" spans="1:10">
      <c r="A1036" s="957"/>
    </row>
    <row r="1037" spans="1:10">
      <c r="J1037" s="957" t="s">
        <v>2193</v>
      </c>
    </row>
  </sheetData>
  <mergeCells count="509">
    <mergeCell ref="A186:B186"/>
    <mergeCell ref="D196:D197"/>
    <mergeCell ref="C493:C494"/>
    <mergeCell ref="C404:C405"/>
    <mergeCell ref="D171:D172"/>
    <mergeCell ref="D173:D177"/>
    <mergeCell ref="B270:B271"/>
    <mergeCell ref="C270:C271"/>
    <mergeCell ref="B179:B180"/>
    <mergeCell ref="C179:C180"/>
    <mergeCell ref="D181:D185"/>
    <mergeCell ref="B187:B188"/>
    <mergeCell ref="C486:C487"/>
    <mergeCell ref="D406:D410"/>
    <mergeCell ref="D284:D285"/>
    <mergeCell ref="D286:D290"/>
    <mergeCell ref="C350:C351"/>
    <mergeCell ref="D398:D402"/>
    <mergeCell ref="C464:C465"/>
    <mergeCell ref="D396:D397"/>
    <mergeCell ref="B284:B285"/>
    <mergeCell ref="C284:C285"/>
    <mergeCell ref="B381:B382"/>
    <mergeCell ref="D366:D367"/>
    <mergeCell ref="B412:B413"/>
    <mergeCell ref="C389:C390"/>
    <mergeCell ref="B358:B359"/>
    <mergeCell ref="D329:D330"/>
    <mergeCell ref="D350:D351"/>
    <mergeCell ref="C307:C308"/>
    <mergeCell ref="B277:B278"/>
    <mergeCell ref="D301:D305"/>
    <mergeCell ref="B204:B205"/>
    <mergeCell ref="D270:D271"/>
    <mergeCell ref="B263:B264"/>
    <mergeCell ref="D213:D217"/>
    <mergeCell ref="C226:C227"/>
    <mergeCell ref="C234:C235"/>
    <mergeCell ref="D204:D205"/>
    <mergeCell ref="D292:D293"/>
    <mergeCell ref="B164:B165"/>
    <mergeCell ref="D309:D313"/>
    <mergeCell ref="B196:B197"/>
    <mergeCell ref="B211:B212"/>
    <mergeCell ref="A380:B380"/>
    <mergeCell ref="B292:B293"/>
    <mergeCell ref="B350:B351"/>
    <mergeCell ref="C277:C278"/>
    <mergeCell ref="D277:D278"/>
    <mergeCell ref="D279:D283"/>
    <mergeCell ref="B112:B113"/>
    <mergeCell ref="B120:B121"/>
    <mergeCell ref="C120:C121"/>
    <mergeCell ref="A119:B119"/>
    <mergeCell ref="B141:B142"/>
    <mergeCell ref="B134:B135"/>
    <mergeCell ref="C127:C128"/>
    <mergeCell ref="B127:B128"/>
    <mergeCell ref="D249:D250"/>
    <mergeCell ref="B149:B150"/>
    <mergeCell ref="D189:D193"/>
    <mergeCell ref="D187:D188"/>
    <mergeCell ref="D151:D155"/>
    <mergeCell ref="C204:C205"/>
    <mergeCell ref="C149:C150"/>
    <mergeCell ref="C164:C165"/>
    <mergeCell ref="B156:B157"/>
    <mergeCell ref="A163:B163"/>
    <mergeCell ref="D206:D210"/>
    <mergeCell ref="D360:D364"/>
    <mergeCell ref="B322:B323"/>
    <mergeCell ref="D331:D335"/>
    <mergeCell ref="C211:C212"/>
    <mergeCell ref="C256:C257"/>
    <mergeCell ref="D258:D262"/>
    <mergeCell ref="D299:D300"/>
    <mergeCell ref="B336:B337"/>
    <mergeCell ref="C322:C323"/>
    <mergeCell ref="C396:C397"/>
    <mergeCell ref="C314:C315"/>
    <mergeCell ref="C249:C250"/>
    <mergeCell ref="A306:G306"/>
    <mergeCell ref="B256:B257"/>
    <mergeCell ref="B329:B330"/>
    <mergeCell ref="B396:B397"/>
    <mergeCell ref="C336:C337"/>
    <mergeCell ref="D314:D315"/>
    <mergeCell ref="B249:B250"/>
    <mergeCell ref="B493:B494"/>
    <mergeCell ref="C381:C382"/>
    <mergeCell ref="B299:B300"/>
    <mergeCell ref="B343:B344"/>
    <mergeCell ref="C412:C413"/>
    <mergeCell ref="A478:B478"/>
    <mergeCell ref="C479:C480"/>
    <mergeCell ref="B434:B435"/>
    <mergeCell ref="B389:B390"/>
    <mergeCell ref="A411:B411"/>
    <mergeCell ref="C517:C518"/>
    <mergeCell ref="D519:D523"/>
    <mergeCell ref="A554:B554"/>
    <mergeCell ref="D541:D545"/>
    <mergeCell ref="B524:B525"/>
    <mergeCell ref="B500:B501"/>
    <mergeCell ref="D500:D501"/>
    <mergeCell ref="B517:B518"/>
    <mergeCell ref="A515:G515"/>
    <mergeCell ref="D745:D749"/>
    <mergeCell ref="A507:G507"/>
    <mergeCell ref="D526:D530"/>
    <mergeCell ref="D555:D556"/>
    <mergeCell ref="D524:D525"/>
    <mergeCell ref="D502:D506"/>
    <mergeCell ref="D508:D509"/>
    <mergeCell ref="A608:G608"/>
    <mergeCell ref="B642:B643"/>
    <mergeCell ref="D666:D670"/>
    <mergeCell ref="D473:D477"/>
    <mergeCell ref="D488:D492"/>
    <mergeCell ref="D849:D857"/>
    <mergeCell ref="D609:D610"/>
    <mergeCell ref="A516:B516"/>
    <mergeCell ref="D539:D540"/>
    <mergeCell ref="C524:C525"/>
    <mergeCell ref="D625:D626"/>
    <mergeCell ref="D627:D631"/>
    <mergeCell ref="C672:C673"/>
    <mergeCell ref="C442:C443"/>
    <mergeCell ref="D459:D463"/>
    <mergeCell ref="D427:D428"/>
    <mergeCell ref="D450:D451"/>
    <mergeCell ref="C427:C428"/>
    <mergeCell ref="D603:D607"/>
    <mergeCell ref="D570:D571"/>
    <mergeCell ref="C500:C501"/>
    <mergeCell ref="D452:D456"/>
    <mergeCell ref="D495:D499"/>
    <mergeCell ref="B457:B458"/>
    <mergeCell ref="D434:D435"/>
    <mergeCell ref="D466:D470"/>
    <mergeCell ref="B419:B420"/>
    <mergeCell ref="D442:D443"/>
    <mergeCell ref="A449:B449"/>
    <mergeCell ref="B450:B451"/>
    <mergeCell ref="D444:D448"/>
    <mergeCell ref="B427:B428"/>
    <mergeCell ref="D464:D465"/>
    <mergeCell ref="C419:C420"/>
    <mergeCell ref="C434:C435"/>
    <mergeCell ref="D457:D458"/>
    <mergeCell ref="B442:B443"/>
    <mergeCell ref="D21:D22"/>
    <mergeCell ref="D23:D26"/>
    <mergeCell ref="D391:D395"/>
    <mergeCell ref="D74:D75"/>
    <mergeCell ref="D76:D80"/>
    <mergeCell ref="D421:D425"/>
    <mergeCell ref="D122:D126"/>
    <mergeCell ref="D211:D212"/>
    <mergeCell ref="D578:D579"/>
    <mergeCell ref="D562:D563"/>
    <mergeCell ref="D549:D553"/>
    <mergeCell ref="D517:D518"/>
    <mergeCell ref="D481:D485"/>
    <mergeCell ref="D419:D420"/>
    <mergeCell ref="D479:D480"/>
    <mergeCell ref="D381:D382"/>
    <mergeCell ref="D650:D651"/>
    <mergeCell ref="B625:B626"/>
    <mergeCell ref="D652:D656"/>
    <mergeCell ref="D659:D663"/>
    <mergeCell ref="B679:B680"/>
    <mergeCell ref="D721:D725"/>
    <mergeCell ref="D679:D680"/>
    <mergeCell ref="D712:D713"/>
    <mergeCell ref="D696:D710"/>
    <mergeCell ref="D664:D665"/>
    <mergeCell ref="A711:B711"/>
    <mergeCell ref="D694:D695"/>
    <mergeCell ref="D681:D685"/>
    <mergeCell ref="D672:D673"/>
    <mergeCell ref="D674:D678"/>
    <mergeCell ref="D714:D718"/>
    <mergeCell ref="D689:D693"/>
    <mergeCell ref="D719:D720"/>
    <mergeCell ref="D737:D741"/>
    <mergeCell ref="D743:D744"/>
    <mergeCell ref="D735:D736"/>
    <mergeCell ref="C702:C703"/>
    <mergeCell ref="C719:C720"/>
    <mergeCell ref="D792:D796"/>
    <mergeCell ref="D768:D772"/>
    <mergeCell ref="D776:D780"/>
    <mergeCell ref="D800:D804"/>
    <mergeCell ref="C687:C688"/>
    <mergeCell ref="D687:D688"/>
    <mergeCell ref="D729:D733"/>
    <mergeCell ref="D727:D728"/>
    <mergeCell ref="C774:C775"/>
    <mergeCell ref="C751:C752"/>
    <mergeCell ref="D782:D783"/>
    <mergeCell ref="D847:D848"/>
    <mergeCell ref="D784:D788"/>
    <mergeCell ref="D790:D791"/>
    <mergeCell ref="D831:D832"/>
    <mergeCell ref="D824:D828"/>
    <mergeCell ref="D808:D812"/>
    <mergeCell ref="D798:D799"/>
    <mergeCell ref="D806:D807"/>
    <mergeCell ref="D841:D845"/>
    <mergeCell ref="D839:D840"/>
    <mergeCell ref="D822:D823"/>
    <mergeCell ref="D833:D837"/>
    <mergeCell ref="D751:D752"/>
    <mergeCell ref="D759:D760"/>
    <mergeCell ref="D774:D775"/>
    <mergeCell ref="D814:D815"/>
    <mergeCell ref="D766:D767"/>
    <mergeCell ref="D753:D757"/>
    <mergeCell ref="D816:D820"/>
    <mergeCell ref="D761:D765"/>
    <mergeCell ref="B479:B480"/>
    <mergeCell ref="C450:C451"/>
    <mergeCell ref="D636:D640"/>
    <mergeCell ref="C642:C643"/>
    <mergeCell ref="C634:C635"/>
    <mergeCell ref="D657:D658"/>
    <mergeCell ref="D642:D643"/>
    <mergeCell ref="D634:D635"/>
    <mergeCell ref="A641:B641"/>
    <mergeCell ref="B634:B635"/>
    <mergeCell ref="C609:C610"/>
    <mergeCell ref="D617:D618"/>
    <mergeCell ref="D256:D257"/>
    <mergeCell ref="D294:D298"/>
    <mergeCell ref="D263:D264"/>
    <mergeCell ref="D486:D487"/>
    <mergeCell ref="D412:D413"/>
    <mergeCell ref="D404:D405"/>
    <mergeCell ref="D358:D359"/>
    <mergeCell ref="D588:D592"/>
    <mergeCell ref="C570:C571"/>
    <mergeCell ref="C625:C626"/>
    <mergeCell ref="B657:B658"/>
    <mergeCell ref="D644:D648"/>
    <mergeCell ref="D619:D623"/>
    <mergeCell ref="D586:D587"/>
    <mergeCell ref="B578:B579"/>
    <mergeCell ref="C586:C587"/>
    <mergeCell ref="B617:B618"/>
    <mergeCell ref="A625:A630"/>
    <mergeCell ref="C617:C618"/>
    <mergeCell ref="A585:B585"/>
    <mergeCell ref="A617:A622"/>
    <mergeCell ref="A624:G624"/>
    <mergeCell ref="B601:B602"/>
    <mergeCell ref="C601:C602"/>
    <mergeCell ref="D601:D602"/>
    <mergeCell ref="B594:B595"/>
    <mergeCell ref="A616:G616"/>
    <mergeCell ref="D611:D615"/>
    <mergeCell ref="C594:C595"/>
    <mergeCell ref="D572:D576"/>
    <mergeCell ref="B586:B587"/>
    <mergeCell ref="A546:B546"/>
    <mergeCell ref="D580:D584"/>
    <mergeCell ref="B555:B556"/>
    <mergeCell ref="A593:B593"/>
    <mergeCell ref="C578:C579"/>
    <mergeCell ref="B570:B571"/>
    <mergeCell ref="D596:D600"/>
    <mergeCell ref="A577:B577"/>
    <mergeCell ref="B806:B807"/>
    <mergeCell ref="A686:B686"/>
    <mergeCell ref="B687:B688"/>
    <mergeCell ref="A709:B709"/>
    <mergeCell ref="B712:B713"/>
    <mergeCell ref="B719:B720"/>
    <mergeCell ref="A609:A614"/>
    <mergeCell ref="D594:D595"/>
    <mergeCell ref="A726:B726"/>
    <mergeCell ref="B774:B775"/>
    <mergeCell ref="A773:B773"/>
    <mergeCell ref="A758:B758"/>
    <mergeCell ref="B766:B767"/>
    <mergeCell ref="A742:B742"/>
    <mergeCell ref="B751:B752"/>
    <mergeCell ref="A734:B734"/>
    <mergeCell ref="B735:B736"/>
    <mergeCell ref="B782:B783"/>
    <mergeCell ref="A750:B750"/>
    <mergeCell ref="C743:C744"/>
    <mergeCell ref="C782:C783"/>
    <mergeCell ref="C727:C728"/>
    <mergeCell ref="C735:C736"/>
    <mergeCell ref="B743:B744"/>
    <mergeCell ref="B727:B728"/>
    <mergeCell ref="C839:C840"/>
    <mergeCell ref="C806:C807"/>
    <mergeCell ref="C822:C823"/>
    <mergeCell ref="C814:C815"/>
    <mergeCell ref="C831:C832"/>
    <mergeCell ref="C790:C791"/>
    <mergeCell ref="B839:B840"/>
    <mergeCell ref="B847:B848"/>
    <mergeCell ref="B759:B760"/>
    <mergeCell ref="C759:C760"/>
    <mergeCell ref="A813:B813"/>
    <mergeCell ref="A846:B846"/>
    <mergeCell ref="A781:B781"/>
    <mergeCell ref="C847:C848"/>
    <mergeCell ref="C798:C799"/>
    <mergeCell ref="B798:B799"/>
    <mergeCell ref="A821:B821"/>
    <mergeCell ref="A830:B830"/>
    <mergeCell ref="A789:B789"/>
    <mergeCell ref="B790:B791"/>
    <mergeCell ref="B831:B832"/>
    <mergeCell ref="B814:B815"/>
    <mergeCell ref="A829:B829"/>
    <mergeCell ref="A805:B805"/>
    <mergeCell ref="B822:B823"/>
    <mergeCell ref="C6:C7"/>
    <mergeCell ref="A797:B797"/>
    <mergeCell ref="D8:D12"/>
    <mergeCell ref="C766:C767"/>
    <mergeCell ref="D158:D162"/>
    <mergeCell ref="D141:D142"/>
    <mergeCell ref="D143:D147"/>
    <mergeCell ref="A195:B195"/>
    <mergeCell ref="D149:D150"/>
    <mergeCell ref="D156:D157"/>
    <mergeCell ref="B60:B61"/>
    <mergeCell ref="C156:C157"/>
    <mergeCell ref="D96:D97"/>
    <mergeCell ref="D127:D128"/>
    <mergeCell ref="A1:G1"/>
    <mergeCell ref="A2:B2"/>
    <mergeCell ref="B3:G3"/>
    <mergeCell ref="A5:B5"/>
    <mergeCell ref="A13:B13"/>
    <mergeCell ref="B6:B7"/>
    <mergeCell ref="D52:D53"/>
    <mergeCell ref="D54:D58"/>
    <mergeCell ref="D98:D102"/>
    <mergeCell ref="D62:D66"/>
    <mergeCell ref="D6:D7"/>
    <mergeCell ref="C89:C90"/>
    <mergeCell ref="C67:C68"/>
    <mergeCell ref="C82:C83"/>
    <mergeCell ref="C74:C75"/>
    <mergeCell ref="C60:C61"/>
    <mergeCell ref="D82:D83"/>
    <mergeCell ref="C104:C105"/>
    <mergeCell ref="A103:B103"/>
    <mergeCell ref="B104:B105"/>
    <mergeCell ref="A111:B111"/>
    <mergeCell ref="D134:D135"/>
    <mergeCell ref="D84:D88"/>
    <mergeCell ref="D114:D118"/>
    <mergeCell ref="D91:D95"/>
    <mergeCell ref="D104:D105"/>
    <mergeCell ref="B74:B75"/>
    <mergeCell ref="A81:B81"/>
    <mergeCell ref="B89:B90"/>
    <mergeCell ref="B21:B22"/>
    <mergeCell ref="B96:B97"/>
    <mergeCell ref="C96:C97"/>
    <mergeCell ref="B67:B68"/>
    <mergeCell ref="B82:B83"/>
    <mergeCell ref="A59:B59"/>
    <mergeCell ref="B36:B37"/>
    <mergeCell ref="C44:C45"/>
    <mergeCell ref="B14:B15"/>
    <mergeCell ref="A27:B27"/>
    <mergeCell ref="A35:B35"/>
    <mergeCell ref="B52:B53"/>
    <mergeCell ref="C52:C53"/>
    <mergeCell ref="C28:C29"/>
    <mergeCell ref="B28:B29"/>
    <mergeCell ref="A43:B43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D44:D45"/>
    <mergeCell ref="B44:B45"/>
    <mergeCell ref="A51:B51"/>
    <mergeCell ref="D343:D344"/>
    <mergeCell ref="D316:D320"/>
    <mergeCell ref="A321:G321"/>
    <mergeCell ref="D242:D243"/>
    <mergeCell ref="D219:D220"/>
    <mergeCell ref="C263:C264"/>
    <mergeCell ref="D244:D248"/>
    <mergeCell ref="D106:D110"/>
    <mergeCell ref="D226:D227"/>
    <mergeCell ref="D60:D61"/>
    <mergeCell ref="D67:D68"/>
    <mergeCell ref="D166:D170"/>
    <mergeCell ref="D164:D165"/>
    <mergeCell ref="D69:D73"/>
    <mergeCell ref="D120:D121"/>
    <mergeCell ref="D112:D113"/>
    <mergeCell ref="D89:D90"/>
    <mergeCell ref="D251:D255"/>
    <mergeCell ref="C292:C293"/>
    <mergeCell ref="C299:C300"/>
    <mergeCell ref="D272:D276"/>
    <mergeCell ref="D265:D269"/>
    <mergeCell ref="C187:C188"/>
    <mergeCell ref="D228:D232"/>
    <mergeCell ref="D221:D225"/>
    <mergeCell ref="C219:C220"/>
    <mergeCell ref="C196:C197"/>
    <mergeCell ref="D136:D140"/>
    <mergeCell ref="D129:D133"/>
    <mergeCell ref="C134:C135"/>
    <mergeCell ref="D198:D202"/>
    <mergeCell ref="D179:D180"/>
    <mergeCell ref="A194:G194"/>
    <mergeCell ref="B171:B172"/>
    <mergeCell ref="C171:C172"/>
    <mergeCell ref="A148:B148"/>
    <mergeCell ref="C141:C142"/>
    <mergeCell ref="A218:B218"/>
    <mergeCell ref="C112:C113"/>
    <mergeCell ref="B242:B243"/>
    <mergeCell ref="D236:D240"/>
    <mergeCell ref="C242:C243"/>
    <mergeCell ref="A233:G233"/>
    <mergeCell ref="B219:B220"/>
    <mergeCell ref="D234:D235"/>
    <mergeCell ref="B226:B227"/>
    <mergeCell ref="B234:B235"/>
    <mergeCell ref="C650:C651"/>
    <mergeCell ref="B464:B465"/>
    <mergeCell ref="D375:D379"/>
    <mergeCell ref="D510:D514"/>
    <mergeCell ref="C471:C472"/>
    <mergeCell ref="B404:B405"/>
    <mergeCell ref="B471:B472"/>
    <mergeCell ref="D436:D440"/>
    <mergeCell ref="D564:D568"/>
    <mergeCell ref="A633:B633"/>
    <mergeCell ref="A671:B671"/>
    <mergeCell ref="B672:B673"/>
    <mergeCell ref="C657:C658"/>
    <mergeCell ref="B702:B703"/>
    <mergeCell ref="C712:C713"/>
    <mergeCell ref="C679:C680"/>
    <mergeCell ref="B694:B695"/>
    <mergeCell ref="B664:B665"/>
    <mergeCell ref="C694:C695"/>
    <mergeCell ref="C664:C665"/>
    <mergeCell ref="C562:C563"/>
    <mergeCell ref="B531:B532"/>
    <mergeCell ref="C531:C532"/>
    <mergeCell ref="B547:B548"/>
    <mergeCell ref="A569:B569"/>
    <mergeCell ref="B562:B563"/>
    <mergeCell ref="A538:B538"/>
    <mergeCell ref="C555:C556"/>
    <mergeCell ref="B609:B610"/>
    <mergeCell ref="B307:B308"/>
    <mergeCell ref="D307:D308"/>
    <mergeCell ref="A357:B357"/>
    <mergeCell ref="A365:B365"/>
    <mergeCell ref="C366:C367"/>
    <mergeCell ref="B314:B315"/>
    <mergeCell ref="D324:D328"/>
    <mergeCell ref="D336:D337"/>
    <mergeCell ref="D322:D323"/>
    <mergeCell ref="C343:C344"/>
    <mergeCell ref="B486:B487"/>
    <mergeCell ref="D429:D433"/>
    <mergeCell ref="A441:B441"/>
    <mergeCell ref="B508:B509"/>
    <mergeCell ref="B650:B651"/>
    <mergeCell ref="D531:D532"/>
    <mergeCell ref="D533:D537"/>
    <mergeCell ref="C508:C509"/>
    <mergeCell ref="B539:B540"/>
    <mergeCell ref="B366:B367"/>
    <mergeCell ref="C329:C330"/>
    <mergeCell ref="D345:D349"/>
    <mergeCell ref="D338:D342"/>
    <mergeCell ref="C373:C374"/>
    <mergeCell ref="B373:B374"/>
    <mergeCell ref="D352:D356"/>
    <mergeCell ref="C358:C359"/>
    <mergeCell ref="D368:D372"/>
    <mergeCell ref="D373:D374"/>
    <mergeCell ref="D383:D387"/>
    <mergeCell ref="D389:D390"/>
    <mergeCell ref="C457:C458"/>
    <mergeCell ref="C539:C540"/>
    <mergeCell ref="D557:D561"/>
    <mergeCell ref="D471:D472"/>
    <mergeCell ref="C547:C548"/>
    <mergeCell ref="D547:D548"/>
    <mergeCell ref="D493:D494"/>
    <mergeCell ref="D414:D418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59"/>
  <sheetViews>
    <sheetView workbookViewId="0">
      <selection activeCell="K21" sqref="K21"/>
    </sheetView>
  </sheetViews>
  <sheetFormatPr defaultColWidth="9" defaultRowHeight="14.25"/>
  <cols>
    <col min="1" max="1" width="5.25" style="458" customWidth="1"/>
    <col min="2" max="2" width="35.25" style="457" customWidth="1"/>
    <col min="3" max="3" width="13.125" style="457" customWidth="1"/>
    <col min="4" max="4" width="11" style="457" customWidth="1"/>
    <col min="5" max="5" width="12.625" style="457" customWidth="1"/>
    <col min="6" max="6" width="12" style="457" customWidth="1"/>
    <col min="7" max="7" width="15" style="457" customWidth="1"/>
    <col min="8" max="8" width="14.5" style="456" customWidth="1"/>
    <col min="9" max="9" width="13.875" style="456" customWidth="1"/>
    <col min="10" max="16384" width="9" style="456"/>
  </cols>
  <sheetData>
    <row r="1" spans="1:7" ht="67.5" customHeight="1">
      <c r="A1" s="857" t="s">
        <v>2331</v>
      </c>
      <c r="B1" s="857"/>
      <c r="C1" s="857"/>
      <c r="D1" s="857"/>
      <c r="E1" s="857"/>
      <c r="F1" s="857"/>
      <c r="G1" s="857"/>
    </row>
    <row r="2" spans="1:7" ht="24.75" customHeight="1">
      <c r="A2" s="515"/>
      <c r="B2" s="858" t="s">
        <v>2330</v>
      </c>
      <c r="C2" s="858"/>
      <c r="D2" s="858"/>
      <c r="E2" s="858"/>
      <c r="F2" s="517"/>
      <c r="G2" s="516">
        <v>44136</v>
      </c>
    </row>
    <row r="3" spans="1:7" ht="30.75" customHeight="1">
      <c r="A3" s="515"/>
      <c r="B3" s="859" t="s">
        <v>2329</v>
      </c>
      <c r="C3" s="859"/>
      <c r="D3" s="859"/>
      <c r="E3" s="859"/>
      <c r="F3" s="859"/>
      <c r="G3" s="859"/>
    </row>
    <row r="4" spans="1:7" ht="30.75" customHeight="1">
      <c r="A4" s="860" t="s">
        <v>2328</v>
      </c>
      <c r="B4" s="860"/>
      <c r="C4" s="514"/>
      <c r="D4" s="514"/>
      <c r="E4" s="514"/>
      <c r="F4" s="514"/>
      <c r="G4" s="514"/>
    </row>
    <row r="5" spans="1:7" s="465" customFormat="1">
      <c r="A5" s="861" t="s">
        <v>2327</v>
      </c>
      <c r="B5" s="861"/>
      <c r="C5" s="861"/>
      <c r="D5" s="861"/>
      <c r="E5" s="861"/>
      <c r="F5" s="861"/>
      <c r="G5" s="861"/>
    </row>
    <row r="6" spans="1:7">
      <c r="A6" s="475"/>
      <c r="B6" s="870" t="s">
        <v>26</v>
      </c>
      <c r="C6" s="870" t="s">
        <v>27</v>
      </c>
      <c r="D6" s="865" t="s">
        <v>6</v>
      </c>
      <c r="E6" s="513" t="s">
        <v>14</v>
      </c>
      <c r="F6" s="469" t="s">
        <v>2286</v>
      </c>
      <c r="G6" s="468" t="s">
        <v>121</v>
      </c>
    </row>
    <row r="7" spans="1:7">
      <c r="A7" s="475"/>
      <c r="B7" s="877"/>
      <c r="C7" s="871"/>
      <c r="D7" s="867"/>
      <c r="E7" s="513" t="s">
        <v>30</v>
      </c>
      <c r="F7" s="513" t="s">
        <v>30</v>
      </c>
      <c r="G7" s="468" t="s">
        <v>31</v>
      </c>
    </row>
    <row r="8" spans="1:7" ht="17.25" customHeight="1">
      <c r="A8" s="475"/>
      <c r="B8" s="469" t="s">
        <v>281</v>
      </c>
      <c r="C8" s="469" t="s">
        <v>403</v>
      </c>
      <c r="D8" s="865" t="s">
        <v>103</v>
      </c>
      <c r="E8" s="487">
        <v>44141</v>
      </c>
      <c r="F8" s="487">
        <v>44146</v>
      </c>
      <c r="G8" s="487">
        <v>44161</v>
      </c>
    </row>
    <row r="9" spans="1:7">
      <c r="A9" s="475"/>
      <c r="B9" s="469" t="s">
        <v>2326</v>
      </c>
      <c r="C9" s="469" t="s">
        <v>2325</v>
      </c>
      <c r="D9" s="866"/>
      <c r="E9" s="487">
        <v>44148</v>
      </c>
      <c r="F9" s="487">
        <v>44153</v>
      </c>
      <c r="G9" s="487">
        <v>44167</v>
      </c>
    </row>
    <row r="10" spans="1:7">
      <c r="A10" s="475"/>
      <c r="B10" s="460" t="s">
        <v>2324</v>
      </c>
      <c r="C10" s="460" t="s">
        <v>2323</v>
      </c>
      <c r="D10" s="866"/>
      <c r="E10" s="487">
        <v>44155</v>
      </c>
      <c r="F10" s="487">
        <v>44160</v>
      </c>
      <c r="G10" s="487">
        <v>44174</v>
      </c>
    </row>
    <row r="11" spans="1:7">
      <c r="A11" s="475"/>
      <c r="B11" s="460" t="s">
        <v>201</v>
      </c>
      <c r="C11" s="469" t="s">
        <v>2322</v>
      </c>
      <c r="D11" s="866"/>
      <c r="E11" s="487">
        <v>44162</v>
      </c>
      <c r="F11" s="487">
        <v>44167</v>
      </c>
      <c r="G11" s="487">
        <v>44181</v>
      </c>
    </row>
    <row r="12" spans="1:7">
      <c r="A12" s="475"/>
      <c r="B12" s="469"/>
      <c r="C12" s="469"/>
      <c r="D12" s="867"/>
      <c r="E12" s="487"/>
      <c r="F12" s="487"/>
      <c r="G12" s="487"/>
    </row>
    <row r="13" spans="1:7">
      <c r="A13" s="475"/>
      <c r="B13" s="471"/>
      <c r="C13" s="471"/>
      <c r="D13" s="509"/>
      <c r="E13" s="483"/>
      <c r="F13" s="483"/>
      <c r="G13" s="483"/>
    </row>
    <row r="14" spans="1:7" s="465" customFormat="1" ht="12.75" customHeight="1">
      <c r="A14" s="868" t="s">
        <v>2321</v>
      </c>
      <c r="B14" s="868"/>
      <c r="C14" s="868"/>
      <c r="D14" s="868"/>
      <c r="E14" s="868"/>
      <c r="F14" s="868"/>
      <c r="G14" s="868"/>
    </row>
    <row r="15" spans="1:7" s="511" customFormat="1">
      <c r="A15" s="512"/>
      <c r="B15" s="870" t="s">
        <v>26</v>
      </c>
      <c r="C15" s="870" t="s">
        <v>27</v>
      </c>
      <c r="D15" s="870" t="s">
        <v>6</v>
      </c>
      <c r="E15" s="461" t="s">
        <v>14</v>
      </c>
      <c r="F15" s="461" t="s">
        <v>2286</v>
      </c>
      <c r="G15" s="461" t="s">
        <v>223</v>
      </c>
    </row>
    <row r="16" spans="1:7" s="511" customFormat="1">
      <c r="A16" s="512"/>
      <c r="B16" s="877"/>
      <c r="C16" s="871"/>
      <c r="D16" s="871"/>
      <c r="E16" s="487" t="s">
        <v>30</v>
      </c>
      <c r="F16" s="487" t="s">
        <v>30</v>
      </c>
      <c r="G16" s="487" t="s">
        <v>31</v>
      </c>
    </row>
    <row r="17" spans="1:8" s="511" customFormat="1">
      <c r="A17" s="512"/>
      <c r="B17" s="460" t="s">
        <v>86</v>
      </c>
      <c r="C17" s="460" t="s">
        <v>1989</v>
      </c>
      <c r="D17" s="862" t="s">
        <v>85</v>
      </c>
      <c r="E17" s="487">
        <v>44138</v>
      </c>
      <c r="F17" s="487">
        <v>44143</v>
      </c>
      <c r="G17" s="487">
        <v>44157</v>
      </c>
    </row>
    <row r="18" spans="1:8" s="511" customFormat="1">
      <c r="A18" s="512"/>
      <c r="B18" s="460" t="s">
        <v>484</v>
      </c>
      <c r="C18" s="460" t="s">
        <v>1987</v>
      </c>
      <c r="D18" s="862"/>
      <c r="E18" s="487">
        <v>44145</v>
      </c>
      <c r="F18" s="487">
        <v>44150</v>
      </c>
      <c r="G18" s="487">
        <v>44164</v>
      </c>
    </row>
    <row r="19" spans="1:8" s="511" customFormat="1" ht="16.5" customHeight="1">
      <c r="A19" s="512"/>
      <c r="B19" s="460" t="s">
        <v>2320</v>
      </c>
      <c r="C19" s="460" t="s">
        <v>2319</v>
      </c>
      <c r="D19" s="862"/>
      <c r="E19" s="487">
        <v>44152</v>
      </c>
      <c r="F19" s="487">
        <v>44157</v>
      </c>
      <c r="G19" s="487">
        <v>44171</v>
      </c>
    </row>
    <row r="20" spans="1:8" ht="15.95" customHeight="1">
      <c r="A20" s="475"/>
      <c r="B20" s="460" t="s">
        <v>485</v>
      </c>
      <c r="C20" s="469" t="s">
        <v>1987</v>
      </c>
      <c r="D20" s="862"/>
      <c r="E20" s="487">
        <v>44159</v>
      </c>
      <c r="F20" s="487">
        <v>44164</v>
      </c>
      <c r="G20" s="487">
        <v>44178</v>
      </c>
    </row>
    <row r="21" spans="1:8" ht="15.95" customHeight="1">
      <c r="A21" s="475"/>
      <c r="B21" s="460" t="s">
        <v>201</v>
      </c>
      <c r="C21" s="460" t="s">
        <v>2318</v>
      </c>
      <c r="D21" s="862"/>
      <c r="E21" s="487">
        <v>44166</v>
      </c>
      <c r="F21" s="487">
        <v>44171</v>
      </c>
      <c r="G21" s="487">
        <v>44185</v>
      </c>
    </row>
    <row r="22" spans="1:8" ht="16.149999999999999" customHeight="1">
      <c r="A22" s="475"/>
      <c r="B22" s="486"/>
      <c r="C22" s="486"/>
      <c r="D22" s="471"/>
      <c r="E22" s="483"/>
      <c r="F22" s="483"/>
      <c r="G22" s="483"/>
    </row>
    <row r="23" spans="1:8" ht="16.149999999999999" customHeight="1">
      <c r="A23" s="869" t="s">
        <v>2317</v>
      </c>
      <c r="B23" s="869"/>
      <c r="C23" s="869"/>
      <c r="D23" s="869"/>
      <c r="E23" s="869"/>
      <c r="F23" s="869"/>
      <c r="G23" s="869"/>
    </row>
    <row r="24" spans="1:8" s="465" customFormat="1">
      <c r="A24" s="475"/>
      <c r="B24" s="863" t="s">
        <v>26</v>
      </c>
      <c r="C24" s="863" t="s">
        <v>27</v>
      </c>
      <c r="D24" s="863" t="s">
        <v>6</v>
      </c>
      <c r="E24" s="469" t="s">
        <v>14</v>
      </c>
      <c r="F24" s="469" t="s">
        <v>2286</v>
      </c>
      <c r="G24" s="490" t="s">
        <v>1</v>
      </c>
    </row>
    <row r="25" spans="1:8">
      <c r="A25" s="475"/>
      <c r="B25" s="864"/>
      <c r="C25" s="864"/>
      <c r="D25" s="864"/>
      <c r="E25" s="469" t="s">
        <v>30</v>
      </c>
      <c r="F25" s="469" t="s">
        <v>30</v>
      </c>
      <c r="G25" s="490" t="s">
        <v>31</v>
      </c>
    </row>
    <row r="26" spans="1:8">
      <c r="A26" s="475"/>
      <c r="B26" s="460" t="s">
        <v>2056</v>
      </c>
      <c r="C26" s="460" t="s">
        <v>2055</v>
      </c>
      <c r="D26" s="862" t="s">
        <v>85</v>
      </c>
      <c r="E26" s="487">
        <v>44141</v>
      </c>
      <c r="F26" s="487">
        <v>44144</v>
      </c>
      <c r="G26" s="487">
        <v>44155</v>
      </c>
    </row>
    <row r="27" spans="1:8" ht="16.149999999999999" customHeight="1">
      <c r="A27" s="475"/>
      <c r="B27" s="460" t="s">
        <v>587</v>
      </c>
      <c r="C27" s="460" t="s">
        <v>588</v>
      </c>
      <c r="D27" s="862"/>
      <c r="E27" s="487">
        <v>44148</v>
      </c>
      <c r="F27" s="487">
        <v>44151</v>
      </c>
      <c r="G27" s="487">
        <v>44162</v>
      </c>
      <c r="H27" s="510"/>
    </row>
    <row r="28" spans="1:8" ht="16.149999999999999" customHeight="1">
      <c r="A28" s="475"/>
      <c r="B28" s="460" t="s">
        <v>324</v>
      </c>
      <c r="C28" s="460" t="s">
        <v>2050</v>
      </c>
      <c r="D28" s="862"/>
      <c r="E28" s="487">
        <v>44155</v>
      </c>
      <c r="F28" s="487">
        <v>44158</v>
      </c>
      <c r="G28" s="487">
        <v>44169</v>
      </c>
      <c r="H28" s="471"/>
    </row>
    <row r="29" spans="1:8" ht="16.149999999999999" customHeight="1">
      <c r="A29" s="475"/>
      <c r="B29" s="460" t="s">
        <v>365</v>
      </c>
      <c r="C29" s="469" t="s">
        <v>590</v>
      </c>
      <c r="D29" s="862"/>
      <c r="E29" s="487">
        <v>44162</v>
      </c>
      <c r="F29" s="487">
        <v>44165</v>
      </c>
      <c r="G29" s="487">
        <v>44176</v>
      </c>
      <c r="H29" s="510"/>
    </row>
    <row r="30" spans="1:8" ht="16.149999999999999" customHeight="1">
      <c r="A30" s="475"/>
      <c r="B30" s="460" t="s">
        <v>2056</v>
      </c>
      <c r="C30" s="460" t="s">
        <v>2316</v>
      </c>
      <c r="D30" s="862"/>
      <c r="E30" s="487">
        <v>44169</v>
      </c>
      <c r="F30" s="487">
        <v>44172</v>
      </c>
      <c r="G30" s="487">
        <v>44183</v>
      </c>
    </row>
    <row r="31" spans="1:8" ht="16.149999999999999" customHeight="1">
      <c r="A31" s="475"/>
      <c r="B31" s="471"/>
      <c r="C31" s="471"/>
      <c r="D31" s="509"/>
      <c r="E31" s="483"/>
      <c r="F31" s="483"/>
      <c r="G31" s="483"/>
    </row>
    <row r="32" spans="1:8">
      <c r="A32" s="861" t="s">
        <v>2315</v>
      </c>
      <c r="B32" s="861"/>
      <c r="C32" s="861"/>
      <c r="D32" s="861"/>
      <c r="E32" s="861"/>
      <c r="F32" s="861"/>
      <c r="G32" s="861"/>
    </row>
    <row r="33" spans="1:8" s="465" customFormat="1">
      <c r="A33" s="475"/>
      <c r="B33" s="884" t="s">
        <v>26</v>
      </c>
      <c r="C33" s="884" t="s">
        <v>27</v>
      </c>
      <c r="D33" s="884" t="s">
        <v>6</v>
      </c>
      <c r="E33" s="507" t="s">
        <v>14</v>
      </c>
      <c r="F33" s="507" t="s">
        <v>2286</v>
      </c>
      <c r="G33" s="507" t="s">
        <v>227</v>
      </c>
    </row>
    <row r="34" spans="1:8">
      <c r="A34" s="475"/>
      <c r="B34" s="877"/>
      <c r="C34" s="885"/>
      <c r="D34" s="885"/>
      <c r="E34" s="507" t="s">
        <v>30</v>
      </c>
      <c r="F34" s="507" t="s">
        <v>30</v>
      </c>
      <c r="G34" s="507" t="s">
        <v>31</v>
      </c>
    </row>
    <row r="35" spans="1:8">
      <c r="A35" s="475"/>
      <c r="B35" s="508" t="s">
        <v>405</v>
      </c>
      <c r="C35" s="508" t="s">
        <v>407</v>
      </c>
      <c r="D35" s="886" t="s">
        <v>2314</v>
      </c>
      <c r="E35" s="487">
        <v>44139</v>
      </c>
      <c r="F35" s="487">
        <v>44144</v>
      </c>
      <c r="G35" s="487">
        <v>44154</v>
      </c>
    </row>
    <row r="36" spans="1:8">
      <c r="A36" s="475"/>
      <c r="B36" s="508" t="s">
        <v>406</v>
      </c>
      <c r="C36" s="508" t="s">
        <v>562</v>
      </c>
      <c r="D36" s="886"/>
      <c r="E36" s="487">
        <v>44146</v>
      </c>
      <c r="F36" s="487">
        <v>44151</v>
      </c>
      <c r="G36" s="487">
        <v>44161</v>
      </c>
      <c r="H36" s="506"/>
    </row>
    <row r="37" spans="1:8">
      <c r="A37" s="475"/>
      <c r="B37" s="463" t="s">
        <v>332</v>
      </c>
      <c r="C37" s="507" t="s">
        <v>408</v>
      </c>
      <c r="D37" s="886"/>
      <c r="E37" s="487">
        <v>44153</v>
      </c>
      <c r="F37" s="487">
        <v>44158</v>
      </c>
      <c r="G37" s="487">
        <v>44168</v>
      </c>
    </row>
    <row r="38" spans="1:8">
      <c r="A38" s="475"/>
      <c r="B38" s="460" t="s">
        <v>313</v>
      </c>
      <c r="C38" s="460" t="s">
        <v>409</v>
      </c>
      <c r="D38" s="886"/>
      <c r="E38" s="487">
        <v>44160</v>
      </c>
      <c r="F38" s="487">
        <v>44165</v>
      </c>
      <c r="G38" s="487">
        <v>44175</v>
      </c>
    </row>
    <row r="39" spans="1:8">
      <c r="A39" s="475"/>
      <c r="B39" s="460" t="s">
        <v>314</v>
      </c>
      <c r="C39" s="460" t="s">
        <v>410</v>
      </c>
      <c r="D39" s="886"/>
      <c r="E39" s="487">
        <v>44168</v>
      </c>
      <c r="F39" s="487">
        <v>44172</v>
      </c>
      <c r="G39" s="487">
        <v>44182</v>
      </c>
      <c r="H39" s="506"/>
    </row>
    <row r="40" spans="1:8">
      <c r="A40" s="475"/>
      <c r="B40" s="505"/>
      <c r="C40" s="505"/>
      <c r="D40" s="473"/>
      <c r="E40" s="487"/>
      <c r="F40" s="487"/>
      <c r="G40" s="487"/>
    </row>
    <row r="41" spans="1:8" s="504" customFormat="1">
      <c r="A41" s="869" t="s">
        <v>2313</v>
      </c>
      <c r="B41" s="869"/>
      <c r="C41" s="869"/>
      <c r="D41" s="869"/>
      <c r="E41" s="869"/>
      <c r="F41" s="869"/>
      <c r="G41" s="869"/>
    </row>
    <row r="42" spans="1:8" s="465" customFormat="1">
      <c r="A42" s="475"/>
      <c r="B42" s="876" t="s">
        <v>26</v>
      </c>
      <c r="C42" s="876" t="s">
        <v>27</v>
      </c>
      <c r="D42" s="863" t="s">
        <v>6</v>
      </c>
      <c r="E42" s="503" t="s">
        <v>14</v>
      </c>
      <c r="F42" s="469" t="s">
        <v>2312</v>
      </c>
      <c r="G42" s="502" t="s">
        <v>228</v>
      </c>
    </row>
    <row r="43" spans="1:8">
      <c r="A43" s="475"/>
      <c r="B43" s="877"/>
      <c r="C43" s="877"/>
      <c r="D43" s="864"/>
      <c r="E43" s="467" t="s">
        <v>30</v>
      </c>
      <c r="F43" s="467" t="s">
        <v>30</v>
      </c>
      <c r="G43" s="490" t="s">
        <v>31</v>
      </c>
    </row>
    <row r="44" spans="1:8" ht="20.100000000000001" customHeight="1">
      <c r="A44" s="475"/>
      <c r="B44" s="479" t="s">
        <v>2311</v>
      </c>
      <c r="C44" s="479" t="s">
        <v>97</v>
      </c>
      <c r="D44" s="887" t="s">
        <v>2234</v>
      </c>
      <c r="E44" s="487">
        <v>44142</v>
      </c>
      <c r="F44" s="487">
        <v>44146</v>
      </c>
      <c r="G44" s="487">
        <v>44145</v>
      </c>
    </row>
    <row r="45" spans="1:8" ht="20.100000000000001" customHeight="1">
      <c r="A45" s="475"/>
      <c r="B45" s="479" t="s">
        <v>2310</v>
      </c>
      <c r="C45" s="479" t="s">
        <v>34</v>
      </c>
      <c r="D45" s="888"/>
      <c r="E45" s="487">
        <v>44149</v>
      </c>
      <c r="F45" s="487">
        <v>44153</v>
      </c>
      <c r="G45" s="487">
        <v>44152</v>
      </c>
    </row>
    <row r="46" spans="1:8" ht="20.100000000000001" customHeight="1">
      <c r="A46" s="475"/>
      <c r="B46" s="479" t="s">
        <v>2309</v>
      </c>
      <c r="C46" s="479" t="s">
        <v>217</v>
      </c>
      <c r="D46" s="889"/>
      <c r="E46" s="487">
        <v>44156</v>
      </c>
      <c r="F46" s="487">
        <v>44160</v>
      </c>
      <c r="G46" s="487">
        <v>44159</v>
      </c>
    </row>
    <row r="47" spans="1:8" ht="20.100000000000001" customHeight="1">
      <c r="A47" s="475"/>
      <c r="B47" s="479" t="s">
        <v>2308</v>
      </c>
      <c r="C47" s="461" t="s">
        <v>333</v>
      </c>
      <c r="D47" s="889"/>
      <c r="E47" s="487">
        <v>44163</v>
      </c>
      <c r="F47" s="487">
        <v>44167</v>
      </c>
      <c r="G47" s="487">
        <v>44180</v>
      </c>
    </row>
    <row r="48" spans="1:8" ht="20.100000000000001" customHeight="1">
      <c r="A48" s="475"/>
      <c r="B48" s="479"/>
      <c r="C48" s="461"/>
      <c r="D48" s="890"/>
      <c r="E48" s="487"/>
      <c r="F48" s="487"/>
      <c r="G48" s="487"/>
    </row>
    <row r="49" spans="1:7">
      <c r="A49" s="475"/>
      <c r="B49" s="501"/>
      <c r="C49" s="486"/>
      <c r="D49" s="500"/>
      <c r="E49" s="488"/>
      <c r="F49" s="499"/>
      <c r="G49" s="499"/>
    </row>
    <row r="50" spans="1:7" ht="21" customHeight="1">
      <c r="A50" s="869" t="s">
        <v>2307</v>
      </c>
      <c r="B50" s="869"/>
      <c r="C50" s="869"/>
      <c r="D50" s="869"/>
      <c r="E50" s="869"/>
      <c r="F50" s="869"/>
      <c r="G50" s="869"/>
    </row>
    <row r="51" spans="1:7" s="465" customFormat="1">
      <c r="A51" s="475"/>
      <c r="B51" s="876" t="s">
        <v>26</v>
      </c>
      <c r="C51" s="876" t="s">
        <v>27</v>
      </c>
      <c r="D51" s="876" t="s">
        <v>6</v>
      </c>
      <c r="E51" s="467" t="s">
        <v>14</v>
      </c>
      <c r="F51" s="469" t="s">
        <v>18</v>
      </c>
      <c r="G51" s="468" t="s">
        <v>118</v>
      </c>
    </row>
    <row r="52" spans="1:7">
      <c r="A52" s="475"/>
      <c r="B52" s="877"/>
      <c r="C52" s="877"/>
      <c r="D52" s="877"/>
      <c r="E52" s="467" t="s">
        <v>30</v>
      </c>
      <c r="F52" s="467" t="s">
        <v>30</v>
      </c>
      <c r="G52" s="469" t="s">
        <v>31</v>
      </c>
    </row>
    <row r="53" spans="1:7" ht="17.25" customHeight="1">
      <c r="A53" s="475"/>
      <c r="B53" s="461" t="s">
        <v>2044</v>
      </c>
      <c r="C53" s="461" t="s">
        <v>2306</v>
      </c>
      <c r="D53" s="891" t="s">
        <v>147</v>
      </c>
      <c r="E53" s="487">
        <v>44142</v>
      </c>
      <c r="F53" s="487">
        <v>44146</v>
      </c>
      <c r="G53" s="487">
        <v>44157</v>
      </c>
    </row>
    <row r="54" spans="1:7">
      <c r="A54" s="475"/>
      <c r="B54" s="461" t="s">
        <v>2305</v>
      </c>
      <c r="C54" s="461" t="s">
        <v>2041</v>
      </c>
      <c r="D54" s="888"/>
      <c r="E54" s="487">
        <v>44149</v>
      </c>
      <c r="F54" s="487">
        <v>44153</v>
      </c>
      <c r="G54" s="487">
        <v>44164</v>
      </c>
    </row>
    <row r="55" spans="1:7">
      <c r="A55" s="475"/>
      <c r="B55" s="479" t="s">
        <v>2304</v>
      </c>
      <c r="C55" s="479" t="s">
        <v>2303</v>
      </c>
      <c r="D55" s="888"/>
      <c r="E55" s="487">
        <v>44156</v>
      </c>
      <c r="F55" s="487">
        <v>44159</v>
      </c>
      <c r="G55" s="487">
        <v>44171</v>
      </c>
    </row>
    <row r="56" spans="1:7">
      <c r="A56" s="475"/>
      <c r="B56" s="479" t="s">
        <v>221</v>
      </c>
      <c r="C56" s="479" t="s">
        <v>2302</v>
      </c>
      <c r="D56" s="888"/>
      <c r="E56" s="487">
        <v>44163</v>
      </c>
      <c r="F56" s="487">
        <v>44168</v>
      </c>
      <c r="G56" s="487">
        <v>44185</v>
      </c>
    </row>
    <row r="57" spans="1:7">
      <c r="A57" s="475"/>
      <c r="B57" s="460"/>
      <c r="C57" s="461"/>
      <c r="D57" s="892"/>
      <c r="E57" s="487"/>
      <c r="F57" s="487"/>
      <c r="G57" s="487"/>
    </row>
    <row r="58" spans="1:7" ht="20.25">
      <c r="A58" s="873" t="s">
        <v>2301</v>
      </c>
      <c r="B58" s="873"/>
      <c r="C58" s="471"/>
      <c r="D58" s="473"/>
      <c r="E58" s="471"/>
      <c r="F58" s="471"/>
      <c r="G58" s="471"/>
    </row>
    <row r="59" spans="1:7">
      <c r="A59" s="861" t="s">
        <v>2300</v>
      </c>
      <c r="B59" s="861"/>
      <c r="C59" s="861"/>
      <c r="D59" s="861"/>
      <c r="E59" s="861"/>
      <c r="F59" s="861"/>
      <c r="G59" s="861"/>
    </row>
    <row r="60" spans="1:7">
      <c r="A60" s="498"/>
      <c r="B60" s="865" t="s">
        <v>26</v>
      </c>
      <c r="C60" s="865" t="s">
        <v>27</v>
      </c>
      <c r="D60" s="865" t="s">
        <v>6</v>
      </c>
      <c r="E60" s="469" t="s">
        <v>14</v>
      </c>
      <c r="F60" s="469" t="s">
        <v>2276</v>
      </c>
      <c r="G60" s="469" t="s">
        <v>25</v>
      </c>
    </row>
    <row r="61" spans="1:7">
      <c r="A61" s="498"/>
      <c r="B61" s="867"/>
      <c r="C61" s="867"/>
      <c r="D61" s="867"/>
      <c r="E61" s="469" t="s">
        <v>30</v>
      </c>
      <c r="F61" s="469" t="s">
        <v>30</v>
      </c>
      <c r="G61" s="469" t="s">
        <v>31</v>
      </c>
    </row>
    <row r="62" spans="1:7">
      <c r="A62" s="475"/>
      <c r="B62" s="497" t="s">
        <v>2299</v>
      </c>
      <c r="C62" s="497" t="s">
        <v>2185</v>
      </c>
      <c r="D62" s="862" t="s">
        <v>103</v>
      </c>
      <c r="E62" s="487">
        <v>44141</v>
      </c>
      <c r="F62" s="487">
        <v>44146</v>
      </c>
      <c r="G62" s="487">
        <v>44175</v>
      </c>
    </row>
    <row r="63" spans="1:7">
      <c r="A63" s="475"/>
      <c r="B63" s="497" t="s">
        <v>438</v>
      </c>
      <c r="C63" s="497" t="s">
        <v>2184</v>
      </c>
      <c r="D63" s="862"/>
      <c r="E63" s="487">
        <v>44148</v>
      </c>
      <c r="F63" s="487">
        <v>44153</v>
      </c>
      <c r="G63" s="487">
        <v>44184</v>
      </c>
    </row>
    <row r="64" spans="1:7">
      <c r="A64" s="475"/>
      <c r="B64" s="493" t="s">
        <v>2298</v>
      </c>
      <c r="C64" s="493" t="s">
        <v>2183</v>
      </c>
      <c r="D64" s="862"/>
      <c r="E64" s="487">
        <v>44155</v>
      </c>
      <c r="F64" s="487">
        <v>44160</v>
      </c>
      <c r="G64" s="487">
        <v>44191</v>
      </c>
    </row>
    <row r="65" spans="1:7">
      <c r="A65" s="475"/>
      <c r="B65" s="497" t="s">
        <v>2297</v>
      </c>
      <c r="C65" s="497" t="s">
        <v>2296</v>
      </c>
      <c r="D65" s="862"/>
      <c r="E65" s="487">
        <v>44162</v>
      </c>
      <c r="F65" s="487">
        <v>44167</v>
      </c>
      <c r="G65" s="487">
        <v>43832</v>
      </c>
    </row>
    <row r="66" spans="1:7">
      <c r="A66" s="475"/>
      <c r="B66" s="497"/>
      <c r="C66" s="460"/>
      <c r="D66" s="862"/>
      <c r="E66" s="487"/>
      <c r="F66" s="487"/>
      <c r="G66" s="487"/>
    </row>
    <row r="67" spans="1:7">
      <c r="A67" s="475"/>
      <c r="B67" s="496"/>
      <c r="C67" s="496"/>
      <c r="D67" s="473"/>
      <c r="E67" s="495"/>
      <c r="F67" s="495"/>
      <c r="G67" s="494"/>
    </row>
    <row r="68" spans="1:7">
      <c r="A68" s="861" t="s">
        <v>2295</v>
      </c>
      <c r="B68" s="861"/>
      <c r="C68" s="861"/>
      <c r="D68" s="861"/>
      <c r="E68" s="861"/>
      <c r="F68" s="861"/>
      <c r="G68" s="861"/>
    </row>
    <row r="69" spans="1:7">
      <c r="A69" s="475"/>
      <c r="B69" s="865" t="s">
        <v>26</v>
      </c>
      <c r="C69" s="865" t="s">
        <v>27</v>
      </c>
      <c r="D69" s="865" t="s">
        <v>6</v>
      </c>
      <c r="E69" s="469" t="s">
        <v>14</v>
      </c>
      <c r="F69" s="469" t="s">
        <v>2276</v>
      </c>
      <c r="G69" s="469" t="s">
        <v>2294</v>
      </c>
    </row>
    <row r="70" spans="1:7">
      <c r="A70" s="475"/>
      <c r="B70" s="867"/>
      <c r="C70" s="867"/>
      <c r="D70" s="867"/>
      <c r="E70" s="469" t="s">
        <v>30</v>
      </c>
      <c r="F70" s="469" t="s">
        <v>30</v>
      </c>
      <c r="G70" s="469" t="s">
        <v>31</v>
      </c>
    </row>
    <row r="71" spans="1:7">
      <c r="A71" s="475"/>
      <c r="B71" s="469" t="s">
        <v>16</v>
      </c>
      <c r="C71" s="469" t="s">
        <v>12</v>
      </c>
      <c r="D71" s="862" t="s">
        <v>103</v>
      </c>
      <c r="E71" s="487">
        <v>44139</v>
      </c>
      <c r="F71" s="487">
        <v>44144</v>
      </c>
      <c r="G71" s="487">
        <v>44179</v>
      </c>
    </row>
    <row r="72" spans="1:7" ht="15.75" customHeight="1">
      <c r="A72" s="475"/>
      <c r="B72" s="469" t="s">
        <v>457</v>
      </c>
      <c r="C72" s="469" t="s">
        <v>214</v>
      </c>
      <c r="D72" s="862"/>
      <c r="E72" s="487">
        <v>44146</v>
      </c>
      <c r="F72" s="487">
        <v>44151</v>
      </c>
      <c r="G72" s="487">
        <v>44186</v>
      </c>
    </row>
    <row r="73" spans="1:7">
      <c r="A73" s="475"/>
      <c r="B73" s="493" t="s">
        <v>2293</v>
      </c>
      <c r="C73" s="469" t="s">
        <v>190</v>
      </c>
      <c r="D73" s="862"/>
      <c r="E73" s="487">
        <v>44153</v>
      </c>
      <c r="F73" s="487">
        <v>44158</v>
      </c>
      <c r="G73" s="487">
        <v>44193</v>
      </c>
    </row>
    <row r="74" spans="1:7">
      <c r="A74" s="475"/>
      <c r="B74" s="460" t="s">
        <v>266</v>
      </c>
      <c r="C74" s="469" t="s">
        <v>598</v>
      </c>
      <c r="D74" s="862"/>
      <c r="E74" s="487">
        <v>44160</v>
      </c>
      <c r="F74" s="487">
        <v>44165</v>
      </c>
      <c r="G74" s="487">
        <v>44200</v>
      </c>
    </row>
    <row r="75" spans="1:7">
      <c r="A75" s="475"/>
      <c r="B75" s="460" t="s">
        <v>2292</v>
      </c>
      <c r="C75" s="469" t="s">
        <v>254</v>
      </c>
      <c r="D75" s="862"/>
      <c r="E75" s="487">
        <v>44167</v>
      </c>
      <c r="F75" s="487">
        <v>44172</v>
      </c>
      <c r="G75" s="487">
        <v>44207</v>
      </c>
    </row>
    <row r="76" spans="1:7">
      <c r="A76" s="481"/>
      <c r="B76" s="471"/>
      <c r="C76" s="471"/>
      <c r="D76" s="471"/>
      <c r="E76" s="487"/>
      <c r="F76" s="487"/>
      <c r="G76" s="487"/>
    </row>
    <row r="77" spans="1:7">
      <c r="A77" s="874" t="s">
        <v>2291</v>
      </c>
      <c r="B77" s="861"/>
      <c r="C77" s="861"/>
      <c r="D77" s="861"/>
      <c r="E77" s="861"/>
      <c r="F77" s="861"/>
      <c r="G77" s="861"/>
    </row>
    <row r="78" spans="1:7">
      <c r="A78" s="475"/>
      <c r="B78" s="882" t="s">
        <v>26</v>
      </c>
      <c r="C78" s="882" t="s">
        <v>27</v>
      </c>
      <c r="D78" s="863" t="s">
        <v>6</v>
      </c>
      <c r="E78" s="469" t="s">
        <v>14</v>
      </c>
      <c r="F78" s="469" t="s">
        <v>18</v>
      </c>
      <c r="G78" s="490" t="s">
        <v>2290</v>
      </c>
    </row>
    <row r="79" spans="1:7">
      <c r="A79" s="475"/>
      <c r="B79" s="883"/>
      <c r="C79" s="883"/>
      <c r="D79" s="864"/>
      <c r="E79" s="491" t="s">
        <v>30</v>
      </c>
      <c r="F79" s="469" t="s">
        <v>30</v>
      </c>
      <c r="G79" s="490" t="s">
        <v>31</v>
      </c>
    </row>
    <row r="80" spans="1:7">
      <c r="A80" s="475"/>
      <c r="B80" s="469" t="s">
        <v>460</v>
      </c>
      <c r="C80" s="469" t="s">
        <v>465</v>
      </c>
      <c r="D80" s="865" t="s">
        <v>147</v>
      </c>
      <c r="E80" s="487">
        <v>44142</v>
      </c>
      <c r="F80" s="487">
        <v>44146</v>
      </c>
      <c r="G80" s="487">
        <v>44169</v>
      </c>
    </row>
    <row r="81" spans="1:7">
      <c r="A81" s="475"/>
      <c r="B81" s="469" t="s">
        <v>461</v>
      </c>
      <c r="C81" s="469" t="s">
        <v>253</v>
      </c>
      <c r="D81" s="866"/>
      <c r="E81" s="487">
        <v>44149</v>
      </c>
      <c r="F81" s="487">
        <v>44153</v>
      </c>
      <c r="G81" s="487">
        <v>44176</v>
      </c>
    </row>
    <row r="82" spans="1:7">
      <c r="A82" s="475"/>
      <c r="B82" s="469" t="s">
        <v>462</v>
      </c>
      <c r="C82" s="469" t="s">
        <v>2289</v>
      </c>
      <c r="D82" s="866"/>
      <c r="E82" s="487">
        <v>44156</v>
      </c>
      <c r="F82" s="487">
        <v>44160</v>
      </c>
      <c r="G82" s="487">
        <v>44183</v>
      </c>
    </row>
    <row r="83" spans="1:7">
      <c r="A83" s="475"/>
      <c r="B83" s="460" t="s">
        <v>463</v>
      </c>
      <c r="C83" s="469" t="s">
        <v>2288</v>
      </c>
      <c r="D83" s="866"/>
      <c r="E83" s="487">
        <v>44163</v>
      </c>
      <c r="F83" s="487">
        <v>44167</v>
      </c>
      <c r="G83" s="487">
        <v>44190</v>
      </c>
    </row>
    <row r="84" spans="1:7">
      <c r="A84" s="475"/>
      <c r="B84" s="469"/>
      <c r="C84" s="469"/>
      <c r="D84" s="867"/>
      <c r="E84" s="487"/>
      <c r="F84" s="487"/>
      <c r="G84" s="487"/>
    </row>
    <row r="85" spans="1:7">
      <c r="A85" s="475"/>
      <c r="B85" s="471"/>
      <c r="C85" s="471"/>
      <c r="D85" s="473"/>
      <c r="E85" s="471"/>
      <c r="F85" s="492"/>
      <c r="G85" s="492"/>
    </row>
    <row r="86" spans="1:7" ht="26.25" customHeight="1">
      <c r="A86" s="869" t="s">
        <v>2287</v>
      </c>
      <c r="B86" s="869"/>
      <c r="C86" s="869"/>
      <c r="D86" s="869"/>
      <c r="E86" s="869"/>
      <c r="F86" s="869"/>
      <c r="G86" s="869"/>
    </row>
    <row r="87" spans="1:7">
      <c r="A87" s="475"/>
      <c r="B87" s="882" t="s">
        <v>26</v>
      </c>
      <c r="C87" s="882" t="s">
        <v>27</v>
      </c>
      <c r="D87" s="863" t="s">
        <v>6</v>
      </c>
      <c r="E87" s="469" t="s">
        <v>14</v>
      </c>
      <c r="F87" s="469" t="s">
        <v>2286</v>
      </c>
      <c r="G87" s="490" t="s">
        <v>2285</v>
      </c>
    </row>
    <row r="88" spans="1:7">
      <c r="A88" s="475"/>
      <c r="B88" s="883"/>
      <c r="C88" s="883"/>
      <c r="D88" s="864"/>
      <c r="E88" s="491" t="s">
        <v>30</v>
      </c>
      <c r="F88" s="469" t="s">
        <v>30</v>
      </c>
      <c r="G88" s="490" t="s">
        <v>31</v>
      </c>
    </row>
    <row r="89" spans="1:7">
      <c r="A89" s="475"/>
      <c r="B89" s="469" t="s">
        <v>2103</v>
      </c>
      <c r="C89" s="469" t="s">
        <v>2284</v>
      </c>
      <c r="D89" s="896" t="s">
        <v>153</v>
      </c>
      <c r="E89" s="487">
        <v>44138</v>
      </c>
      <c r="F89" s="487">
        <v>44142</v>
      </c>
      <c r="G89" s="487">
        <v>44166</v>
      </c>
    </row>
    <row r="90" spans="1:7">
      <c r="A90" s="475"/>
      <c r="B90" s="469" t="s">
        <v>2111</v>
      </c>
      <c r="C90" s="469" t="s">
        <v>2283</v>
      </c>
      <c r="D90" s="896"/>
      <c r="E90" s="487">
        <v>44145</v>
      </c>
      <c r="F90" s="487">
        <v>44149</v>
      </c>
      <c r="G90" s="487">
        <v>44173</v>
      </c>
    </row>
    <row r="91" spans="1:7">
      <c r="A91" s="475"/>
      <c r="B91" s="469" t="s">
        <v>2110</v>
      </c>
      <c r="C91" s="469" t="s">
        <v>2282</v>
      </c>
      <c r="D91" s="896"/>
      <c r="E91" s="487">
        <v>44148</v>
      </c>
      <c r="F91" s="487">
        <v>44154</v>
      </c>
      <c r="G91" s="487">
        <v>44180</v>
      </c>
    </row>
    <row r="92" spans="1:7">
      <c r="A92" s="475"/>
      <c r="B92" s="460" t="s">
        <v>2108</v>
      </c>
      <c r="C92" s="469" t="s">
        <v>2281</v>
      </c>
      <c r="D92" s="896"/>
      <c r="E92" s="487">
        <v>44155</v>
      </c>
      <c r="F92" s="487">
        <v>44161</v>
      </c>
      <c r="G92" s="487">
        <v>44187</v>
      </c>
    </row>
    <row r="93" spans="1:7">
      <c r="A93" s="475"/>
      <c r="B93" s="469" t="s">
        <v>2109</v>
      </c>
      <c r="C93" s="469" t="s">
        <v>2280</v>
      </c>
      <c r="D93" s="896"/>
      <c r="E93" s="487">
        <v>44162</v>
      </c>
      <c r="F93" s="487">
        <v>44168</v>
      </c>
      <c r="G93" s="487">
        <v>44194</v>
      </c>
    </row>
    <row r="94" spans="1:7">
      <c r="A94" s="875" t="s">
        <v>2279</v>
      </c>
      <c r="B94" s="875"/>
    </row>
    <row r="95" spans="1:7">
      <c r="A95" s="869" t="s">
        <v>2278</v>
      </c>
      <c r="B95" s="869"/>
      <c r="C95" s="869"/>
      <c r="D95" s="869"/>
      <c r="E95" s="869"/>
      <c r="F95" s="869"/>
      <c r="G95" s="869"/>
    </row>
    <row r="96" spans="1:7">
      <c r="A96" s="475"/>
      <c r="B96" s="876" t="s">
        <v>26</v>
      </c>
      <c r="C96" s="876" t="s">
        <v>27</v>
      </c>
      <c r="D96" s="876" t="s">
        <v>6</v>
      </c>
      <c r="E96" s="469" t="s">
        <v>14</v>
      </c>
      <c r="F96" s="469" t="s">
        <v>2276</v>
      </c>
      <c r="G96" s="469" t="s">
        <v>240</v>
      </c>
    </row>
    <row r="97" spans="1:7">
      <c r="A97" s="475"/>
      <c r="B97" s="877"/>
      <c r="C97" s="877"/>
      <c r="D97" s="877"/>
      <c r="E97" s="469" t="s">
        <v>30</v>
      </c>
      <c r="F97" s="469" t="s">
        <v>30</v>
      </c>
      <c r="G97" s="469" t="s">
        <v>31</v>
      </c>
    </row>
    <row r="98" spans="1:7">
      <c r="A98" s="475"/>
      <c r="B98" s="469" t="s">
        <v>538</v>
      </c>
      <c r="C98" s="469" t="s">
        <v>541</v>
      </c>
      <c r="D98" s="879" t="s">
        <v>103</v>
      </c>
      <c r="E98" s="487">
        <v>44139</v>
      </c>
      <c r="F98" s="487">
        <v>44145</v>
      </c>
      <c r="G98" s="487">
        <v>44168</v>
      </c>
    </row>
    <row r="99" spans="1:7">
      <c r="A99" s="475"/>
      <c r="B99" s="469" t="s">
        <v>175</v>
      </c>
      <c r="C99" s="469" t="s">
        <v>2275</v>
      </c>
      <c r="D99" s="879"/>
      <c r="E99" s="487">
        <v>44146</v>
      </c>
      <c r="F99" s="487">
        <v>44152</v>
      </c>
      <c r="G99" s="487">
        <v>44175</v>
      </c>
    </row>
    <row r="100" spans="1:7">
      <c r="A100" s="475"/>
      <c r="B100" s="460" t="s">
        <v>539</v>
      </c>
      <c r="C100" s="460" t="s">
        <v>543</v>
      </c>
      <c r="D100" s="879"/>
      <c r="E100" s="487">
        <v>44153</v>
      </c>
      <c r="F100" s="487">
        <v>44159</v>
      </c>
      <c r="G100" s="487">
        <v>44182</v>
      </c>
    </row>
    <row r="101" spans="1:7">
      <c r="A101" s="475"/>
      <c r="B101" s="460" t="s">
        <v>2274</v>
      </c>
      <c r="C101" s="460" t="s">
        <v>2273</v>
      </c>
      <c r="D101" s="879"/>
      <c r="E101" s="487">
        <v>44160</v>
      </c>
      <c r="F101" s="487">
        <v>44166</v>
      </c>
      <c r="G101" s="487">
        <v>44189</v>
      </c>
    </row>
    <row r="102" spans="1:7">
      <c r="A102" s="475"/>
      <c r="B102" s="460" t="s">
        <v>2272</v>
      </c>
      <c r="C102" s="479" t="s">
        <v>2271</v>
      </c>
      <c r="D102" s="879"/>
      <c r="E102" s="487">
        <v>44167</v>
      </c>
      <c r="F102" s="487">
        <v>44173</v>
      </c>
      <c r="G102" s="487">
        <v>44196</v>
      </c>
    </row>
    <row r="103" spans="1:7">
      <c r="A103" s="475"/>
      <c r="B103" s="489"/>
      <c r="C103" s="489"/>
      <c r="D103" s="488"/>
      <c r="E103" s="473"/>
      <c r="F103" s="488"/>
      <c r="G103" s="487"/>
    </row>
    <row r="104" spans="1:7">
      <c r="A104" s="869" t="s">
        <v>2277</v>
      </c>
      <c r="B104" s="869"/>
      <c r="C104" s="869"/>
      <c r="D104" s="869"/>
      <c r="E104" s="869"/>
      <c r="F104" s="869"/>
      <c r="G104" s="869"/>
    </row>
    <row r="105" spans="1:7">
      <c r="A105" s="475"/>
      <c r="B105" s="878" t="s">
        <v>26</v>
      </c>
      <c r="C105" s="878" t="s">
        <v>27</v>
      </c>
      <c r="D105" s="862" t="s">
        <v>6</v>
      </c>
      <c r="E105" s="460" t="s">
        <v>14</v>
      </c>
      <c r="F105" s="469" t="s">
        <v>2276</v>
      </c>
      <c r="G105" s="469" t="s">
        <v>138</v>
      </c>
    </row>
    <row r="106" spans="1:7">
      <c r="A106" s="475"/>
      <c r="B106" s="878"/>
      <c r="C106" s="878"/>
      <c r="D106" s="862"/>
      <c r="E106" s="460" t="s">
        <v>30</v>
      </c>
      <c r="F106" s="469" t="s">
        <v>30</v>
      </c>
      <c r="G106" s="469" t="s">
        <v>31</v>
      </c>
    </row>
    <row r="107" spans="1:7">
      <c r="A107" s="475"/>
      <c r="B107" s="469" t="s">
        <v>538</v>
      </c>
      <c r="C107" s="469" t="s">
        <v>541</v>
      </c>
      <c r="D107" s="879" t="s">
        <v>103</v>
      </c>
      <c r="E107" s="487">
        <v>44139</v>
      </c>
      <c r="F107" s="487">
        <v>44145</v>
      </c>
      <c r="G107" s="487">
        <v>44186</v>
      </c>
    </row>
    <row r="108" spans="1:7">
      <c r="A108" s="475"/>
      <c r="B108" s="469" t="s">
        <v>175</v>
      </c>
      <c r="C108" s="469" t="s">
        <v>2275</v>
      </c>
      <c r="D108" s="879"/>
      <c r="E108" s="487">
        <v>44146</v>
      </c>
      <c r="F108" s="487">
        <v>44152</v>
      </c>
      <c r="G108" s="487">
        <v>44193</v>
      </c>
    </row>
    <row r="109" spans="1:7" ht="17.25" customHeight="1">
      <c r="A109" s="475"/>
      <c r="B109" s="460" t="s">
        <v>539</v>
      </c>
      <c r="C109" s="460" t="s">
        <v>543</v>
      </c>
      <c r="D109" s="879"/>
      <c r="E109" s="487">
        <v>44153</v>
      </c>
      <c r="F109" s="487">
        <v>44159</v>
      </c>
      <c r="G109" s="487">
        <v>44200</v>
      </c>
    </row>
    <row r="110" spans="1:7">
      <c r="A110" s="475"/>
      <c r="B110" s="460" t="s">
        <v>2274</v>
      </c>
      <c r="C110" s="460" t="s">
        <v>2273</v>
      </c>
      <c r="D110" s="879"/>
      <c r="E110" s="487">
        <v>44160</v>
      </c>
      <c r="F110" s="487">
        <v>44166</v>
      </c>
      <c r="G110" s="487">
        <v>44207</v>
      </c>
    </row>
    <row r="111" spans="1:7">
      <c r="A111" s="475"/>
      <c r="B111" s="460" t="s">
        <v>2272</v>
      </c>
      <c r="C111" s="479" t="s">
        <v>2271</v>
      </c>
      <c r="D111" s="879"/>
      <c r="E111" s="487">
        <v>44167</v>
      </c>
      <c r="F111" s="487">
        <v>44173</v>
      </c>
      <c r="G111" s="487">
        <v>44214</v>
      </c>
    </row>
    <row r="112" spans="1:7">
      <c r="A112" s="475"/>
      <c r="B112" s="486"/>
      <c r="C112" s="485"/>
      <c r="D112" s="484"/>
      <c r="E112" s="483"/>
      <c r="F112" s="483"/>
      <c r="G112" s="483"/>
    </row>
    <row r="113" spans="1:7">
      <c r="A113" s="869" t="s">
        <v>2270</v>
      </c>
      <c r="B113" s="869"/>
      <c r="C113" s="869"/>
      <c r="D113" s="869"/>
      <c r="E113" s="869"/>
      <c r="F113" s="869"/>
      <c r="G113" s="869"/>
    </row>
    <row r="114" spans="1:7">
      <c r="A114" s="475"/>
      <c r="B114" s="870" t="s">
        <v>26</v>
      </c>
      <c r="C114" s="870" t="s">
        <v>27</v>
      </c>
      <c r="D114" s="870" t="s">
        <v>6</v>
      </c>
      <c r="E114" s="461" t="s">
        <v>14</v>
      </c>
      <c r="F114" s="461" t="s">
        <v>18</v>
      </c>
      <c r="G114" s="461" t="s">
        <v>131</v>
      </c>
    </row>
    <row r="115" spans="1:7">
      <c r="A115" s="475"/>
      <c r="B115" s="877"/>
      <c r="C115" s="871"/>
      <c r="D115" s="871"/>
      <c r="E115" s="461" t="s">
        <v>30</v>
      </c>
      <c r="F115" s="461" t="s">
        <v>30</v>
      </c>
      <c r="G115" s="461" t="s">
        <v>31</v>
      </c>
    </row>
    <row r="116" spans="1:7">
      <c r="A116" s="475"/>
      <c r="B116" s="469" t="s">
        <v>391</v>
      </c>
      <c r="C116" s="469" t="s">
        <v>396</v>
      </c>
      <c r="D116" s="872" t="s">
        <v>2221</v>
      </c>
      <c r="E116" s="459">
        <v>44139</v>
      </c>
      <c r="F116" s="459">
        <v>44145</v>
      </c>
      <c r="G116" s="459">
        <v>44179</v>
      </c>
    </row>
    <row r="117" spans="1:7" ht="15.75" customHeight="1">
      <c r="A117" s="475"/>
      <c r="B117" s="469" t="s">
        <v>392</v>
      </c>
      <c r="C117" s="469" t="s">
        <v>397</v>
      </c>
      <c r="D117" s="872"/>
      <c r="E117" s="459">
        <v>44146</v>
      </c>
      <c r="F117" s="459">
        <v>44152</v>
      </c>
      <c r="G117" s="459">
        <v>44186</v>
      </c>
    </row>
    <row r="118" spans="1:7">
      <c r="A118" s="475"/>
      <c r="B118" s="460" t="s">
        <v>393</v>
      </c>
      <c r="C118" s="460" t="s">
        <v>398</v>
      </c>
      <c r="D118" s="872"/>
      <c r="E118" s="459">
        <v>44153</v>
      </c>
      <c r="F118" s="459">
        <v>44159</v>
      </c>
      <c r="G118" s="459">
        <v>44193</v>
      </c>
    </row>
    <row r="119" spans="1:7">
      <c r="A119" s="475"/>
      <c r="B119" s="479" t="s">
        <v>394</v>
      </c>
      <c r="C119" s="479" t="s">
        <v>399</v>
      </c>
      <c r="D119" s="872"/>
      <c r="E119" s="459">
        <v>44160</v>
      </c>
      <c r="F119" s="459">
        <v>44166</v>
      </c>
      <c r="G119" s="459">
        <v>44200</v>
      </c>
    </row>
    <row r="120" spans="1:7">
      <c r="A120" s="475"/>
      <c r="B120" s="479" t="s">
        <v>395</v>
      </c>
      <c r="C120" s="479" t="s">
        <v>400</v>
      </c>
      <c r="D120" s="872"/>
      <c r="E120" s="459">
        <v>44167</v>
      </c>
      <c r="F120" s="459">
        <v>44173</v>
      </c>
      <c r="G120" s="459">
        <v>43841</v>
      </c>
    </row>
    <row r="121" spans="1:7">
      <c r="A121" s="475"/>
      <c r="D121" s="482"/>
    </row>
    <row r="122" spans="1:7">
      <c r="A122" s="869" t="s">
        <v>2269</v>
      </c>
      <c r="B122" s="869"/>
      <c r="C122" s="869"/>
      <c r="D122" s="869"/>
      <c r="E122" s="869"/>
      <c r="F122" s="869"/>
      <c r="G122" s="869"/>
    </row>
    <row r="123" spans="1:7">
      <c r="A123" s="475"/>
      <c r="B123" s="865" t="s">
        <v>26</v>
      </c>
      <c r="C123" s="865" t="s">
        <v>27</v>
      </c>
      <c r="D123" s="865" t="s">
        <v>6</v>
      </c>
      <c r="E123" s="461" t="s">
        <v>14</v>
      </c>
      <c r="F123" s="469" t="s">
        <v>18</v>
      </c>
      <c r="G123" s="469" t="s">
        <v>2223</v>
      </c>
    </row>
    <row r="124" spans="1:7">
      <c r="A124" s="475"/>
      <c r="B124" s="877"/>
      <c r="C124" s="867"/>
      <c r="D124" s="867"/>
      <c r="E124" s="469" t="s">
        <v>30</v>
      </c>
      <c r="F124" s="469" t="s">
        <v>30</v>
      </c>
      <c r="G124" s="469" t="s">
        <v>31</v>
      </c>
    </row>
    <row r="125" spans="1:7">
      <c r="A125" s="475"/>
      <c r="B125" s="469" t="s">
        <v>174</v>
      </c>
      <c r="C125" s="469" t="s">
        <v>2268</v>
      </c>
      <c r="D125" s="895" t="s">
        <v>153</v>
      </c>
      <c r="E125" s="459">
        <v>44138</v>
      </c>
      <c r="F125" s="459">
        <v>44143</v>
      </c>
      <c r="G125" s="459">
        <v>44160</v>
      </c>
    </row>
    <row r="126" spans="1:7">
      <c r="A126" s="475"/>
      <c r="B126" s="469" t="s">
        <v>2267</v>
      </c>
      <c r="C126" s="469" t="s">
        <v>2266</v>
      </c>
      <c r="D126" s="895"/>
      <c r="E126" s="459">
        <v>44145</v>
      </c>
      <c r="F126" s="459">
        <v>44150</v>
      </c>
      <c r="G126" s="459">
        <v>44167</v>
      </c>
    </row>
    <row r="127" spans="1:7" ht="15.75" customHeight="1">
      <c r="A127" s="481"/>
      <c r="B127" s="460" t="s">
        <v>2265</v>
      </c>
      <c r="C127" s="460" t="s">
        <v>2264</v>
      </c>
      <c r="D127" s="895"/>
      <c r="E127" s="459">
        <v>44152</v>
      </c>
      <c r="F127" s="459">
        <v>44157</v>
      </c>
      <c r="G127" s="459">
        <v>44174</v>
      </c>
    </row>
    <row r="128" spans="1:7">
      <c r="A128" s="475"/>
      <c r="B128" s="480" t="s">
        <v>2263</v>
      </c>
      <c r="C128" s="479" t="s">
        <v>2262</v>
      </c>
      <c r="D128" s="895"/>
      <c r="E128" s="459">
        <v>44159</v>
      </c>
      <c r="F128" s="459">
        <v>44164</v>
      </c>
      <c r="G128" s="459">
        <v>44181</v>
      </c>
    </row>
    <row r="129" spans="1:7">
      <c r="A129" s="475"/>
      <c r="B129" s="480" t="s">
        <v>2261</v>
      </c>
      <c r="C129" s="479" t="s">
        <v>2260</v>
      </c>
      <c r="D129" s="895"/>
      <c r="E129" s="459">
        <v>44166</v>
      </c>
      <c r="F129" s="459">
        <v>44171</v>
      </c>
      <c r="G129" s="459">
        <v>44188</v>
      </c>
    </row>
    <row r="130" spans="1:7">
      <c r="A130" s="475"/>
      <c r="B130" s="477"/>
      <c r="C130" s="477"/>
      <c r="D130" s="476"/>
      <c r="E130" s="470"/>
      <c r="F130" s="470"/>
      <c r="G130" s="470"/>
    </row>
    <row r="131" spans="1:7">
      <c r="A131" s="869" t="s">
        <v>2259</v>
      </c>
      <c r="B131" s="869"/>
      <c r="C131" s="869"/>
      <c r="D131" s="869"/>
      <c r="E131" s="869"/>
      <c r="F131" s="869"/>
      <c r="G131" s="869"/>
    </row>
    <row r="132" spans="1:7" ht="28.5" customHeight="1">
      <c r="A132" s="475"/>
      <c r="B132" s="865" t="s">
        <v>26</v>
      </c>
      <c r="C132" s="865" t="s">
        <v>27</v>
      </c>
      <c r="D132" s="865" t="s">
        <v>6</v>
      </c>
      <c r="E132" s="461" t="s">
        <v>14</v>
      </c>
      <c r="F132" s="469" t="s">
        <v>18</v>
      </c>
      <c r="G132" s="469" t="s">
        <v>2224</v>
      </c>
    </row>
    <row r="133" spans="1:7" ht="18" customHeight="1">
      <c r="A133" s="475"/>
      <c r="B133" s="877"/>
      <c r="C133" s="867"/>
      <c r="D133" s="867"/>
      <c r="E133" s="469" t="s">
        <v>30</v>
      </c>
      <c r="F133" s="469" t="s">
        <v>30</v>
      </c>
      <c r="G133" s="469" t="s">
        <v>31</v>
      </c>
    </row>
    <row r="134" spans="1:7">
      <c r="A134" s="475"/>
      <c r="B134" s="469" t="s">
        <v>2258</v>
      </c>
      <c r="C134" s="469" t="s">
        <v>2257</v>
      </c>
      <c r="D134" s="895" t="s">
        <v>147</v>
      </c>
      <c r="E134" s="459">
        <v>44140</v>
      </c>
      <c r="F134" s="459">
        <v>44145</v>
      </c>
      <c r="G134" s="459">
        <v>44176</v>
      </c>
    </row>
    <row r="135" spans="1:7">
      <c r="A135" s="475"/>
      <c r="B135" s="469" t="s">
        <v>2256</v>
      </c>
      <c r="C135" s="469" t="s">
        <v>2255</v>
      </c>
      <c r="D135" s="895"/>
      <c r="E135" s="459">
        <v>44147</v>
      </c>
      <c r="F135" s="459">
        <v>44152</v>
      </c>
      <c r="G135" s="459">
        <v>44183</v>
      </c>
    </row>
    <row r="136" spans="1:7">
      <c r="A136" s="475"/>
      <c r="B136" s="478" t="s">
        <v>2254</v>
      </c>
      <c r="C136" s="478" t="s">
        <v>2253</v>
      </c>
      <c r="D136" s="895"/>
      <c r="E136" s="459">
        <v>44154</v>
      </c>
      <c r="F136" s="459">
        <v>44159</v>
      </c>
      <c r="G136" s="459">
        <v>44190</v>
      </c>
    </row>
    <row r="137" spans="1:7">
      <c r="A137" s="475"/>
      <c r="B137" s="460" t="s">
        <v>2252</v>
      </c>
      <c r="C137" s="460" t="s">
        <v>2251</v>
      </c>
      <c r="D137" s="895"/>
      <c r="E137" s="459">
        <v>44161</v>
      </c>
      <c r="F137" s="459">
        <v>44166</v>
      </c>
      <c r="G137" s="459">
        <v>44197</v>
      </c>
    </row>
    <row r="138" spans="1:7">
      <c r="A138" s="475"/>
      <c r="B138" s="478" t="s">
        <v>2250</v>
      </c>
      <c r="C138" s="478" t="s">
        <v>2249</v>
      </c>
      <c r="D138" s="895"/>
      <c r="E138" s="459">
        <v>44168</v>
      </c>
      <c r="F138" s="459">
        <v>44173</v>
      </c>
      <c r="G138" s="459">
        <v>44204</v>
      </c>
    </row>
    <row r="139" spans="1:7">
      <c r="A139" s="475"/>
      <c r="B139" s="477"/>
      <c r="C139" s="477"/>
      <c r="D139" s="476"/>
      <c r="E139" s="477"/>
      <c r="F139" s="477"/>
      <c r="G139" s="477"/>
    </row>
    <row r="140" spans="1:7">
      <c r="A140" s="880" t="s">
        <v>2248</v>
      </c>
      <c r="B140" s="880"/>
      <c r="C140" s="477"/>
      <c r="D140" s="476"/>
      <c r="E140" s="470"/>
      <c r="F140" s="470"/>
      <c r="G140" s="470"/>
    </row>
    <row r="141" spans="1:7">
      <c r="A141" s="869" t="s">
        <v>2247</v>
      </c>
      <c r="B141" s="869"/>
      <c r="C141" s="869"/>
      <c r="D141" s="869"/>
      <c r="E141" s="869"/>
      <c r="F141" s="869"/>
      <c r="G141" s="869"/>
    </row>
    <row r="142" spans="1:7">
      <c r="A142" s="475"/>
      <c r="B142" s="865" t="s">
        <v>26</v>
      </c>
      <c r="C142" s="893" t="s">
        <v>27</v>
      </c>
      <c r="D142" s="865" t="s">
        <v>6</v>
      </c>
      <c r="E142" s="461" t="s">
        <v>14</v>
      </c>
      <c r="F142" s="469" t="s">
        <v>2245</v>
      </c>
      <c r="G142" s="468" t="s">
        <v>262</v>
      </c>
    </row>
    <row r="143" spans="1:7">
      <c r="A143" s="475"/>
      <c r="B143" s="867"/>
      <c r="C143" s="894"/>
      <c r="D143" s="867"/>
      <c r="E143" s="467" t="s">
        <v>30</v>
      </c>
      <c r="F143" s="467" t="s">
        <v>30</v>
      </c>
      <c r="G143" s="466" t="s">
        <v>31</v>
      </c>
    </row>
    <row r="144" spans="1:7">
      <c r="A144" s="464"/>
      <c r="B144" s="461" t="s">
        <v>2079</v>
      </c>
      <c r="C144" s="461" t="s">
        <v>2078</v>
      </c>
      <c r="D144" s="862" t="s">
        <v>85</v>
      </c>
      <c r="E144" s="459">
        <v>44141</v>
      </c>
      <c r="F144" s="459">
        <v>44146</v>
      </c>
      <c r="G144" s="459">
        <v>44151</v>
      </c>
    </row>
    <row r="145" spans="1:14">
      <c r="A145" s="475"/>
      <c r="B145" s="461" t="s">
        <v>2077</v>
      </c>
      <c r="C145" s="461" t="s">
        <v>2076</v>
      </c>
      <c r="D145" s="862"/>
      <c r="E145" s="459">
        <v>44148</v>
      </c>
      <c r="F145" s="459">
        <v>44153</v>
      </c>
      <c r="G145" s="459">
        <v>44158</v>
      </c>
    </row>
    <row r="146" spans="1:14">
      <c r="A146" s="475"/>
      <c r="B146" s="460" t="s">
        <v>2075</v>
      </c>
      <c r="C146" s="462" t="s">
        <v>2074</v>
      </c>
      <c r="D146" s="862"/>
      <c r="E146" s="459">
        <v>44155</v>
      </c>
      <c r="F146" s="459">
        <v>44160</v>
      </c>
      <c r="G146" s="459">
        <v>44165</v>
      </c>
    </row>
    <row r="147" spans="1:14">
      <c r="A147" s="475"/>
      <c r="B147" s="461" t="s">
        <v>2073</v>
      </c>
      <c r="C147" s="460" t="s">
        <v>2074</v>
      </c>
      <c r="D147" s="862"/>
      <c r="E147" s="459">
        <v>44162</v>
      </c>
      <c r="F147" s="459">
        <v>44167</v>
      </c>
      <c r="G147" s="459">
        <v>44172</v>
      </c>
    </row>
    <row r="148" spans="1:14">
      <c r="A148" s="464"/>
      <c r="B148" s="461"/>
      <c r="C148" s="474"/>
      <c r="D148" s="862"/>
      <c r="E148" s="459"/>
      <c r="F148" s="459"/>
      <c r="G148" s="459"/>
    </row>
    <row r="149" spans="1:14">
      <c r="A149" s="464"/>
      <c r="B149" s="473"/>
      <c r="C149" s="472"/>
      <c r="D149" s="471"/>
      <c r="E149" s="470"/>
      <c r="F149" s="470"/>
      <c r="G149" s="470"/>
    </row>
    <row r="150" spans="1:14">
      <c r="A150" s="869" t="s">
        <v>2246</v>
      </c>
      <c r="B150" s="869"/>
      <c r="C150" s="869"/>
      <c r="D150" s="869"/>
      <c r="E150" s="869"/>
      <c r="F150" s="869"/>
      <c r="G150" s="869"/>
    </row>
    <row r="151" spans="1:14">
      <c r="A151" s="464"/>
      <c r="B151" s="865" t="s">
        <v>26</v>
      </c>
      <c r="C151" s="893" t="s">
        <v>27</v>
      </c>
      <c r="D151" s="865" t="s">
        <v>6</v>
      </c>
      <c r="E151" s="467" t="s">
        <v>14</v>
      </c>
      <c r="F151" s="469" t="s">
        <v>2245</v>
      </c>
      <c r="G151" s="468" t="s">
        <v>2244</v>
      </c>
    </row>
    <row r="152" spans="1:14">
      <c r="A152" s="464"/>
      <c r="B152" s="867"/>
      <c r="C152" s="894"/>
      <c r="D152" s="867"/>
      <c r="E152" s="467" t="s">
        <v>30</v>
      </c>
      <c r="F152" s="467" t="s">
        <v>30</v>
      </c>
      <c r="G152" s="466" t="s">
        <v>31</v>
      </c>
    </row>
    <row r="153" spans="1:14" s="465" customFormat="1">
      <c r="A153" s="464"/>
      <c r="B153" s="461" t="s">
        <v>2065</v>
      </c>
      <c r="C153" s="461" t="s">
        <v>2243</v>
      </c>
      <c r="D153" s="862" t="s">
        <v>85</v>
      </c>
      <c r="E153" s="459">
        <v>44141</v>
      </c>
      <c r="F153" s="459">
        <v>44145</v>
      </c>
      <c r="G153" s="459">
        <v>44149</v>
      </c>
      <c r="H153" s="881"/>
      <c r="I153" s="881"/>
      <c r="J153" s="881"/>
      <c r="K153" s="881"/>
      <c r="L153" s="881"/>
      <c r="M153" s="881"/>
      <c r="N153" s="881"/>
    </row>
    <row r="154" spans="1:14">
      <c r="A154" s="464"/>
      <c r="B154" s="461" t="s">
        <v>2242</v>
      </c>
      <c r="C154" s="461" t="s">
        <v>2241</v>
      </c>
      <c r="D154" s="862"/>
      <c r="E154" s="459">
        <v>44148</v>
      </c>
      <c r="F154" s="459">
        <v>44152</v>
      </c>
      <c r="G154" s="459">
        <v>44156</v>
      </c>
    </row>
    <row r="155" spans="1:14">
      <c r="A155" s="464"/>
      <c r="B155" s="463" t="s">
        <v>2240</v>
      </c>
      <c r="C155" s="462" t="s">
        <v>2239</v>
      </c>
      <c r="D155" s="862"/>
      <c r="E155" s="459">
        <v>44155</v>
      </c>
      <c r="F155" s="459">
        <v>44158</v>
      </c>
      <c r="G155" s="459">
        <v>44163</v>
      </c>
    </row>
    <row r="156" spans="1:14">
      <c r="A156" s="464"/>
      <c r="B156" s="463" t="s">
        <v>2065</v>
      </c>
      <c r="C156" s="462" t="s">
        <v>2238</v>
      </c>
      <c r="D156" s="862"/>
      <c r="E156" s="459">
        <v>44162</v>
      </c>
      <c r="F156" s="459">
        <v>44165</v>
      </c>
      <c r="G156" s="459">
        <v>44170</v>
      </c>
    </row>
    <row r="157" spans="1:14">
      <c r="B157" s="461" t="s">
        <v>2237</v>
      </c>
      <c r="C157" s="460" t="s">
        <v>2236</v>
      </c>
      <c r="D157" s="862"/>
      <c r="E157" s="459">
        <v>44134</v>
      </c>
      <c r="F157" s="459">
        <v>44141</v>
      </c>
      <c r="G157" s="459">
        <v>44144</v>
      </c>
    </row>
    <row r="158" spans="1:14">
      <c r="B158" s="456"/>
    </row>
    <row r="159" spans="1:14">
      <c r="B159" s="456"/>
    </row>
  </sheetData>
  <mergeCells count="93">
    <mergeCell ref="D26:D30"/>
    <mergeCell ref="D123:D124"/>
    <mergeCell ref="D125:D129"/>
    <mergeCell ref="D132:D133"/>
    <mergeCell ref="D134:D138"/>
    <mergeCell ref="D87:D88"/>
    <mergeCell ref="D89:D93"/>
    <mergeCell ref="D96:D97"/>
    <mergeCell ref="D98:D102"/>
    <mergeCell ref="D105:D106"/>
    <mergeCell ref="D6:D7"/>
    <mergeCell ref="D8:D12"/>
    <mergeCell ref="D15:D16"/>
    <mergeCell ref="D17:D21"/>
    <mergeCell ref="D24:D25"/>
    <mergeCell ref="D42:D43"/>
    <mergeCell ref="D44:D48"/>
    <mergeCell ref="D51:D52"/>
    <mergeCell ref="D53:D57"/>
    <mergeCell ref="C123:C124"/>
    <mergeCell ref="C6:C7"/>
    <mergeCell ref="C15:C16"/>
    <mergeCell ref="C24:C25"/>
    <mergeCell ref="C33:C34"/>
    <mergeCell ref="C42:C43"/>
    <mergeCell ref="C87:C88"/>
    <mergeCell ref="C96:C97"/>
    <mergeCell ref="C105:C106"/>
    <mergeCell ref="B123:B124"/>
    <mergeCell ref="B132:B133"/>
    <mergeCell ref="C132:C133"/>
    <mergeCell ref="B87:B88"/>
    <mergeCell ref="B6:B7"/>
    <mergeCell ref="B15:B16"/>
    <mergeCell ref="B24:B25"/>
    <mergeCell ref="B33:B34"/>
    <mergeCell ref="B42:B43"/>
    <mergeCell ref="A131:G131"/>
    <mergeCell ref="A140:B140"/>
    <mergeCell ref="A141:G141"/>
    <mergeCell ref="A150:G150"/>
    <mergeCell ref="H153:N153"/>
    <mergeCell ref="D144:D148"/>
    <mergeCell ref="D151:D152"/>
    <mergeCell ref="D153:D157"/>
    <mergeCell ref="B142:B143"/>
    <mergeCell ref="B151:B152"/>
    <mergeCell ref="C142:C143"/>
    <mergeCell ref="C151:C152"/>
    <mergeCell ref="D142:D143"/>
    <mergeCell ref="A122:G122"/>
    <mergeCell ref="B96:B97"/>
    <mergeCell ref="B105:B106"/>
    <mergeCell ref="B114:B115"/>
    <mergeCell ref="C114:C115"/>
    <mergeCell ref="D107:D111"/>
    <mergeCell ref="D114:D115"/>
    <mergeCell ref="D116:D120"/>
    <mergeCell ref="A58:B58"/>
    <mergeCell ref="A59:G59"/>
    <mergeCell ref="A68:G68"/>
    <mergeCell ref="A77:G77"/>
    <mergeCell ref="A86:G86"/>
    <mergeCell ref="D60:D61"/>
    <mergeCell ref="D62:D66"/>
    <mergeCell ref="D69:D70"/>
    <mergeCell ref="A94:B94"/>
    <mergeCell ref="A95:G95"/>
    <mergeCell ref="A104:G104"/>
    <mergeCell ref="A113:G113"/>
    <mergeCell ref="B60:B61"/>
    <mergeCell ref="B69:B70"/>
    <mergeCell ref="D71:D75"/>
    <mergeCell ref="D78:D79"/>
    <mergeCell ref="D80:D84"/>
    <mergeCell ref="A14:G14"/>
    <mergeCell ref="A23:G23"/>
    <mergeCell ref="A32:G32"/>
    <mergeCell ref="A41:G41"/>
    <mergeCell ref="A50:G50"/>
    <mergeCell ref="B51:B52"/>
    <mergeCell ref="B78:B79"/>
    <mergeCell ref="C60:C61"/>
    <mergeCell ref="C69:C70"/>
    <mergeCell ref="C78:C79"/>
    <mergeCell ref="C51:C52"/>
    <mergeCell ref="D33:D34"/>
    <mergeCell ref="D35:D39"/>
    <mergeCell ref="A1:G1"/>
    <mergeCell ref="B2:E2"/>
    <mergeCell ref="B3:G3"/>
    <mergeCell ref="A4:B4"/>
    <mergeCell ref="A5:G5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topLeftCell="A13" workbookViewId="0">
      <selection activeCell="I44" sqref="I44"/>
    </sheetView>
  </sheetViews>
  <sheetFormatPr defaultRowHeight="16.5"/>
  <cols>
    <col min="1" max="1" width="15.25" style="518" customWidth="1"/>
    <col min="2" max="2" width="22.25" style="518" customWidth="1"/>
    <col min="3" max="3" width="18.5" style="519" customWidth="1"/>
    <col min="4" max="4" width="19.375" style="518" customWidth="1"/>
    <col min="5" max="5" width="17.375" style="518" customWidth="1"/>
    <col min="6" max="6" width="20.125" style="518" customWidth="1"/>
    <col min="7" max="7" width="17.75" style="518" customWidth="1"/>
    <col min="8" max="8" width="13.875" style="518" customWidth="1"/>
    <col min="9" max="16384" width="9" style="518"/>
  </cols>
  <sheetData>
    <row r="1" spans="1:11" ht="62.25" customHeight="1">
      <c r="A1" s="907" t="s">
        <v>2392</v>
      </c>
      <c r="B1" s="907"/>
      <c r="C1" s="907"/>
      <c r="D1" s="907"/>
      <c r="E1" s="907"/>
      <c r="F1" s="908"/>
      <c r="G1" s="907"/>
      <c r="H1" s="558"/>
      <c r="I1" s="540"/>
      <c r="J1" s="906"/>
      <c r="K1" s="906"/>
    </row>
    <row r="2" spans="1:11" ht="36" customHeight="1">
      <c r="A2" s="909" t="s">
        <v>2391</v>
      </c>
      <c r="B2" s="909"/>
      <c r="C2" s="561"/>
      <c r="D2" s="560"/>
      <c r="E2" s="560"/>
      <c r="F2" s="560"/>
      <c r="G2" s="559">
        <v>44136</v>
      </c>
      <c r="H2" s="558"/>
      <c r="I2" s="540"/>
      <c r="J2" s="557"/>
      <c r="K2" s="556"/>
    </row>
    <row r="3" spans="1:11" ht="23.25" customHeight="1">
      <c r="A3" s="909" t="s">
        <v>2390</v>
      </c>
      <c r="B3" s="909"/>
      <c r="C3" s="909"/>
      <c r="D3" s="909"/>
      <c r="E3" s="909"/>
      <c r="F3" s="909"/>
      <c r="G3" s="909"/>
      <c r="H3" s="558"/>
      <c r="I3" s="540"/>
      <c r="J3" s="557"/>
      <c r="K3" s="556"/>
    </row>
    <row r="4" spans="1:11">
      <c r="A4" s="548" t="s">
        <v>158</v>
      </c>
      <c r="B4" s="548"/>
      <c r="C4" s="549"/>
      <c r="D4" s="548"/>
      <c r="E4" s="548"/>
      <c r="F4" s="548"/>
      <c r="G4" s="548"/>
      <c r="H4" s="541"/>
      <c r="I4" s="541"/>
      <c r="J4" s="548"/>
      <c r="K4" s="548"/>
    </row>
    <row r="5" spans="1:11">
      <c r="A5" s="526" t="s">
        <v>2389</v>
      </c>
      <c r="B5" s="555"/>
      <c r="C5" s="554"/>
      <c r="D5" s="553"/>
      <c r="E5" s="553"/>
      <c r="F5" s="546"/>
      <c r="G5" s="546"/>
    </row>
    <row r="6" spans="1:11">
      <c r="B6" s="899" t="s">
        <v>726</v>
      </c>
      <c r="C6" s="897" t="s">
        <v>2345</v>
      </c>
      <c r="D6" s="899" t="s">
        <v>2355</v>
      </c>
      <c r="E6" s="524" t="s">
        <v>2344</v>
      </c>
      <c r="F6" s="524" t="s">
        <v>2344</v>
      </c>
      <c r="G6" s="524" t="s">
        <v>2389</v>
      </c>
    </row>
    <row r="7" spans="1:11">
      <c r="B7" s="900"/>
      <c r="C7" s="898"/>
      <c r="D7" s="900"/>
      <c r="E7" s="524" t="s">
        <v>2342</v>
      </c>
      <c r="F7" s="524" t="s">
        <v>997</v>
      </c>
      <c r="G7" s="524" t="s">
        <v>998</v>
      </c>
    </row>
    <row r="8" spans="1:11">
      <c r="B8" s="547" t="s">
        <v>2388</v>
      </c>
      <c r="C8" s="547" t="s">
        <v>2387</v>
      </c>
      <c r="D8" s="901" t="s">
        <v>2386</v>
      </c>
      <c r="E8" s="522">
        <v>44162</v>
      </c>
      <c r="F8" s="522">
        <v>44142</v>
      </c>
      <c r="G8" s="522">
        <v>44167</v>
      </c>
    </row>
    <row r="9" spans="1:11">
      <c r="B9" s="547" t="s">
        <v>2385</v>
      </c>
      <c r="C9" s="547" t="s">
        <v>2384</v>
      </c>
      <c r="D9" s="902"/>
      <c r="E9" s="522">
        <f t="shared" ref="E9:G10" si="0">E8+7</f>
        <v>44169</v>
      </c>
      <c r="F9" s="522">
        <f t="shared" si="0"/>
        <v>44149</v>
      </c>
      <c r="G9" s="522">
        <f t="shared" si="0"/>
        <v>44174</v>
      </c>
    </row>
    <row r="10" spans="1:11">
      <c r="B10" s="547" t="s">
        <v>2383</v>
      </c>
      <c r="C10" s="547" t="s">
        <v>2382</v>
      </c>
      <c r="D10" s="902"/>
      <c r="E10" s="522">
        <f t="shared" si="0"/>
        <v>44176</v>
      </c>
      <c r="F10" s="522">
        <f t="shared" si="0"/>
        <v>44156</v>
      </c>
      <c r="G10" s="522">
        <f t="shared" si="0"/>
        <v>44181</v>
      </c>
    </row>
    <row r="11" spans="1:11">
      <c r="B11" s="552" t="s">
        <v>2209</v>
      </c>
      <c r="C11" s="547"/>
      <c r="D11" s="902"/>
      <c r="E11" s="522"/>
      <c r="F11" s="522">
        <f>F10+7</f>
        <v>44163</v>
      </c>
      <c r="G11" s="522"/>
    </row>
    <row r="12" spans="1:11">
      <c r="B12" s="551"/>
      <c r="C12" s="551"/>
      <c r="D12" s="542"/>
      <c r="E12" s="536"/>
      <c r="F12" s="536"/>
      <c r="G12" s="550"/>
    </row>
    <row r="13" spans="1:11">
      <c r="A13" s="548" t="s">
        <v>182</v>
      </c>
      <c r="B13" s="548"/>
      <c r="C13" s="549"/>
      <c r="D13" s="548"/>
      <c r="E13" s="548"/>
      <c r="F13" s="548"/>
      <c r="G13" s="548"/>
      <c r="H13" s="541"/>
    </row>
    <row r="14" spans="1:11">
      <c r="A14" s="526" t="s">
        <v>2381</v>
      </c>
    </row>
    <row r="15" spans="1:11">
      <c r="B15" s="899" t="s">
        <v>726</v>
      </c>
      <c r="C15" s="897" t="s">
        <v>2345</v>
      </c>
      <c r="D15" s="899" t="s">
        <v>2355</v>
      </c>
      <c r="E15" s="524" t="s">
        <v>2344</v>
      </c>
      <c r="F15" s="524" t="s">
        <v>2344</v>
      </c>
      <c r="G15" s="524" t="s">
        <v>2380</v>
      </c>
    </row>
    <row r="16" spans="1:11">
      <c r="B16" s="900"/>
      <c r="C16" s="898"/>
      <c r="D16" s="900"/>
      <c r="E16" s="524" t="s">
        <v>2342</v>
      </c>
      <c r="F16" s="524" t="s">
        <v>997</v>
      </c>
      <c r="G16" s="524" t="s">
        <v>998</v>
      </c>
    </row>
    <row r="17" spans="1:8">
      <c r="B17" s="547" t="s">
        <v>2379</v>
      </c>
      <c r="C17" s="547" t="s">
        <v>2378</v>
      </c>
      <c r="D17" s="903" t="s">
        <v>2377</v>
      </c>
      <c r="E17" s="521">
        <v>44133</v>
      </c>
      <c r="F17" s="521">
        <v>44136</v>
      </c>
      <c r="G17" s="521">
        <v>44172</v>
      </c>
    </row>
    <row r="18" spans="1:8">
      <c r="B18" s="547" t="s">
        <v>2376</v>
      </c>
      <c r="C18" s="547" t="s">
        <v>2375</v>
      </c>
      <c r="D18" s="904"/>
      <c r="E18" s="521">
        <f t="shared" ref="E18:G21" si="1">E17+7</f>
        <v>44140</v>
      </c>
      <c r="F18" s="521">
        <f t="shared" si="1"/>
        <v>44143</v>
      </c>
      <c r="G18" s="521">
        <f t="shared" si="1"/>
        <v>44179</v>
      </c>
    </row>
    <row r="19" spans="1:8">
      <c r="B19" s="547" t="s">
        <v>2374</v>
      </c>
      <c r="C19" s="547" t="s">
        <v>2373</v>
      </c>
      <c r="D19" s="904"/>
      <c r="E19" s="521">
        <f t="shared" si="1"/>
        <v>44147</v>
      </c>
      <c r="F19" s="521">
        <f t="shared" si="1"/>
        <v>44150</v>
      </c>
      <c r="G19" s="521">
        <f t="shared" si="1"/>
        <v>44186</v>
      </c>
    </row>
    <row r="20" spans="1:8">
      <c r="B20" s="547" t="s">
        <v>2372</v>
      </c>
      <c r="C20" s="547" t="s">
        <v>2371</v>
      </c>
      <c r="D20" s="904"/>
      <c r="E20" s="521">
        <f t="shared" si="1"/>
        <v>44154</v>
      </c>
      <c r="F20" s="521">
        <f t="shared" si="1"/>
        <v>44157</v>
      </c>
      <c r="G20" s="521">
        <f t="shared" si="1"/>
        <v>44193</v>
      </c>
    </row>
    <row r="21" spans="1:8">
      <c r="B21" s="547" t="s">
        <v>2370</v>
      </c>
      <c r="C21" s="547" t="s">
        <v>2369</v>
      </c>
      <c r="D21" s="905"/>
      <c r="E21" s="521">
        <f t="shared" si="1"/>
        <v>44161</v>
      </c>
      <c r="F21" s="521">
        <f t="shared" si="1"/>
        <v>44164</v>
      </c>
      <c r="G21" s="521">
        <f t="shared" si="1"/>
        <v>44200</v>
      </c>
    </row>
    <row r="22" spans="1:8">
      <c r="A22" s="546"/>
      <c r="C22" s="547"/>
      <c r="D22" s="546"/>
    </row>
    <row r="23" spans="1:8" s="540" customFormat="1">
      <c r="A23" s="914" t="s">
        <v>2368</v>
      </c>
      <c r="B23" s="914"/>
      <c r="C23" s="914"/>
      <c r="D23" s="914"/>
      <c r="E23" s="914"/>
      <c r="F23" s="914"/>
      <c r="G23" s="914"/>
      <c r="H23" s="541"/>
    </row>
    <row r="24" spans="1:8">
      <c r="A24" s="545" t="s">
        <v>2367</v>
      </c>
    </row>
    <row r="25" spans="1:8">
      <c r="B25" s="899" t="s">
        <v>726</v>
      </c>
      <c r="C25" s="897" t="s">
        <v>2345</v>
      </c>
      <c r="D25" s="899" t="s">
        <v>28</v>
      </c>
      <c r="E25" s="524" t="s">
        <v>2344</v>
      </c>
      <c r="F25" s="524" t="s">
        <v>2344</v>
      </c>
      <c r="G25" s="524" t="s">
        <v>2367</v>
      </c>
    </row>
    <row r="26" spans="1:8">
      <c r="B26" s="900"/>
      <c r="C26" s="898"/>
      <c r="D26" s="900"/>
      <c r="E26" s="524" t="s">
        <v>2342</v>
      </c>
      <c r="F26" s="524" t="s">
        <v>997</v>
      </c>
      <c r="G26" s="524" t="s">
        <v>31</v>
      </c>
    </row>
    <row r="27" spans="1:8">
      <c r="B27" s="523" t="s">
        <v>2366</v>
      </c>
      <c r="C27" s="523" t="s">
        <v>2365</v>
      </c>
      <c r="D27" s="903" t="s">
        <v>2364</v>
      </c>
      <c r="E27" s="522">
        <v>44133</v>
      </c>
      <c r="F27" s="522">
        <v>44136</v>
      </c>
      <c r="G27" s="522">
        <f>F27+3</f>
        <v>44139</v>
      </c>
    </row>
    <row r="28" spans="1:8">
      <c r="B28" s="523" t="s">
        <v>2361</v>
      </c>
      <c r="C28" s="523" t="s">
        <v>2363</v>
      </c>
      <c r="D28" s="904"/>
      <c r="E28" s="522">
        <f t="shared" ref="E28:G31" si="2">E27+7</f>
        <v>44140</v>
      </c>
      <c r="F28" s="522">
        <f t="shared" si="2"/>
        <v>44143</v>
      </c>
      <c r="G28" s="522">
        <f t="shared" si="2"/>
        <v>44146</v>
      </c>
    </row>
    <row r="29" spans="1:8">
      <c r="B29" s="523" t="s">
        <v>2359</v>
      </c>
      <c r="C29" s="523" t="s">
        <v>2362</v>
      </c>
      <c r="D29" s="904"/>
      <c r="E29" s="522">
        <f t="shared" si="2"/>
        <v>44147</v>
      </c>
      <c r="F29" s="522">
        <f t="shared" si="2"/>
        <v>44150</v>
      </c>
      <c r="G29" s="522">
        <f t="shared" si="2"/>
        <v>44153</v>
      </c>
    </row>
    <row r="30" spans="1:8">
      <c r="B30" s="523" t="s">
        <v>2361</v>
      </c>
      <c r="C30" s="523" t="s">
        <v>2360</v>
      </c>
      <c r="D30" s="904"/>
      <c r="E30" s="522">
        <f t="shared" si="2"/>
        <v>44154</v>
      </c>
      <c r="F30" s="522">
        <f t="shared" si="2"/>
        <v>44157</v>
      </c>
      <c r="G30" s="522">
        <f t="shared" si="2"/>
        <v>44160</v>
      </c>
    </row>
    <row r="31" spans="1:8">
      <c r="B31" s="523" t="s">
        <v>2359</v>
      </c>
      <c r="C31" s="523" t="s">
        <v>2358</v>
      </c>
      <c r="D31" s="905"/>
      <c r="E31" s="522">
        <f t="shared" si="2"/>
        <v>44161</v>
      </c>
      <c r="F31" s="522">
        <f t="shared" si="2"/>
        <v>44164</v>
      </c>
      <c r="G31" s="522">
        <f t="shared" si="2"/>
        <v>44167</v>
      </c>
    </row>
    <row r="32" spans="1:8">
      <c r="C32" s="518"/>
    </row>
    <row r="33" spans="1:8" s="520" customFormat="1">
      <c r="B33" s="544"/>
      <c r="C33" s="543"/>
      <c r="D33" s="542"/>
      <c r="E33" s="536"/>
      <c r="F33" s="536"/>
      <c r="G33" s="536"/>
    </row>
    <row r="34" spans="1:8" s="540" customFormat="1">
      <c r="A34" s="914" t="s">
        <v>126</v>
      </c>
      <c r="B34" s="914"/>
      <c r="C34" s="914"/>
      <c r="D34" s="914"/>
      <c r="E34" s="914"/>
      <c r="F34" s="914"/>
      <c r="G34" s="914"/>
      <c r="H34" s="541"/>
    </row>
    <row r="35" spans="1:8" s="535" customFormat="1">
      <c r="A35" s="526" t="s">
        <v>2357</v>
      </c>
      <c r="B35" s="539"/>
      <c r="C35" s="538"/>
      <c r="D35" s="537"/>
      <c r="E35" s="537"/>
      <c r="F35" s="536"/>
      <c r="G35" s="536"/>
      <c r="H35" s="531"/>
    </row>
    <row r="36" spans="1:8" s="535" customFormat="1">
      <c r="A36" s="520"/>
      <c r="B36" s="912" t="s">
        <v>726</v>
      </c>
      <c r="C36" s="910" t="s">
        <v>2345</v>
      </c>
      <c r="D36" s="912" t="s">
        <v>2355</v>
      </c>
      <c r="E36" s="524" t="s">
        <v>2344</v>
      </c>
      <c r="F36" s="524" t="s">
        <v>2344</v>
      </c>
      <c r="G36" s="524" t="s">
        <v>2357</v>
      </c>
      <c r="H36" s="520"/>
    </row>
    <row r="37" spans="1:8" s="535" customFormat="1">
      <c r="A37" s="520"/>
      <c r="B37" s="913"/>
      <c r="C37" s="911"/>
      <c r="D37" s="913"/>
      <c r="E37" s="524" t="s">
        <v>2342</v>
      </c>
      <c r="F37" s="524" t="s">
        <v>997</v>
      </c>
      <c r="G37" s="524" t="s">
        <v>998</v>
      </c>
      <c r="H37" s="520"/>
    </row>
    <row r="38" spans="1:8" s="535" customFormat="1">
      <c r="A38" s="520"/>
      <c r="B38" s="523" t="s">
        <v>2353</v>
      </c>
      <c r="C38" s="523" t="s">
        <v>2352</v>
      </c>
      <c r="D38" s="903" t="s">
        <v>2356</v>
      </c>
      <c r="E38" s="522">
        <v>44133</v>
      </c>
      <c r="F38" s="522">
        <v>44136</v>
      </c>
      <c r="G38" s="522">
        <v>44175</v>
      </c>
      <c r="H38" s="520"/>
    </row>
    <row r="39" spans="1:8" s="535" customFormat="1">
      <c r="A39" s="520"/>
      <c r="B39" s="523" t="s">
        <v>2350</v>
      </c>
      <c r="C39" s="523" t="s">
        <v>2208</v>
      </c>
      <c r="D39" s="904"/>
      <c r="E39" s="522">
        <f t="shared" ref="E39:G42" si="3">E38+7</f>
        <v>44140</v>
      </c>
      <c r="F39" s="522">
        <f t="shared" si="3"/>
        <v>44143</v>
      </c>
      <c r="G39" s="522">
        <f t="shared" si="3"/>
        <v>44182</v>
      </c>
      <c r="H39" s="520"/>
    </row>
    <row r="40" spans="1:8" s="535" customFormat="1">
      <c r="A40" s="520"/>
      <c r="B40" s="523" t="s">
        <v>2349</v>
      </c>
      <c r="C40" s="523" t="s">
        <v>2348</v>
      </c>
      <c r="D40" s="904"/>
      <c r="E40" s="522">
        <f t="shared" si="3"/>
        <v>44147</v>
      </c>
      <c r="F40" s="522">
        <f t="shared" si="3"/>
        <v>44150</v>
      </c>
      <c r="G40" s="522">
        <f t="shared" si="3"/>
        <v>44189</v>
      </c>
      <c r="H40" s="520"/>
    </row>
    <row r="41" spans="1:8" s="535" customFormat="1">
      <c r="A41" s="520"/>
      <c r="B41" s="523" t="s">
        <v>2347</v>
      </c>
      <c r="C41" s="523" t="s">
        <v>2346</v>
      </c>
      <c r="D41" s="904"/>
      <c r="E41" s="522">
        <f t="shared" si="3"/>
        <v>44154</v>
      </c>
      <c r="F41" s="522">
        <f t="shared" si="3"/>
        <v>44157</v>
      </c>
      <c r="G41" s="522">
        <f t="shared" si="3"/>
        <v>44196</v>
      </c>
      <c r="H41" s="520"/>
    </row>
    <row r="42" spans="1:8" s="535" customFormat="1">
      <c r="A42" s="520"/>
      <c r="B42" s="523" t="s">
        <v>2333</v>
      </c>
      <c r="C42" s="523" t="s">
        <v>2332</v>
      </c>
      <c r="D42" s="905"/>
      <c r="E42" s="522">
        <f t="shared" si="3"/>
        <v>44161</v>
      </c>
      <c r="F42" s="522">
        <f t="shared" si="3"/>
        <v>44164</v>
      </c>
      <c r="G42" s="522">
        <f t="shared" si="3"/>
        <v>44203</v>
      </c>
      <c r="H42" s="520"/>
    </row>
    <row r="43" spans="1:8" s="520" customFormat="1">
      <c r="B43" s="534"/>
    </row>
    <row r="44" spans="1:8" s="520" customFormat="1">
      <c r="A44" s="526" t="s">
        <v>2354</v>
      </c>
      <c r="B44" s="533"/>
      <c r="C44" s="532"/>
      <c r="D44" s="526"/>
      <c r="E44" s="526"/>
      <c r="F44" s="526"/>
      <c r="G44" s="531"/>
    </row>
    <row r="45" spans="1:8" s="520" customFormat="1">
      <c r="B45" s="912" t="s">
        <v>726</v>
      </c>
      <c r="C45" s="910" t="s">
        <v>2345</v>
      </c>
      <c r="D45" s="912" t="s">
        <v>2355</v>
      </c>
      <c r="E45" s="524" t="s">
        <v>2344</v>
      </c>
      <c r="F45" s="524" t="s">
        <v>2344</v>
      </c>
      <c r="G45" s="524" t="s">
        <v>2354</v>
      </c>
    </row>
    <row r="46" spans="1:8" s="520" customFormat="1">
      <c r="B46" s="913"/>
      <c r="C46" s="911"/>
      <c r="D46" s="913"/>
      <c r="E46" s="524" t="s">
        <v>2342</v>
      </c>
      <c r="F46" s="524" t="s">
        <v>997</v>
      </c>
      <c r="G46" s="524" t="s">
        <v>998</v>
      </c>
    </row>
    <row r="47" spans="1:8" s="520" customFormat="1">
      <c r="B47" s="523" t="s">
        <v>2353</v>
      </c>
      <c r="C47" s="523" t="s">
        <v>2352</v>
      </c>
      <c r="D47" s="903" t="s">
        <v>2351</v>
      </c>
      <c r="E47" s="522">
        <v>44133</v>
      </c>
      <c r="F47" s="522">
        <v>44136</v>
      </c>
      <c r="G47" s="522">
        <v>44159</v>
      </c>
    </row>
    <row r="48" spans="1:8" s="520" customFormat="1">
      <c r="B48" s="523" t="s">
        <v>2350</v>
      </c>
      <c r="C48" s="523" t="s">
        <v>2208</v>
      </c>
      <c r="D48" s="904"/>
      <c r="E48" s="522">
        <f t="shared" ref="E48:G51" si="4">E47+7</f>
        <v>44140</v>
      </c>
      <c r="F48" s="522">
        <f t="shared" si="4"/>
        <v>44143</v>
      </c>
      <c r="G48" s="522">
        <f t="shared" si="4"/>
        <v>44166</v>
      </c>
    </row>
    <row r="49" spans="1:7" s="520" customFormat="1">
      <c r="B49" s="523" t="s">
        <v>2349</v>
      </c>
      <c r="C49" s="523" t="s">
        <v>2348</v>
      </c>
      <c r="D49" s="904"/>
      <c r="E49" s="522">
        <f t="shared" si="4"/>
        <v>44147</v>
      </c>
      <c r="F49" s="522">
        <f t="shared" si="4"/>
        <v>44150</v>
      </c>
      <c r="G49" s="522">
        <f t="shared" si="4"/>
        <v>44173</v>
      </c>
    </row>
    <row r="50" spans="1:7" s="520" customFormat="1">
      <c r="B50" s="523" t="s">
        <v>2347</v>
      </c>
      <c r="C50" s="523" t="s">
        <v>2346</v>
      </c>
      <c r="D50" s="904"/>
      <c r="E50" s="522">
        <f t="shared" si="4"/>
        <v>44154</v>
      </c>
      <c r="F50" s="522">
        <f t="shared" si="4"/>
        <v>44157</v>
      </c>
      <c r="G50" s="522">
        <f t="shared" si="4"/>
        <v>44180</v>
      </c>
    </row>
    <row r="51" spans="1:7" s="520" customFormat="1">
      <c r="B51" s="523" t="s">
        <v>2333</v>
      </c>
      <c r="C51" s="523" t="s">
        <v>2332</v>
      </c>
      <c r="D51" s="905"/>
      <c r="E51" s="522">
        <f t="shared" si="4"/>
        <v>44161</v>
      </c>
      <c r="F51" s="522">
        <f t="shared" si="4"/>
        <v>44164</v>
      </c>
      <c r="G51" s="522">
        <f t="shared" si="4"/>
        <v>44187</v>
      </c>
    </row>
    <row r="52" spans="1:7" s="520" customFormat="1">
      <c r="B52" s="530"/>
      <c r="C52" s="525"/>
    </row>
    <row r="53" spans="1:7" s="520" customFormat="1">
      <c r="A53" s="526"/>
      <c r="B53" s="527"/>
      <c r="C53" s="529"/>
      <c r="D53" s="528"/>
      <c r="E53" s="528"/>
      <c r="F53" s="527"/>
    </row>
    <row r="54" spans="1:7" s="520" customFormat="1">
      <c r="A54" s="526" t="s">
        <v>2343</v>
      </c>
      <c r="C54" s="525"/>
    </row>
    <row r="55" spans="1:7" s="520" customFormat="1">
      <c r="B55" s="912" t="s">
        <v>726</v>
      </c>
      <c r="C55" s="910" t="s">
        <v>2345</v>
      </c>
      <c r="D55" s="912" t="s">
        <v>28</v>
      </c>
      <c r="E55" s="524" t="s">
        <v>2344</v>
      </c>
      <c r="F55" s="524" t="s">
        <v>2344</v>
      </c>
      <c r="G55" s="524" t="s">
        <v>2343</v>
      </c>
    </row>
    <row r="56" spans="1:7" s="520" customFormat="1" ht="13.5" customHeight="1">
      <c r="B56" s="913"/>
      <c r="C56" s="911"/>
      <c r="D56" s="913"/>
      <c r="E56" s="524" t="s">
        <v>2342</v>
      </c>
      <c r="F56" s="524" t="s">
        <v>30</v>
      </c>
      <c r="G56" s="524" t="s">
        <v>31</v>
      </c>
    </row>
    <row r="57" spans="1:7" s="520" customFormat="1" ht="19.5" customHeight="1">
      <c r="B57" s="523" t="s">
        <v>2341</v>
      </c>
      <c r="C57" s="523" t="s">
        <v>2340</v>
      </c>
      <c r="D57" s="903" t="s">
        <v>2339</v>
      </c>
      <c r="E57" s="522">
        <f>F57-4</f>
        <v>44138</v>
      </c>
      <c r="F57" s="522">
        <v>44142</v>
      </c>
      <c r="G57" s="522">
        <v>44179</v>
      </c>
    </row>
    <row r="58" spans="1:7" s="520" customFormat="1" ht="18.75" customHeight="1">
      <c r="B58" s="523" t="s">
        <v>2338</v>
      </c>
      <c r="C58" s="523" t="s">
        <v>2337</v>
      </c>
      <c r="D58" s="904"/>
      <c r="E58" s="522">
        <f t="shared" ref="E58:G61" si="5">E57+7</f>
        <v>44145</v>
      </c>
      <c r="F58" s="522">
        <f t="shared" si="5"/>
        <v>44149</v>
      </c>
      <c r="G58" s="521">
        <f t="shared" si="5"/>
        <v>44186</v>
      </c>
    </row>
    <row r="59" spans="1:7" s="520" customFormat="1" ht="19.5" customHeight="1">
      <c r="B59" s="523" t="s">
        <v>2211</v>
      </c>
      <c r="C59" s="523" t="s">
        <v>2336</v>
      </c>
      <c r="D59" s="904"/>
      <c r="E59" s="522">
        <f t="shared" si="5"/>
        <v>44152</v>
      </c>
      <c r="F59" s="522">
        <f t="shared" si="5"/>
        <v>44156</v>
      </c>
      <c r="G59" s="521">
        <f t="shared" si="5"/>
        <v>44193</v>
      </c>
    </row>
    <row r="60" spans="1:7" s="520" customFormat="1">
      <c r="B60" s="523" t="s">
        <v>2335</v>
      </c>
      <c r="C60" s="523" t="s">
        <v>2334</v>
      </c>
      <c r="D60" s="904"/>
      <c r="E60" s="522">
        <f t="shared" si="5"/>
        <v>44159</v>
      </c>
      <c r="F60" s="522">
        <f t="shared" si="5"/>
        <v>44163</v>
      </c>
      <c r="G60" s="521">
        <f t="shared" si="5"/>
        <v>44200</v>
      </c>
    </row>
    <row r="61" spans="1:7" s="520" customFormat="1" ht="19.5" customHeight="1">
      <c r="B61" s="523" t="s">
        <v>2333</v>
      </c>
      <c r="C61" s="523" t="s">
        <v>2332</v>
      </c>
      <c r="D61" s="905"/>
      <c r="E61" s="522">
        <f t="shared" si="5"/>
        <v>44166</v>
      </c>
      <c r="F61" s="522">
        <f t="shared" si="5"/>
        <v>44170</v>
      </c>
      <c r="G61" s="521">
        <f t="shared" si="5"/>
        <v>44207</v>
      </c>
    </row>
    <row r="62" spans="1:7">
      <c r="C62" s="518"/>
    </row>
  </sheetData>
  <mergeCells count="30">
    <mergeCell ref="D57:D61"/>
    <mergeCell ref="A23:G23"/>
    <mergeCell ref="A34:G34"/>
    <mergeCell ref="C25:C26"/>
    <mergeCell ref="D27:D31"/>
    <mergeCell ref="B36:B37"/>
    <mergeCell ref="C36:C37"/>
    <mergeCell ref="D36:D37"/>
    <mergeCell ref="B55:B56"/>
    <mergeCell ref="C55:C56"/>
    <mergeCell ref="D55:D56"/>
    <mergeCell ref="D38:D42"/>
    <mergeCell ref="B45:B46"/>
    <mergeCell ref="C45:C46"/>
    <mergeCell ref="D45:D46"/>
    <mergeCell ref="D47:D51"/>
    <mergeCell ref="D25:D26"/>
    <mergeCell ref="B25:B26"/>
    <mergeCell ref="J1:K1"/>
    <mergeCell ref="A1:G1"/>
    <mergeCell ref="A2:B2"/>
    <mergeCell ref="A3:G3"/>
    <mergeCell ref="D15:D16"/>
    <mergeCell ref="C15:C16"/>
    <mergeCell ref="B15:B16"/>
    <mergeCell ref="C6:C7"/>
    <mergeCell ref="B6:B7"/>
    <mergeCell ref="D6:D7"/>
    <mergeCell ref="D8:D11"/>
    <mergeCell ref="D17:D21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2"/>
  <sheetViews>
    <sheetView workbookViewId="0">
      <selection activeCell="I9" sqref="I9"/>
    </sheetView>
  </sheetViews>
  <sheetFormatPr defaultRowHeight="15.75"/>
  <cols>
    <col min="1" max="1" width="5.25" style="564" customWidth="1"/>
    <col min="2" max="2" width="40.375" style="563" customWidth="1"/>
    <col min="3" max="3" width="13.125" style="563" customWidth="1"/>
    <col min="4" max="4" width="9.75" style="562" customWidth="1"/>
    <col min="5" max="5" width="12.5" style="563" customWidth="1"/>
    <col min="6" max="6" width="15" style="563" customWidth="1"/>
    <col min="7" max="7" width="13.125" style="562" customWidth="1"/>
    <col min="8" max="9" width="9" style="562"/>
    <col min="10" max="10" width="19.125" style="562" customWidth="1"/>
    <col min="11" max="16384" width="9" style="562"/>
  </cols>
  <sheetData>
    <row r="1" spans="1:13" ht="49.5" customHeight="1">
      <c r="A1" s="952" t="s">
        <v>2474</v>
      </c>
      <c r="B1" s="952"/>
      <c r="C1" s="952"/>
      <c r="D1" s="952"/>
      <c r="E1" s="952"/>
      <c r="F1" s="952"/>
    </row>
    <row r="2" spans="1:13">
      <c r="A2" s="661"/>
      <c r="B2" s="953" t="s">
        <v>2330</v>
      </c>
      <c r="C2" s="953"/>
      <c r="D2" s="953"/>
      <c r="E2" s="953"/>
      <c r="F2" s="662">
        <v>44136</v>
      </c>
    </row>
    <row r="3" spans="1:13">
      <c r="A3" s="661"/>
      <c r="B3" s="954" t="s">
        <v>2329</v>
      </c>
      <c r="C3" s="955"/>
      <c r="D3" s="955"/>
      <c r="E3" s="955"/>
      <c r="F3" s="955"/>
    </row>
    <row r="4" spans="1:13" ht="17.25">
      <c r="A4" s="949" t="s">
        <v>2473</v>
      </c>
      <c r="B4" s="949"/>
      <c r="C4" s="660"/>
      <c r="D4" s="659"/>
      <c r="E4" s="659"/>
      <c r="F4" s="658"/>
    </row>
    <row r="5" spans="1:13" s="573" customFormat="1" ht="17.25">
      <c r="A5" s="949" t="s">
        <v>25</v>
      </c>
      <c r="B5" s="949"/>
      <c r="C5" s="604"/>
      <c r="D5" s="652"/>
      <c r="E5" s="652"/>
      <c r="F5" s="657"/>
      <c r="G5" s="594"/>
    </row>
    <row r="6" spans="1:13" ht="17.25">
      <c r="A6" s="656"/>
      <c r="B6" s="923" t="s">
        <v>26</v>
      </c>
      <c r="C6" s="923" t="s">
        <v>27</v>
      </c>
      <c r="D6" s="923" t="s">
        <v>6</v>
      </c>
      <c r="E6" s="576" t="s">
        <v>2400</v>
      </c>
      <c r="F6" s="574" t="s">
        <v>25</v>
      </c>
    </row>
    <row r="7" spans="1:13" ht="17.25">
      <c r="A7" s="656"/>
      <c r="B7" s="924"/>
      <c r="C7" s="924"/>
      <c r="D7" s="924"/>
      <c r="E7" s="655" t="s">
        <v>30</v>
      </c>
      <c r="F7" s="655" t="s">
        <v>31</v>
      </c>
    </row>
    <row r="8" spans="1:13" ht="17.25">
      <c r="A8" s="572"/>
      <c r="B8" s="654" t="s">
        <v>2472</v>
      </c>
      <c r="C8" s="654" t="s">
        <v>2467</v>
      </c>
      <c r="D8" s="932" t="s">
        <v>2471</v>
      </c>
      <c r="E8" s="653">
        <v>44136</v>
      </c>
      <c r="F8" s="653">
        <f>E8+40</f>
        <v>44176</v>
      </c>
    </row>
    <row r="9" spans="1:13" ht="17.25">
      <c r="A9" s="572"/>
      <c r="B9" s="654" t="s">
        <v>2470</v>
      </c>
      <c r="C9" s="654" t="s">
        <v>2469</v>
      </c>
      <c r="D9" s="932"/>
      <c r="E9" s="653">
        <f>E8+7</f>
        <v>44143</v>
      </c>
      <c r="F9" s="653">
        <f>E9+40</f>
        <v>44183</v>
      </c>
    </row>
    <row r="10" spans="1:13" ht="17.25">
      <c r="A10" s="572"/>
      <c r="B10" s="654" t="s">
        <v>2468</v>
      </c>
      <c r="C10" s="654" t="s">
        <v>2467</v>
      </c>
      <c r="D10" s="932"/>
      <c r="E10" s="653">
        <f>E9+7</f>
        <v>44150</v>
      </c>
      <c r="F10" s="653">
        <f>E10+40</f>
        <v>44190</v>
      </c>
    </row>
    <row r="11" spans="1:13" ht="17.25">
      <c r="A11" s="572"/>
      <c r="B11" s="654" t="s">
        <v>2466</v>
      </c>
      <c r="C11" s="654" t="s">
        <v>36</v>
      </c>
      <c r="D11" s="932"/>
      <c r="E11" s="653">
        <f>E10+7</f>
        <v>44157</v>
      </c>
      <c r="F11" s="653">
        <f>E11+40</f>
        <v>44197</v>
      </c>
    </row>
    <row r="12" spans="1:13" ht="17.25">
      <c r="A12" s="572"/>
      <c r="B12" s="654" t="s">
        <v>2465</v>
      </c>
      <c r="C12" s="654" t="s">
        <v>2464</v>
      </c>
      <c r="D12" s="639"/>
      <c r="E12" s="653">
        <f>E11+7</f>
        <v>44164</v>
      </c>
      <c r="F12" s="653">
        <f>E12+40</f>
        <v>44204</v>
      </c>
    </row>
    <row r="13" spans="1:13" s="573" customFormat="1" ht="17.25">
      <c r="A13" s="949" t="s">
        <v>41</v>
      </c>
      <c r="B13" s="949"/>
      <c r="C13" s="610"/>
      <c r="D13" s="604"/>
      <c r="E13" s="604"/>
      <c r="F13" s="652"/>
      <c r="G13" s="594"/>
    </row>
    <row r="14" spans="1:13" ht="17.25">
      <c r="A14" s="572"/>
      <c r="B14" s="923" t="s">
        <v>26</v>
      </c>
      <c r="C14" s="924" t="s">
        <v>27</v>
      </c>
      <c r="D14" s="923" t="s">
        <v>6</v>
      </c>
      <c r="E14" s="576" t="s">
        <v>2400</v>
      </c>
      <c r="F14" s="574" t="s">
        <v>169</v>
      </c>
    </row>
    <row r="15" spans="1:13" ht="18" thickBot="1">
      <c r="A15" s="572"/>
      <c r="B15" s="923"/>
      <c r="C15" s="930"/>
      <c r="D15" s="923"/>
      <c r="E15" s="574" t="s">
        <v>30</v>
      </c>
      <c r="F15" s="574" t="s">
        <v>31</v>
      </c>
      <c r="I15" s="915"/>
      <c r="J15" s="916"/>
      <c r="K15" s="916"/>
      <c r="L15" s="916"/>
      <c r="M15" s="916"/>
    </row>
    <row r="16" spans="1:13" ht="18" customHeight="1" thickBot="1">
      <c r="A16" s="572"/>
      <c r="B16" s="651" t="s">
        <v>2463</v>
      </c>
      <c r="C16" s="650" t="s">
        <v>2462</v>
      </c>
      <c r="D16" s="925" t="s">
        <v>2461</v>
      </c>
      <c r="E16" s="569">
        <v>44142</v>
      </c>
      <c r="F16" s="569">
        <f>E16+40</f>
        <v>44182</v>
      </c>
      <c r="I16" s="916"/>
      <c r="J16" s="916"/>
      <c r="K16" s="916"/>
      <c r="L16" s="916"/>
      <c r="M16" s="916"/>
    </row>
    <row r="17" spans="1:17" ht="18" customHeight="1" thickBot="1">
      <c r="A17" s="572"/>
      <c r="B17" s="651" t="s">
        <v>2460</v>
      </c>
      <c r="C17" s="650" t="s">
        <v>2459</v>
      </c>
      <c r="D17" s="926"/>
      <c r="E17" s="569">
        <f>E16+7</f>
        <v>44149</v>
      </c>
      <c r="F17" s="569">
        <f>E17+40</f>
        <v>44189</v>
      </c>
      <c r="I17" s="916"/>
      <c r="J17" s="916"/>
      <c r="K17" s="916"/>
      <c r="L17" s="916"/>
      <c r="M17" s="916"/>
    </row>
    <row r="18" spans="1:17" ht="18" customHeight="1" thickBot="1">
      <c r="A18" s="572"/>
      <c r="B18" s="651" t="s">
        <v>2458</v>
      </c>
      <c r="C18" s="650" t="s">
        <v>2457</v>
      </c>
      <c r="D18" s="926"/>
      <c r="E18" s="569">
        <f>E17+7</f>
        <v>44156</v>
      </c>
      <c r="F18" s="569">
        <f>E18+40</f>
        <v>44196</v>
      </c>
      <c r="I18" s="916"/>
      <c r="J18" s="916"/>
      <c r="K18" s="916"/>
      <c r="L18" s="916"/>
      <c r="M18" s="916"/>
    </row>
    <row r="19" spans="1:17" ht="18" customHeight="1" thickBot="1">
      <c r="A19" s="572"/>
      <c r="B19" s="651" t="s">
        <v>2456</v>
      </c>
      <c r="C19" s="650" t="s">
        <v>2455</v>
      </c>
      <c r="D19" s="945"/>
      <c r="E19" s="569">
        <f>E18+7</f>
        <v>44163</v>
      </c>
      <c r="F19" s="569">
        <f>E19+33</f>
        <v>44196</v>
      </c>
      <c r="I19" s="916"/>
      <c r="J19" s="916"/>
      <c r="K19" s="916"/>
      <c r="L19" s="916"/>
      <c r="M19" s="916"/>
    </row>
    <row r="20" spans="1:17" ht="18" customHeight="1">
      <c r="A20" s="572"/>
      <c r="B20" s="648"/>
      <c r="C20" s="648"/>
      <c r="D20" s="649"/>
      <c r="E20" s="649"/>
      <c r="F20" s="648"/>
      <c r="I20" s="916"/>
      <c r="J20" s="916"/>
      <c r="K20" s="916"/>
      <c r="L20" s="916"/>
      <c r="M20" s="916"/>
    </row>
    <row r="21" spans="1:17" ht="17.25">
      <c r="A21" s="645" t="s">
        <v>219</v>
      </c>
      <c r="B21" s="646"/>
      <c r="C21" s="645"/>
      <c r="D21" s="645"/>
      <c r="E21" s="645"/>
      <c r="F21" s="647"/>
    </row>
    <row r="22" spans="1:17" s="573" customFormat="1" ht="17.25">
      <c r="A22" s="645" t="s">
        <v>223</v>
      </c>
      <c r="B22" s="646"/>
      <c r="C22" s="646"/>
      <c r="D22" s="645"/>
      <c r="E22" s="645"/>
      <c r="F22" s="644"/>
    </row>
    <row r="23" spans="1:17" s="573" customFormat="1" ht="34.5">
      <c r="A23" s="643"/>
      <c r="B23" s="925" t="s">
        <v>26</v>
      </c>
      <c r="C23" s="925" t="s">
        <v>27</v>
      </c>
      <c r="D23" s="925" t="s">
        <v>6</v>
      </c>
      <c r="E23" s="576" t="s">
        <v>2400</v>
      </c>
      <c r="F23" s="639" t="s">
        <v>223</v>
      </c>
      <c r="G23" s="594"/>
    </row>
    <row r="24" spans="1:17" s="573" customFormat="1" ht="18" thickBot="1">
      <c r="A24" s="643"/>
      <c r="B24" s="945"/>
      <c r="C24" s="945"/>
      <c r="D24" s="945"/>
      <c r="E24" s="639" t="s">
        <v>30</v>
      </c>
      <c r="F24" s="639" t="s">
        <v>31</v>
      </c>
    </row>
    <row r="25" spans="1:17" s="573" customFormat="1" ht="18" thickBot="1">
      <c r="A25" s="643"/>
      <c r="B25" s="601" t="s">
        <v>2452</v>
      </c>
      <c r="C25" s="614" t="s">
        <v>2451</v>
      </c>
      <c r="D25" s="946" t="s">
        <v>2221</v>
      </c>
      <c r="E25" s="569">
        <v>44136</v>
      </c>
      <c r="F25" s="569">
        <f>E25+27</f>
        <v>44163</v>
      </c>
    </row>
    <row r="26" spans="1:17" s="573" customFormat="1" ht="18" thickBot="1">
      <c r="A26" s="643"/>
      <c r="B26" s="601" t="s">
        <v>2450</v>
      </c>
      <c r="C26" s="614" t="s">
        <v>2449</v>
      </c>
      <c r="D26" s="947"/>
      <c r="E26" s="569">
        <f>E25+7</f>
        <v>44143</v>
      </c>
      <c r="F26" s="569">
        <f>E26+27</f>
        <v>44170</v>
      </c>
    </row>
    <row r="27" spans="1:17" s="573" customFormat="1" ht="18" thickBot="1">
      <c r="A27" s="643"/>
      <c r="B27" s="601" t="s">
        <v>178</v>
      </c>
      <c r="C27" s="614" t="s">
        <v>2448</v>
      </c>
      <c r="D27" s="947"/>
      <c r="E27" s="569">
        <f>E26+7</f>
        <v>44150</v>
      </c>
      <c r="F27" s="569">
        <f>E27+27</f>
        <v>44177</v>
      </c>
    </row>
    <row r="28" spans="1:17" s="573" customFormat="1" ht="18" thickBot="1">
      <c r="A28" s="643"/>
      <c r="B28" s="601" t="s">
        <v>2447</v>
      </c>
      <c r="C28" s="614" t="s">
        <v>2446</v>
      </c>
      <c r="D28" s="947"/>
      <c r="E28" s="569">
        <f>E27+7</f>
        <v>44157</v>
      </c>
      <c r="F28" s="569">
        <f>E28+27</f>
        <v>44184</v>
      </c>
    </row>
    <row r="29" spans="1:17" s="573" customFormat="1" ht="18" thickBot="1">
      <c r="A29" s="643"/>
      <c r="B29" s="601" t="s">
        <v>2445</v>
      </c>
      <c r="C29" s="601" t="s">
        <v>2444</v>
      </c>
      <c r="D29" s="947"/>
      <c r="E29" s="569">
        <f>E28+7</f>
        <v>44164</v>
      </c>
      <c r="F29" s="569">
        <f>E29+27</f>
        <v>44191</v>
      </c>
    </row>
    <row r="30" spans="1:17" s="642" customFormat="1" ht="17.25">
      <c r="A30" s="581" t="s">
        <v>82</v>
      </c>
      <c r="B30" s="581"/>
      <c r="C30" s="581"/>
      <c r="D30" s="581"/>
      <c r="E30" s="641"/>
      <c r="F30" s="641"/>
      <c r="G30" s="584"/>
      <c r="H30" s="638"/>
    </row>
    <row r="31" spans="1:17" s="573" customFormat="1" ht="17.25">
      <c r="A31" s="641" t="s">
        <v>227</v>
      </c>
      <c r="B31" s="641"/>
      <c r="C31" s="641"/>
      <c r="D31" s="641"/>
      <c r="E31" s="641"/>
      <c r="F31" s="641"/>
      <c r="G31" s="594"/>
      <c r="H31" s="638"/>
    </row>
    <row r="32" spans="1:17" ht="17.25">
      <c r="A32" s="572"/>
      <c r="B32" s="925" t="s">
        <v>2454</v>
      </c>
      <c r="C32" s="925" t="s">
        <v>27</v>
      </c>
      <c r="D32" s="925" t="s">
        <v>6</v>
      </c>
      <c r="E32" s="576" t="s">
        <v>2400</v>
      </c>
      <c r="F32" s="639" t="s">
        <v>227</v>
      </c>
      <c r="H32" s="638"/>
      <c r="J32" s="640"/>
      <c r="K32" s="640"/>
      <c r="L32" s="640"/>
      <c r="M32" s="640"/>
      <c r="N32" s="640"/>
      <c r="O32" s="640"/>
      <c r="P32" s="640"/>
      <c r="Q32" s="640"/>
    </row>
    <row r="33" spans="1:17" ht="18" thickBot="1">
      <c r="A33" s="572"/>
      <c r="B33" s="945"/>
      <c r="C33" s="945"/>
      <c r="D33" s="945"/>
      <c r="E33" s="639" t="s">
        <v>30</v>
      </c>
      <c r="F33" s="639" t="s">
        <v>31</v>
      </c>
      <c r="H33" s="638"/>
      <c r="J33" s="927"/>
      <c r="K33" s="927"/>
      <c r="L33" s="917"/>
      <c r="M33" s="917"/>
      <c r="N33" s="920"/>
      <c r="O33" s="920"/>
      <c r="P33" s="920"/>
      <c r="Q33" s="921"/>
    </row>
    <row r="34" spans="1:17" ht="18" thickBot="1">
      <c r="A34" s="572"/>
      <c r="B34" s="588" t="s">
        <v>2453</v>
      </c>
      <c r="C34" s="588" t="s">
        <v>2453</v>
      </c>
      <c r="D34" s="925" t="s">
        <v>147</v>
      </c>
      <c r="E34" s="569">
        <v>44046</v>
      </c>
      <c r="F34" s="569">
        <f>E34+33</f>
        <v>44079</v>
      </c>
      <c r="H34" s="638"/>
      <c r="J34" s="927"/>
      <c r="K34" s="927"/>
      <c r="L34" s="918"/>
      <c r="M34" s="917"/>
      <c r="N34" s="920"/>
      <c r="O34" s="920"/>
      <c r="P34" s="920"/>
      <c r="Q34" s="922"/>
    </row>
    <row r="35" spans="1:17" ht="18" thickBot="1">
      <c r="A35" s="572"/>
      <c r="B35" s="588" t="s">
        <v>2453</v>
      </c>
      <c r="C35" s="588" t="s">
        <v>2453</v>
      </c>
      <c r="D35" s="926"/>
      <c r="E35" s="569">
        <f>E34+7</f>
        <v>44053</v>
      </c>
      <c r="F35" s="569">
        <f>E35+33</f>
        <v>44086</v>
      </c>
      <c r="H35" s="638"/>
      <c r="J35" s="927"/>
      <c r="K35" s="927"/>
      <c r="L35" s="637"/>
      <c r="M35" s="917"/>
      <c r="N35" s="919"/>
      <c r="O35" s="920"/>
      <c r="P35" s="920"/>
      <c r="Q35" s="922"/>
    </row>
    <row r="36" spans="1:17" ht="18" thickBot="1">
      <c r="A36" s="572"/>
      <c r="B36" s="588" t="s">
        <v>2453</v>
      </c>
      <c r="C36" s="588" t="s">
        <v>2453</v>
      </c>
      <c r="D36" s="926"/>
      <c r="E36" s="569">
        <f>E35+7</f>
        <v>44060</v>
      </c>
      <c r="F36" s="569">
        <f>E36+33</f>
        <v>44093</v>
      </c>
      <c r="J36" s="927"/>
      <c r="K36" s="927"/>
      <c r="L36" s="637"/>
      <c r="M36" s="917"/>
      <c r="N36" s="919"/>
      <c r="O36" s="920"/>
      <c r="P36" s="920"/>
      <c r="Q36" s="922"/>
    </row>
    <row r="37" spans="1:17" ht="18" thickBot="1">
      <c r="A37" s="572"/>
      <c r="B37" s="588" t="s">
        <v>2453</v>
      </c>
      <c r="C37" s="588" t="s">
        <v>2453</v>
      </c>
      <c r="D37" s="926"/>
      <c r="E37" s="569">
        <f>E36+7</f>
        <v>44067</v>
      </c>
      <c r="F37" s="569">
        <f>E37+33</f>
        <v>44100</v>
      </c>
      <c r="J37" s="637"/>
      <c r="K37" s="637"/>
      <c r="L37" s="637"/>
      <c r="M37" s="636"/>
      <c r="N37" s="635"/>
      <c r="O37" s="634"/>
      <c r="P37" s="634"/>
      <c r="Q37" s="922"/>
    </row>
    <row r="38" spans="1:17" s="573" customFormat="1" ht="17.25">
      <c r="A38" s="950" t="s">
        <v>228</v>
      </c>
      <c r="B38" s="951"/>
      <c r="C38" s="950"/>
      <c r="D38" s="950"/>
      <c r="E38" s="950"/>
      <c r="F38" s="950"/>
      <c r="G38" s="594"/>
      <c r="J38" s="633"/>
      <c r="K38" s="631"/>
      <c r="L38" s="627"/>
      <c r="M38" s="625"/>
      <c r="N38" s="625"/>
      <c r="O38" s="625"/>
      <c r="P38" s="625"/>
      <c r="Q38" s="922"/>
    </row>
    <row r="39" spans="1:17" ht="17.25">
      <c r="A39" s="572"/>
      <c r="B39" s="936" t="s">
        <v>26</v>
      </c>
      <c r="C39" s="936" t="s">
        <v>27</v>
      </c>
      <c r="D39" s="936" t="s">
        <v>6</v>
      </c>
      <c r="E39" s="576" t="s">
        <v>2400</v>
      </c>
      <c r="F39" s="603" t="s">
        <v>228</v>
      </c>
      <c r="J39" s="632"/>
      <c r="K39" s="631"/>
      <c r="L39" s="627"/>
      <c r="M39" s="626"/>
      <c r="N39" s="630"/>
      <c r="O39" s="630"/>
      <c r="P39" s="630"/>
      <c r="Q39" s="922"/>
    </row>
    <row r="40" spans="1:17" ht="18" thickBot="1">
      <c r="A40" s="572"/>
      <c r="B40" s="936"/>
      <c r="C40" s="936"/>
      <c r="D40" s="936"/>
      <c r="E40" s="609" t="s">
        <v>30</v>
      </c>
      <c r="F40" s="574" t="s">
        <v>31</v>
      </c>
      <c r="J40" s="629"/>
      <c r="K40" s="628"/>
      <c r="L40" s="627"/>
      <c r="M40" s="626"/>
      <c r="N40" s="625"/>
      <c r="O40" s="625"/>
      <c r="P40" s="625"/>
      <c r="Q40" s="922"/>
    </row>
    <row r="41" spans="1:17" ht="24" thickBot="1">
      <c r="A41" s="572"/>
      <c r="B41" s="601" t="s">
        <v>2452</v>
      </c>
      <c r="C41" s="614" t="s">
        <v>2451</v>
      </c>
      <c r="D41" s="946" t="s">
        <v>2221</v>
      </c>
      <c r="E41" s="569">
        <v>44136</v>
      </c>
      <c r="F41" s="569">
        <f>E41+30</f>
        <v>44166</v>
      </c>
      <c r="J41" s="624"/>
      <c r="K41" s="623"/>
      <c r="L41" s="620"/>
      <c r="M41" s="620"/>
      <c r="N41" s="622"/>
      <c r="O41" s="621"/>
      <c r="P41" s="620"/>
      <c r="Q41" s="619"/>
    </row>
    <row r="42" spans="1:17" ht="24" thickBot="1">
      <c r="A42" s="572"/>
      <c r="B42" s="601" t="s">
        <v>2450</v>
      </c>
      <c r="C42" s="614" t="s">
        <v>2449</v>
      </c>
      <c r="D42" s="947"/>
      <c r="E42" s="569">
        <f>E41+7</f>
        <v>44143</v>
      </c>
      <c r="F42" s="569">
        <f>E42+30</f>
        <v>44173</v>
      </c>
      <c r="J42" s="618"/>
      <c r="K42" s="618"/>
      <c r="L42" s="618"/>
      <c r="M42" s="618"/>
      <c r="N42" s="617"/>
      <c r="O42" s="617"/>
      <c r="P42" s="616"/>
      <c r="Q42" s="615"/>
    </row>
    <row r="43" spans="1:17" ht="18" thickBot="1">
      <c r="A43" s="572"/>
      <c r="B43" s="601" t="s">
        <v>178</v>
      </c>
      <c r="C43" s="614" t="s">
        <v>2448</v>
      </c>
      <c r="D43" s="947"/>
      <c r="E43" s="569">
        <f>E42+7</f>
        <v>44150</v>
      </c>
      <c r="F43" s="569">
        <f>E43+30</f>
        <v>44180</v>
      </c>
    </row>
    <row r="44" spans="1:17" ht="18" thickBot="1">
      <c r="A44" s="572"/>
      <c r="B44" s="601" t="s">
        <v>2447</v>
      </c>
      <c r="C44" s="614" t="s">
        <v>2446</v>
      </c>
      <c r="D44" s="947"/>
      <c r="E44" s="569">
        <f>E43+7</f>
        <v>44157</v>
      </c>
      <c r="F44" s="569">
        <f>E44+30</f>
        <v>44187</v>
      </c>
    </row>
    <row r="45" spans="1:17" s="602" customFormat="1" ht="18" thickBot="1">
      <c r="A45" s="572"/>
      <c r="B45" s="601" t="s">
        <v>2445</v>
      </c>
      <c r="C45" s="614" t="s">
        <v>2444</v>
      </c>
      <c r="D45" s="947"/>
      <c r="E45" s="569">
        <f>E44+7</f>
        <v>44164</v>
      </c>
      <c r="F45" s="569">
        <f>E45+30</f>
        <v>44194</v>
      </c>
      <c r="G45" s="562"/>
    </row>
    <row r="46" spans="1:17" s="573" customFormat="1" ht="17.25">
      <c r="A46" s="949" t="s">
        <v>241</v>
      </c>
      <c r="B46" s="949"/>
      <c r="C46" s="610"/>
      <c r="D46" s="604"/>
      <c r="E46" s="604"/>
      <c r="F46" s="604"/>
      <c r="G46" s="594"/>
    </row>
    <row r="47" spans="1:17" ht="17.25">
      <c r="A47" s="568"/>
      <c r="B47" s="936" t="s">
        <v>26</v>
      </c>
      <c r="C47" s="936" t="s">
        <v>27</v>
      </c>
      <c r="D47" s="936" t="s">
        <v>6</v>
      </c>
      <c r="E47" s="576" t="s">
        <v>2400</v>
      </c>
      <c r="F47" s="603" t="s">
        <v>2443</v>
      </c>
    </row>
    <row r="48" spans="1:17" ht="18" thickBot="1">
      <c r="A48" s="568"/>
      <c r="B48" s="936"/>
      <c r="C48" s="936"/>
      <c r="D48" s="936"/>
      <c r="E48" s="609" t="s">
        <v>30</v>
      </c>
      <c r="F48" s="574" t="s">
        <v>31</v>
      </c>
    </row>
    <row r="49" spans="1:8" ht="18" thickBot="1">
      <c r="A49" s="568"/>
      <c r="B49" s="601" t="s">
        <v>2442</v>
      </c>
      <c r="C49" s="613" t="s">
        <v>586</v>
      </c>
      <c r="D49" s="934" t="s">
        <v>116</v>
      </c>
      <c r="E49" s="587">
        <v>44138</v>
      </c>
      <c r="F49" s="582">
        <f>E49+10</f>
        <v>44148</v>
      </c>
    </row>
    <row r="50" spans="1:8" ht="18" thickBot="1">
      <c r="A50" s="568"/>
      <c r="B50" s="601" t="s">
        <v>251</v>
      </c>
      <c r="C50" s="613" t="s">
        <v>2441</v>
      </c>
      <c r="D50" s="935"/>
      <c r="E50" s="587">
        <f>E49+7</f>
        <v>44145</v>
      </c>
      <c r="F50" s="570">
        <f>E50+10</f>
        <v>44155</v>
      </c>
    </row>
    <row r="51" spans="1:8" ht="18" thickBot="1">
      <c r="A51" s="568"/>
      <c r="B51" s="601" t="s">
        <v>2440</v>
      </c>
      <c r="C51" s="613" t="s">
        <v>2439</v>
      </c>
      <c r="D51" s="935"/>
      <c r="E51" s="587">
        <f>E50+7</f>
        <v>44152</v>
      </c>
      <c r="F51" s="570">
        <f>E51+10</f>
        <v>44162</v>
      </c>
    </row>
    <row r="52" spans="1:8" ht="18" thickBot="1">
      <c r="A52" s="568"/>
      <c r="B52" s="601" t="s">
        <v>2438</v>
      </c>
      <c r="C52" s="613" t="s">
        <v>2437</v>
      </c>
      <c r="D52" s="935"/>
      <c r="E52" s="587">
        <f>E51+7</f>
        <v>44159</v>
      </c>
      <c r="F52" s="570">
        <f>E52+10</f>
        <v>44169</v>
      </c>
    </row>
    <row r="53" spans="1:8" s="573" customFormat="1" ht="17.25">
      <c r="A53" s="949" t="s">
        <v>206</v>
      </c>
      <c r="B53" s="949"/>
      <c r="C53" s="610"/>
      <c r="D53" s="604"/>
      <c r="E53" s="604"/>
      <c r="F53" s="604"/>
      <c r="G53" s="594"/>
    </row>
    <row r="54" spans="1:8" ht="17.25">
      <c r="A54" s="568"/>
      <c r="B54" s="936" t="s">
        <v>26</v>
      </c>
      <c r="C54" s="936" t="s">
        <v>27</v>
      </c>
      <c r="D54" s="936" t="s">
        <v>6</v>
      </c>
      <c r="E54" s="576" t="s">
        <v>2400</v>
      </c>
      <c r="F54" s="603" t="s">
        <v>206</v>
      </c>
    </row>
    <row r="55" spans="1:8" ht="18" thickBot="1">
      <c r="A55" s="568"/>
      <c r="B55" s="936"/>
      <c r="C55" s="936"/>
      <c r="D55" s="936"/>
      <c r="E55" s="609" t="s">
        <v>30</v>
      </c>
      <c r="F55" s="574" t="s">
        <v>31</v>
      </c>
    </row>
    <row r="56" spans="1:8" ht="18" thickBot="1">
      <c r="A56" s="568"/>
      <c r="B56" s="588" t="s">
        <v>276</v>
      </c>
      <c r="C56" s="612" t="s">
        <v>328</v>
      </c>
      <c r="D56" s="934" t="s">
        <v>88</v>
      </c>
      <c r="E56" s="587">
        <v>44142</v>
      </c>
      <c r="F56" s="570">
        <f>E56+10</f>
        <v>44152</v>
      </c>
      <c r="H56" s="600"/>
    </row>
    <row r="57" spans="1:8" ht="18" thickBot="1">
      <c r="A57" s="568"/>
      <c r="B57" s="588" t="s">
        <v>288</v>
      </c>
      <c r="C57" s="612" t="s">
        <v>642</v>
      </c>
      <c r="D57" s="935"/>
      <c r="E57" s="587">
        <f>E56+7</f>
        <v>44149</v>
      </c>
      <c r="F57" s="570">
        <f>E57+10</f>
        <v>44159</v>
      </c>
      <c r="H57" s="600"/>
    </row>
    <row r="58" spans="1:8" ht="18" thickBot="1">
      <c r="A58" s="568"/>
      <c r="B58" s="588" t="s">
        <v>649</v>
      </c>
      <c r="C58" s="612" t="s">
        <v>2436</v>
      </c>
      <c r="D58" s="935"/>
      <c r="E58" s="587">
        <f>E57+7</f>
        <v>44156</v>
      </c>
      <c r="F58" s="570">
        <f>E58+10</f>
        <v>44166</v>
      </c>
      <c r="H58" s="600"/>
    </row>
    <row r="59" spans="1:8" ht="18" thickBot="1">
      <c r="A59" s="568"/>
      <c r="B59" s="588" t="s">
        <v>207</v>
      </c>
      <c r="C59" s="612" t="s">
        <v>642</v>
      </c>
      <c r="D59" s="935"/>
      <c r="E59" s="587">
        <f>E58+7</f>
        <v>44163</v>
      </c>
      <c r="F59" s="570">
        <f>E59+10</f>
        <v>44173</v>
      </c>
      <c r="H59" s="600"/>
    </row>
    <row r="60" spans="1:8" ht="17.25">
      <c r="A60" s="949" t="s">
        <v>2435</v>
      </c>
      <c r="B60" s="949"/>
      <c r="C60" s="610"/>
      <c r="D60" s="604"/>
      <c r="E60" s="604"/>
      <c r="F60" s="604"/>
      <c r="H60" s="600"/>
    </row>
    <row r="61" spans="1:8" ht="17.25">
      <c r="A61" s="568"/>
      <c r="B61" s="936" t="s">
        <v>26</v>
      </c>
      <c r="C61" s="936" t="s">
        <v>27</v>
      </c>
      <c r="D61" s="936" t="s">
        <v>6</v>
      </c>
      <c r="E61" s="576" t="s">
        <v>2400</v>
      </c>
      <c r="F61" s="603" t="s">
        <v>206</v>
      </c>
      <c r="H61" s="600"/>
    </row>
    <row r="62" spans="1:8" ht="18" thickBot="1">
      <c r="A62" s="568"/>
      <c r="B62" s="936"/>
      <c r="C62" s="936"/>
      <c r="D62" s="936"/>
      <c r="E62" s="609" t="s">
        <v>30</v>
      </c>
      <c r="F62" s="574" t="s">
        <v>31</v>
      </c>
      <c r="H62" s="600"/>
    </row>
    <row r="63" spans="1:8" ht="18" thickBot="1">
      <c r="A63" s="568"/>
      <c r="B63" s="588" t="s">
        <v>2430</v>
      </c>
      <c r="C63" s="612" t="s">
        <v>2434</v>
      </c>
      <c r="D63" s="934" t="s">
        <v>147</v>
      </c>
      <c r="E63" s="587">
        <v>44136</v>
      </c>
      <c r="F63" s="570">
        <f>E63+10</f>
        <v>44146</v>
      </c>
      <c r="H63" s="600"/>
    </row>
    <row r="64" spans="1:8" ht="18" thickBot="1">
      <c r="A64" s="568"/>
      <c r="B64" s="588" t="s">
        <v>2428</v>
      </c>
      <c r="C64" s="612" t="s">
        <v>2433</v>
      </c>
      <c r="D64" s="935"/>
      <c r="E64" s="587">
        <f>E63+7</f>
        <v>44143</v>
      </c>
      <c r="F64" s="570">
        <f>E64+10</f>
        <v>44153</v>
      </c>
      <c r="H64" s="600"/>
    </row>
    <row r="65" spans="1:8" ht="18" thickBot="1">
      <c r="A65" s="568"/>
      <c r="B65" s="588" t="s">
        <v>2432</v>
      </c>
      <c r="C65" s="612" t="s">
        <v>2431</v>
      </c>
      <c r="D65" s="935"/>
      <c r="E65" s="587">
        <f>E64+7</f>
        <v>44150</v>
      </c>
      <c r="F65" s="570">
        <f>E65+10</f>
        <v>44160</v>
      </c>
      <c r="H65" s="600"/>
    </row>
    <row r="66" spans="1:8" ht="18" thickBot="1">
      <c r="A66" s="568"/>
      <c r="B66" s="588" t="s">
        <v>2430</v>
      </c>
      <c r="C66" s="612" t="s">
        <v>2429</v>
      </c>
      <c r="D66" s="935"/>
      <c r="E66" s="587">
        <f>E65+7</f>
        <v>44157</v>
      </c>
      <c r="F66" s="570">
        <f>E66+10</f>
        <v>44167</v>
      </c>
      <c r="H66" s="600"/>
    </row>
    <row r="67" spans="1:8" s="602" customFormat="1" ht="18" thickBot="1">
      <c r="A67" s="568"/>
      <c r="B67" s="588" t="s">
        <v>2428</v>
      </c>
      <c r="C67" s="612" t="s">
        <v>2427</v>
      </c>
      <c r="D67" s="935"/>
      <c r="E67" s="587">
        <f>E66+7</f>
        <v>44164</v>
      </c>
      <c r="F67" s="570">
        <f>E67+10</f>
        <v>44174</v>
      </c>
      <c r="G67" s="562"/>
      <c r="H67" s="600"/>
    </row>
    <row r="68" spans="1:8" s="573" customFormat="1" ht="17.25">
      <c r="A68" s="949" t="s">
        <v>2426</v>
      </c>
      <c r="B68" s="949"/>
      <c r="C68" s="610"/>
      <c r="D68" s="604"/>
      <c r="E68" s="604"/>
      <c r="F68" s="604"/>
      <c r="G68" s="594"/>
    </row>
    <row r="69" spans="1:8" s="573" customFormat="1" ht="17.25">
      <c r="A69" s="611"/>
      <c r="B69" s="936" t="s">
        <v>26</v>
      </c>
      <c r="C69" s="936" t="s">
        <v>27</v>
      </c>
      <c r="D69" s="936" t="s">
        <v>6</v>
      </c>
      <c r="E69" s="576" t="s">
        <v>2400</v>
      </c>
      <c r="F69" s="603" t="s">
        <v>2047</v>
      </c>
      <c r="G69" s="594"/>
    </row>
    <row r="70" spans="1:8" s="573" customFormat="1" ht="18" thickBot="1">
      <c r="A70" s="611"/>
      <c r="B70" s="936"/>
      <c r="C70" s="936"/>
      <c r="D70" s="936"/>
      <c r="E70" s="609" t="s">
        <v>30</v>
      </c>
      <c r="F70" s="574" t="s">
        <v>31</v>
      </c>
      <c r="G70" s="594"/>
    </row>
    <row r="71" spans="1:8" s="573" customFormat="1" ht="18" thickBot="1">
      <c r="A71" s="611"/>
      <c r="B71" s="588" t="s">
        <v>2425</v>
      </c>
      <c r="C71" s="588" t="s">
        <v>2424</v>
      </c>
      <c r="D71" s="934" t="s">
        <v>147</v>
      </c>
      <c r="E71" s="587">
        <v>44139</v>
      </c>
      <c r="F71" s="570">
        <f>E71+17</f>
        <v>44156</v>
      </c>
      <c r="G71" s="594"/>
    </row>
    <row r="72" spans="1:8" s="573" customFormat="1" ht="18" thickBot="1">
      <c r="A72" s="611"/>
      <c r="B72" s="588" t="s">
        <v>286</v>
      </c>
      <c r="C72" s="588" t="s">
        <v>578</v>
      </c>
      <c r="D72" s="935"/>
      <c r="E72" s="587">
        <f>E71+7</f>
        <v>44146</v>
      </c>
      <c r="F72" s="570">
        <f>E72+17</f>
        <v>44163</v>
      </c>
      <c r="G72" s="594"/>
    </row>
    <row r="73" spans="1:8" ht="18" thickBot="1">
      <c r="A73" s="568"/>
      <c r="B73" s="588" t="s">
        <v>2423</v>
      </c>
      <c r="C73" s="588" t="s">
        <v>579</v>
      </c>
      <c r="D73" s="935"/>
      <c r="E73" s="587">
        <f>E72+7</f>
        <v>44153</v>
      </c>
      <c r="F73" s="570">
        <f>E73+17</f>
        <v>44170</v>
      </c>
    </row>
    <row r="74" spans="1:8" ht="18" thickBot="1">
      <c r="A74" s="572"/>
      <c r="B74" s="588" t="s">
        <v>76</v>
      </c>
      <c r="C74" s="588" t="s">
        <v>580</v>
      </c>
      <c r="D74" s="935"/>
      <c r="E74" s="587">
        <f>E73+7</f>
        <v>44160</v>
      </c>
      <c r="F74" s="570">
        <f>E74+17</f>
        <v>44177</v>
      </c>
    </row>
    <row r="75" spans="1:8" s="602" customFormat="1" ht="18" thickBot="1">
      <c r="A75" s="572"/>
      <c r="B75" s="588" t="s">
        <v>303</v>
      </c>
      <c r="C75" s="588" t="s">
        <v>565</v>
      </c>
      <c r="D75" s="935"/>
      <c r="E75" s="587">
        <f>E74+7</f>
        <v>44167</v>
      </c>
      <c r="F75" s="570">
        <f>E75+17</f>
        <v>44184</v>
      </c>
      <c r="G75" s="562"/>
    </row>
    <row r="76" spans="1:8" s="573" customFormat="1" ht="17.25">
      <c r="A76" s="949" t="s">
        <v>2422</v>
      </c>
      <c r="B76" s="949"/>
      <c r="C76" s="610"/>
      <c r="D76" s="604"/>
      <c r="E76" s="604"/>
      <c r="F76" s="604"/>
      <c r="G76" s="594"/>
    </row>
    <row r="77" spans="1:8" ht="17.25">
      <c r="A77" s="572"/>
      <c r="B77" s="936" t="s">
        <v>26</v>
      </c>
      <c r="C77" s="936" t="s">
        <v>27</v>
      </c>
      <c r="D77" s="936" t="s">
        <v>6</v>
      </c>
      <c r="E77" s="576" t="s">
        <v>2400</v>
      </c>
      <c r="F77" s="603" t="s">
        <v>262</v>
      </c>
    </row>
    <row r="78" spans="1:8" ht="18" thickBot="1">
      <c r="A78" s="572"/>
      <c r="B78" s="936"/>
      <c r="C78" s="936"/>
      <c r="D78" s="936"/>
      <c r="E78" s="609" t="s">
        <v>30</v>
      </c>
      <c r="F78" s="574" t="s">
        <v>31</v>
      </c>
    </row>
    <row r="79" spans="1:8" ht="18" thickBot="1">
      <c r="A79" s="572"/>
      <c r="B79" s="588" t="s">
        <v>2405</v>
      </c>
      <c r="C79" s="588" t="s">
        <v>2412</v>
      </c>
      <c r="D79" s="934" t="s">
        <v>147</v>
      </c>
      <c r="E79" s="587">
        <v>44136</v>
      </c>
      <c r="F79" s="570">
        <f>E79+18</f>
        <v>44154</v>
      </c>
    </row>
    <row r="80" spans="1:8" ht="18" thickBot="1">
      <c r="A80" s="572"/>
      <c r="B80" s="588" t="s">
        <v>2411</v>
      </c>
      <c r="C80" s="588" t="s">
        <v>2410</v>
      </c>
      <c r="D80" s="935"/>
      <c r="E80" s="587">
        <f>E79+7</f>
        <v>44143</v>
      </c>
      <c r="F80" s="570">
        <f>E80+18</f>
        <v>44161</v>
      </c>
    </row>
    <row r="81" spans="1:12" ht="18" thickBot="1">
      <c r="A81" s="572"/>
      <c r="B81" s="588" t="s">
        <v>2409</v>
      </c>
      <c r="C81" s="588" t="s">
        <v>2408</v>
      </c>
      <c r="D81" s="935"/>
      <c r="E81" s="587">
        <f>E80+7</f>
        <v>44150</v>
      </c>
      <c r="F81" s="570">
        <f>E81+18</f>
        <v>44168</v>
      </c>
    </row>
    <row r="82" spans="1:12" ht="18" thickBot="1">
      <c r="A82" s="572"/>
      <c r="B82" s="588" t="s">
        <v>2407</v>
      </c>
      <c r="C82" s="588" t="s">
        <v>2406</v>
      </c>
      <c r="D82" s="935"/>
      <c r="E82" s="587">
        <f>E81+7</f>
        <v>44157</v>
      </c>
      <c r="F82" s="570">
        <f>E82+18</f>
        <v>44175</v>
      </c>
    </row>
    <row r="83" spans="1:12" s="602" customFormat="1" ht="18" thickBot="1">
      <c r="A83" s="572"/>
      <c r="B83" s="588" t="s">
        <v>2405</v>
      </c>
      <c r="C83" s="588" t="s">
        <v>2404</v>
      </c>
      <c r="D83" s="935"/>
      <c r="E83" s="587">
        <f>E82+7</f>
        <v>44164</v>
      </c>
      <c r="F83" s="570">
        <f>E83+18</f>
        <v>44182</v>
      </c>
      <c r="G83" s="562"/>
    </row>
    <row r="84" spans="1:12" s="606" customFormat="1" ht="17.25">
      <c r="A84" s="581" t="s">
        <v>119</v>
      </c>
      <c r="B84" s="608"/>
      <c r="C84" s="608"/>
      <c r="D84" s="581"/>
      <c r="E84" s="604"/>
      <c r="F84" s="604"/>
      <c r="G84" s="607"/>
    </row>
    <row r="85" spans="1:12" s="573" customFormat="1" ht="17.25">
      <c r="A85" s="949" t="s">
        <v>120</v>
      </c>
      <c r="B85" s="949"/>
      <c r="C85" s="605"/>
      <c r="D85" s="604"/>
      <c r="E85" s="604"/>
      <c r="F85" s="604"/>
    </row>
    <row r="86" spans="1:12" ht="17.25">
      <c r="A86" s="572"/>
      <c r="B86" s="936" t="s">
        <v>26</v>
      </c>
      <c r="C86" s="936" t="s">
        <v>27</v>
      </c>
      <c r="D86" s="936" t="s">
        <v>6</v>
      </c>
      <c r="E86" s="576" t="s">
        <v>2400</v>
      </c>
      <c r="F86" s="603" t="s">
        <v>121</v>
      </c>
      <c r="G86" s="579"/>
    </row>
    <row r="87" spans="1:12" ht="18" thickBot="1">
      <c r="A87" s="572"/>
      <c r="B87" s="936"/>
      <c r="C87" s="937"/>
      <c r="D87" s="937"/>
      <c r="E87" s="576" t="s">
        <v>30</v>
      </c>
      <c r="F87" s="603" t="s">
        <v>31</v>
      </c>
    </row>
    <row r="88" spans="1:12" ht="18" thickBot="1">
      <c r="A88" s="572"/>
      <c r="B88" s="588" t="s">
        <v>2416</v>
      </c>
      <c r="C88" s="588" t="s">
        <v>2421</v>
      </c>
      <c r="D88" s="938" t="s">
        <v>147</v>
      </c>
      <c r="E88" s="587">
        <v>44137</v>
      </c>
      <c r="F88" s="569">
        <f>E88+25</f>
        <v>44162</v>
      </c>
    </row>
    <row r="89" spans="1:12" ht="18" thickBot="1">
      <c r="A89" s="572"/>
      <c r="B89" s="588" t="s">
        <v>2418</v>
      </c>
      <c r="C89" s="588" t="s">
        <v>2420</v>
      </c>
      <c r="D89" s="939"/>
      <c r="E89" s="587">
        <f>E88+7</f>
        <v>44144</v>
      </c>
      <c r="F89" s="569">
        <f>E89+25</f>
        <v>44169</v>
      </c>
    </row>
    <row r="90" spans="1:12" ht="18" thickBot="1">
      <c r="A90" s="572"/>
      <c r="B90" s="588" t="s">
        <v>2416</v>
      </c>
      <c r="C90" s="588" t="s">
        <v>2419</v>
      </c>
      <c r="D90" s="939"/>
      <c r="E90" s="587">
        <f>E89+7</f>
        <v>44151</v>
      </c>
      <c r="F90" s="569">
        <f>E90+25</f>
        <v>44176</v>
      </c>
    </row>
    <row r="91" spans="1:12" ht="18" thickBot="1">
      <c r="A91" s="572"/>
      <c r="B91" s="588" t="s">
        <v>2418</v>
      </c>
      <c r="C91" s="588" t="s">
        <v>2417</v>
      </c>
      <c r="D91" s="939"/>
      <c r="E91" s="587">
        <f>E90+7</f>
        <v>44158</v>
      </c>
      <c r="F91" s="569">
        <f>E91+25</f>
        <v>44183</v>
      </c>
    </row>
    <row r="92" spans="1:12" s="602" customFormat="1" ht="18" thickBot="1">
      <c r="A92" s="572"/>
      <c r="B92" s="588" t="s">
        <v>2416</v>
      </c>
      <c r="C92" s="588" t="s">
        <v>2415</v>
      </c>
      <c r="D92" s="939"/>
      <c r="E92" s="587">
        <f>E91+7</f>
        <v>44165</v>
      </c>
      <c r="F92" s="569">
        <f>E92+25</f>
        <v>44190</v>
      </c>
      <c r="G92" s="562"/>
    </row>
    <row r="93" spans="1:12" s="586" customFormat="1" ht="16.5">
      <c r="A93" s="581" t="s">
        <v>256</v>
      </c>
      <c r="B93" s="581"/>
      <c r="C93" s="581"/>
      <c r="D93" s="581"/>
      <c r="E93" s="581"/>
      <c r="F93" s="581"/>
      <c r="G93" s="584"/>
    </row>
    <row r="94" spans="1:12" s="573" customFormat="1" ht="17.25">
      <c r="A94" s="599" t="s">
        <v>258</v>
      </c>
      <c r="B94" s="597"/>
      <c r="C94" s="597"/>
      <c r="D94" s="596"/>
      <c r="E94" s="581"/>
      <c r="F94" s="581"/>
      <c r="G94" s="594"/>
    </row>
    <row r="95" spans="1:12" ht="17.25">
      <c r="A95" s="568"/>
      <c r="B95" s="936" t="s">
        <v>26</v>
      </c>
      <c r="C95" s="936" t="s">
        <v>27</v>
      </c>
      <c r="D95" s="936" t="s">
        <v>6</v>
      </c>
      <c r="E95" s="592" t="s">
        <v>2400</v>
      </c>
      <c r="F95" s="591" t="s">
        <v>258</v>
      </c>
      <c r="I95" s="640"/>
      <c r="J95" s="640"/>
      <c r="K95" s="640"/>
      <c r="L95" s="640"/>
    </row>
    <row r="96" spans="1:12" ht="17.25">
      <c r="A96" s="568"/>
      <c r="B96" s="936"/>
      <c r="C96" s="936"/>
      <c r="D96" s="936"/>
      <c r="E96" s="589" t="s">
        <v>30</v>
      </c>
      <c r="F96" s="570" t="s">
        <v>31</v>
      </c>
      <c r="I96" s="640"/>
      <c r="J96" s="928"/>
      <c r="K96" s="640"/>
      <c r="L96" s="640"/>
    </row>
    <row r="97" spans="1:12" ht="17.25">
      <c r="A97" s="568"/>
      <c r="B97" s="571" t="s">
        <v>2414</v>
      </c>
      <c r="C97" s="571" t="s">
        <v>2208</v>
      </c>
      <c r="D97" s="940" t="s">
        <v>107</v>
      </c>
      <c r="E97" s="582">
        <v>44136</v>
      </c>
      <c r="F97" s="570">
        <f>E97+2</f>
        <v>44138</v>
      </c>
      <c r="I97" s="640"/>
      <c r="J97" s="928"/>
      <c r="K97" s="640"/>
      <c r="L97" s="640"/>
    </row>
    <row r="98" spans="1:12" ht="17.25">
      <c r="A98" s="568"/>
      <c r="B98" s="571" t="s">
        <v>2414</v>
      </c>
      <c r="C98" s="571" t="s">
        <v>673</v>
      </c>
      <c r="D98" s="941"/>
      <c r="E98" s="582">
        <f>E97+7</f>
        <v>44143</v>
      </c>
      <c r="F98" s="570">
        <f>E98+2</f>
        <v>44145</v>
      </c>
      <c r="I98" s="640"/>
      <c r="J98" s="928"/>
      <c r="K98" s="640"/>
      <c r="L98" s="640"/>
    </row>
    <row r="99" spans="1:12" ht="17.25">
      <c r="A99" s="568"/>
      <c r="B99" s="571" t="s">
        <v>2414</v>
      </c>
      <c r="C99" s="571" t="s">
        <v>652</v>
      </c>
      <c r="D99" s="941"/>
      <c r="E99" s="582">
        <f>E98+7</f>
        <v>44150</v>
      </c>
      <c r="F99" s="570">
        <f>E99+2</f>
        <v>44152</v>
      </c>
      <c r="I99" s="640"/>
      <c r="J99" s="928"/>
      <c r="K99" s="640"/>
      <c r="L99" s="640"/>
    </row>
    <row r="100" spans="1:12" ht="17.25">
      <c r="A100" s="568"/>
      <c r="B100" s="571" t="s">
        <v>2414</v>
      </c>
      <c r="C100" s="571" t="s">
        <v>625</v>
      </c>
      <c r="D100" s="941"/>
      <c r="E100" s="582">
        <f>E99+7</f>
        <v>44157</v>
      </c>
      <c r="F100" s="570">
        <f>E100+2</f>
        <v>44159</v>
      </c>
      <c r="I100" s="640"/>
      <c r="J100" s="663"/>
      <c r="K100" s="640"/>
      <c r="L100" s="640"/>
    </row>
    <row r="101" spans="1:12" ht="17.25">
      <c r="B101" s="571" t="s">
        <v>2414</v>
      </c>
      <c r="C101" s="571" t="s">
        <v>626</v>
      </c>
      <c r="D101" s="941"/>
      <c r="E101" s="582">
        <f>E100+7</f>
        <v>44164</v>
      </c>
      <c r="F101" s="570">
        <f>E101+2</f>
        <v>44166</v>
      </c>
      <c r="I101" s="640"/>
      <c r="J101" s="663"/>
      <c r="K101" s="640"/>
      <c r="L101" s="640"/>
    </row>
    <row r="102" spans="1:12" s="573" customFormat="1" ht="17.25">
      <c r="A102" s="599" t="s">
        <v>259</v>
      </c>
      <c r="B102" s="597"/>
      <c r="C102" s="597"/>
      <c r="D102" s="596"/>
      <c r="E102" s="595"/>
      <c r="F102" s="595"/>
      <c r="G102" s="594"/>
      <c r="I102" s="664"/>
      <c r="J102" s="663"/>
      <c r="K102" s="664"/>
      <c r="L102" s="664"/>
    </row>
    <row r="103" spans="1:12" ht="17.25">
      <c r="A103" s="568"/>
      <c r="B103" s="936" t="s">
        <v>26</v>
      </c>
      <c r="C103" s="936" t="s">
        <v>27</v>
      </c>
      <c r="D103" s="936" t="s">
        <v>6</v>
      </c>
      <c r="E103" s="592" t="s">
        <v>2400</v>
      </c>
      <c r="F103" s="591" t="s">
        <v>259</v>
      </c>
      <c r="I103" s="640"/>
      <c r="J103" s="640"/>
      <c r="K103" s="640"/>
      <c r="L103" s="640"/>
    </row>
    <row r="104" spans="1:12" ht="18" thickBot="1">
      <c r="A104" s="568"/>
      <c r="B104" s="936"/>
      <c r="C104" s="936"/>
      <c r="D104" s="936"/>
      <c r="E104" s="589" t="s">
        <v>30</v>
      </c>
      <c r="F104" s="570" t="s">
        <v>31</v>
      </c>
      <c r="I104" s="640"/>
      <c r="J104" s="640"/>
      <c r="K104" s="640"/>
      <c r="L104" s="640"/>
    </row>
    <row r="105" spans="1:12" ht="18" thickBot="1">
      <c r="A105" s="568"/>
      <c r="B105" s="571" t="s">
        <v>2413</v>
      </c>
      <c r="C105" s="601" t="s">
        <v>2207</v>
      </c>
      <c r="D105" s="929" t="s">
        <v>107</v>
      </c>
      <c r="E105" s="582">
        <v>44142</v>
      </c>
      <c r="F105" s="582">
        <f>E105+2</f>
        <v>44144</v>
      </c>
      <c r="I105" s="640"/>
      <c r="J105" s="640"/>
      <c r="K105" s="640"/>
      <c r="L105" s="640"/>
    </row>
    <row r="106" spans="1:12" ht="18" thickBot="1">
      <c r="A106" s="568"/>
      <c r="B106" s="571" t="s">
        <v>2413</v>
      </c>
      <c r="C106" s="601" t="s">
        <v>652</v>
      </c>
      <c r="D106" s="929"/>
      <c r="E106" s="582">
        <f>E105+7</f>
        <v>44149</v>
      </c>
      <c r="F106" s="582">
        <f>E106+2</f>
        <v>44151</v>
      </c>
      <c r="I106" s="640"/>
      <c r="J106" s="640"/>
      <c r="K106" s="640"/>
      <c r="L106" s="640"/>
    </row>
    <row r="107" spans="1:12" ht="18" thickBot="1">
      <c r="A107" s="568"/>
      <c r="B107" s="571" t="s">
        <v>2413</v>
      </c>
      <c r="C107" s="601" t="s">
        <v>625</v>
      </c>
      <c r="D107" s="929"/>
      <c r="E107" s="582">
        <f>E106+7</f>
        <v>44156</v>
      </c>
      <c r="F107" s="582">
        <f>E107+2</f>
        <v>44158</v>
      </c>
      <c r="I107" s="640"/>
      <c r="J107" s="640"/>
      <c r="K107" s="640"/>
      <c r="L107" s="640"/>
    </row>
    <row r="108" spans="1:12" ht="18" thickBot="1">
      <c r="A108" s="568"/>
      <c r="B108" s="571" t="s">
        <v>2413</v>
      </c>
      <c r="C108" s="601" t="s">
        <v>626</v>
      </c>
      <c r="D108" s="929"/>
      <c r="E108" s="582">
        <f>E107+7</f>
        <v>44163</v>
      </c>
      <c r="F108" s="582">
        <f>E108+2</f>
        <v>44165</v>
      </c>
      <c r="I108" s="640"/>
      <c r="J108" s="640"/>
      <c r="K108" s="640"/>
      <c r="L108" s="640"/>
    </row>
    <row r="109" spans="1:12" ht="18" thickBot="1">
      <c r="A109" s="568"/>
      <c r="B109" s="571" t="s">
        <v>2413</v>
      </c>
      <c r="C109" s="601" t="s">
        <v>627</v>
      </c>
      <c r="D109" s="566"/>
      <c r="E109" s="582">
        <f>E108+7</f>
        <v>44170</v>
      </c>
      <c r="F109" s="582">
        <f>E109+2</f>
        <v>44172</v>
      </c>
    </row>
    <row r="110" spans="1:12" ht="17.25">
      <c r="A110" s="568"/>
      <c r="B110" s="600"/>
      <c r="C110" s="567"/>
      <c r="E110" s="565"/>
      <c r="F110" s="565"/>
    </row>
    <row r="111" spans="1:12" ht="17.25">
      <c r="A111" s="599" t="s">
        <v>1648</v>
      </c>
      <c r="B111" s="598"/>
      <c r="C111" s="597"/>
      <c r="D111" s="596"/>
      <c r="E111" s="595"/>
      <c r="F111" s="595"/>
      <c r="G111" s="594"/>
    </row>
    <row r="112" spans="1:12" ht="17.25">
      <c r="A112" s="568"/>
      <c r="B112" s="936" t="s">
        <v>26</v>
      </c>
      <c r="C112" s="937" t="s">
        <v>27</v>
      </c>
      <c r="D112" s="593" t="s">
        <v>6</v>
      </c>
      <c r="E112" s="592" t="s">
        <v>2400</v>
      </c>
      <c r="F112" s="591" t="s">
        <v>1648</v>
      </c>
    </row>
    <row r="113" spans="1:7" ht="18" thickBot="1">
      <c r="A113" s="568"/>
      <c r="B113" s="936"/>
      <c r="C113" s="948"/>
      <c r="D113" s="590"/>
      <c r="E113" s="589" t="s">
        <v>30</v>
      </c>
      <c r="F113" s="570" t="s">
        <v>31</v>
      </c>
    </row>
    <row r="114" spans="1:7" ht="18" thickBot="1">
      <c r="A114" s="568"/>
      <c r="B114" s="588" t="s">
        <v>2405</v>
      </c>
      <c r="C114" s="588" t="s">
        <v>2412</v>
      </c>
      <c r="D114" s="929" t="s">
        <v>215</v>
      </c>
      <c r="E114" s="587">
        <v>44136</v>
      </c>
      <c r="F114" s="582">
        <f>E114+7</f>
        <v>44143</v>
      </c>
    </row>
    <row r="115" spans="1:7" ht="18" thickBot="1">
      <c r="A115" s="568"/>
      <c r="B115" s="588" t="s">
        <v>2411</v>
      </c>
      <c r="C115" s="588" t="s">
        <v>2410</v>
      </c>
      <c r="D115" s="929"/>
      <c r="E115" s="587">
        <f>E114+7</f>
        <v>44143</v>
      </c>
      <c r="F115" s="582">
        <f>E115+7</f>
        <v>44150</v>
      </c>
    </row>
    <row r="116" spans="1:7" ht="18" thickBot="1">
      <c r="A116" s="568"/>
      <c r="B116" s="588" t="s">
        <v>2409</v>
      </c>
      <c r="C116" s="588" t="s">
        <v>2408</v>
      </c>
      <c r="D116" s="929"/>
      <c r="E116" s="587">
        <f>E115+7</f>
        <v>44150</v>
      </c>
      <c r="F116" s="582">
        <f>E116+7</f>
        <v>44157</v>
      </c>
    </row>
    <row r="117" spans="1:7" ht="18" thickBot="1">
      <c r="A117" s="568"/>
      <c r="B117" s="588" t="s">
        <v>2407</v>
      </c>
      <c r="C117" s="588" t="s">
        <v>2406</v>
      </c>
      <c r="D117" s="929"/>
      <c r="E117" s="587">
        <f>E116+7</f>
        <v>44157</v>
      </c>
      <c r="F117" s="582">
        <f>E117+7</f>
        <v>44164</v>
      </c>
    </row>
    <row r="118" spans="1:7" ht="18" thickBot="1">
      <c r="A118" s="568"/>
      <c r="B118" s="588" t="s">
        <v>2405</v>
      </c>
      <c r="C118" s="588" t="s">
        <v>2404</v>
      </c>
      <c r="D118" s="929"/>
      <c r="E118" s="587">
        <f>E117+7</f>
        <v>44164</v>
      </c>
      <c r="F118" s="582">
        <f>E118+7</f>
        <v>44171</v>
      </c>
    </row>
    <row r="119" spans="1:7" s="586" customFormat="1" ht="17.25">
      <c r="A119" s="581" t="s">
        <v>126</v>
      </c>
      <c r="B119" s="581"/>
      <c r="C119" s="581"/>
      <c r="D119" s="581"/>
      <c r="E119" s="581"/>
      <c r="F119" s="585"/>
      <c r="G119" s="584"/>
    </row>
    <row r="120" spans="1:7" s="583" customFormat="1" ht="17.25">
      <c r="A120" s="581" t="s">
        <v>138</v>
      </c>
      <c r="B120" s="581"/>
      <c r="C120" s="581"/>
      <c r="D120" s="581"/>
      <c r="E120" s="581"/>
      <c r="F120" s="585"/>
      <c r="G120" s="584"/>
    </row>
    <row r="121" spans="1:7" ht="17.25">
      <c r="A121" s="572"/>
      <c r="B121" s="942" t="s">
        <v>26</v>
      </c>
      <c r="C121" s="942" t="s">
        <v>27</v>
      </c>
      <c r="D121" s="924" t="s">
        <v>6</v>
      </c>
      <c r="E121" s="576" t="s">
        <v>2400</v>
      </c>
      <c r="F121" s="574" t="s">
        <v>138</v>
      </c>
      <c r="G121" s="579"/>
    </row>
    <row r="122" spans="1:7" ht="17.25">
      <c r="A122" s="572"/>
      <c r="B122" s="943"/>
      <c r="C122" s="943"/>
      <c r="D122" s="930"/>
      <c r="E122" s="574" t="s">
        <v>30</v>
      </c>
      <c r="F122" s="574" t="s">
        <v>31</v>
      </c>
    </row>
    <row r="123" spans="1:7" ht="17.25">
      <c r="A123" s="572"/>
      <c r="B123" s="571" t="s">
        <v>2394</v>
      </c>
      <c r="C123" s="571" t="s">
        <v>2397</v>
      </c>
      <c r="D123" s="924" t="s">
        <v>2403</v>
      </c>
      <c r="E123" s="582">
        <v>44142</v>
      </c>
      <c r="F123" s="578">
        <f>E123+40</f>
        <v>44182</v>
      </c>
    </row>
    <row r="124" spans="1:7" ht="17.25">
      <c r="A124" s="572"/>
      <c r="B124" s="571" t="s">
        <v>2394</v>
      </c>
      <c r="C124" s="571" t="s">
        <v>2396</v>
      </c>
      <c r="D124" s="931"/>
      <c r="E124" s="582">
        <f>E123+7</f>
        <v>44149</v>
      </c>
      <c r="F124" s="578">
        <f>E124+40</f>
        <v>44189</v>
      </c>
    </row>
    <row r="125" spans="1:7" ht="17.25">
      <c r="A125" s="572"/>
      <c r="B125" s="571" t="s">
        <v>2394</v>
      </c>
      <c r="C125" s="571" t="s">
        <v>2395</v>
      </c>
      <c r="D125" s="931"/>
      <c r="E125" s="582">
        <f>E124+7</f>
        <v>44156</v>
      </c>
      <c r="F125" s="578">
        <f>E125+40</f>
        <v>44196</v>
      </c>
    </row>
    <row r="126" spans="1:7" ht="17.25">
      <c r="A126" s="572"/>
      <c r="B126" s="571" t="s">
        <v>2394</v>
      </c>
      <c r="C126" s="571" t="s">
        <v>2393</v>
      </c>
      <c r="D126" s="931"/>
      <c r="E126" s="582">
        <f>E124+7</f>
        <v>44156</v>
      </c>
      <c r="F126" s="578">
        <f>E126+40</f>
        <v>44196</v>
      </c>
    </row>
    <row r="127" spans="1:7" ht="17.25">
      <c r="A127" s="581" t="s">
        <v>131</v>
      </c>
      <c r="B127" s="581"/>
      <c r="C127" s="581"/>
      <c r="D127" s="581"/>
      <c r="E127" s="581"/>
      <c r="F127" s="580"/>
    </row>
    <row r="128" spans="1:7" s="573" customFormat="1" ht="17.25">
      <c r="A128" s="572"/>
      <c r="B128" s="942" t="s">
        <v>26</v>
      </c>
      <c r="C128" s="942" t="s">
        <v>27</v>
      </c>
      <c r="D128" s="924" t="s">
        <v>6</v>
      </c>
      <c r="E128" s="576" t="s">
        <v>2400</v>
      </c>
      <c r="F128" s="574" t="s">
        <v>131</v>
      </c>
    </row>
    <row r="129" spans="1:7" ht="17.25">
      <c r="A129" s="572"/>
      <c r="B129" s="943"/>
      <c r="C129" s="943"/>
      <c r="D129" s="930"/>
      <c r="E129" s="574" t="s">
        <v>30</v>
      </c>
      <c r="F129" s="574" t="s">
        <v>31</v>
      </c>
      <c r="G129" s="579"/>
    </row>
    <row r="130" spans="1:7" ht="17.25" customHeight="1">
      <c r="A130" s="572"/>
      <c r="B130" s="571" t="s">
        <v>2394</v>
      </c>
      <c r="C130" s="571" t="s">
        <v>2397</v>
      </c>
      <c r="D130" s="932" t="s">
        <v>2221</v>
      </c>
      <c r="E130" s="569">
        <v>44142</v>
      </c>
      <c r="F130" s="578">
        <f>E130+40</f>
        <v>44182</v>
      </c>
    </row>
    <row r="131" spans="1:7" ht="17.25">
      <c r="A131" s="572"/>
      <c r="B131" s="571" t="s">
        <v>2394</v>
      </c>
      <c r="C131" s="571" t="s">
        <v>2396</v>
      </c>
      <c r="D131" s="933"/>
      <c r="E131" s="569">
        <f>E130+7</f>
        <v>44149</v>
      </c>
      <c r="F131" s="578">
        <f>E131+40</f>
        <v>44189</v>
      </c>
    </row>
    <row r="132" spans="1:7" ht="17.25">
      <c r="A132" s="572"/>
      <c r="B132" s="571" t="s">
        <v>2394</v>
      </c>
      <c r="C132" s="571" t="s">
        <v>2395</v>
      </c>
      <c r="D132" s="933"/>
      <c r="E132" s="569">
        <f>E131+7</f>
        <v>44156</v>
      </c>
      <c r="F132" s="578">
        <f>E132+40</f>
        <v>44196</v>
      </c>
    </row>
    <row r="133" spans="1:7" ht="17.25">
      <c r="A133" s="572"/>
      <c r="B133" s="571" t="s">
        <v>2394</v>
      </c>
      <c r="C133" s="571" t="s">
        <v>2393</v>
      </c>
      <c r="D133" s="933"/>
      <c r="E133" s="569">
        <f>E131+7</f>
        <v>44156</v>
      </c>
      <c r="F133" s="578">
        <f>E133+40</f>
        <v>44196</v>
      </c>
    </row>
    <row r="134" spans="1:7" ht="16.5">
      <c r="A134" s="956" t="s">
        <v>2402</v>
      </c>
      <c r="B134" s="956"/>
      <c r="C134" s="956"/>
      <c r="D134" s="956"/>
      <c r="E134" s="956"/>
      <c r="F134" s="956"/>
      <c r="G134" s="577"/>
    </row>
    <row r="135" spans="1:7" ht="12.75" customHeight="1">
      <c r="A135" s="950" t="s">
        <v>2401</v>
      </c>
      <c r="B135" s="950"/>
      <c r="C135" s="950"/>
      <c r="D135" s="950"/>
      <c r="E135" s="950"/>
      <c r="F135" s="950"/>
      <c r="G135" s="577"/>
    </row>
    <row r="136" spans="1:7" ht="17.25" hidden="1">
      <c r="A136" s="572"/>
      <c r="B136" s="944" t="s">
        <v>26</v>
      </c>
      <c r="C136" s="944" t="s">
        <v>27</v>
      </c>
      <c r="D136" s="923" t="s">
        <v>6</v>
      </c>
      <c r="E136" s="576" t="s">
        <v>2400</v>
      </c>
      <c r="F136" s="575" t="s">
        <v>146</v>
      </c>
    </row>
    <row r="137" spans="1:7" ht="17.25">
      <c r="A137" s="572"/>
      <c r="B137" s="944"/>
      <c r="C137" s="944"/>
      <c r="D137" s="924"/>
      <c r="E137" s="574" t="s">
        <v>30</v>
      </c>
      <c r="F137" s="574" t="s">
        <v>2399</v>
      </c>
      <c r="G137" s="574" t="s">
        <v>2398</v>
      </c>
    </row>
    <row r="138" spans="1:7" ht="17.25">
      <c r="A138" s="572"/>
      <c r="B138" s="571" t="s">
        <v>2394</v>
      </c>
      <c r="C138" s="571" t="s">
        <v>2397</v>
      </c>
      <c r="D138" s="925" t="s">
        <v>2221</v>
      </c>
      <c r="E138" s="569">
        <v>44142</v>
      </c>
      <c r="F138" s="570">
        <f>E138+20</f>
        <v>44162</v>
      </c>
      <c r="G138" s="569">
        <v>44040</v>
      </c>
    </row>
    <row r="139" spans="1:7" s="573" customFormat="1" ht="17.25">
      <c r="A139" s="572"/>
      <c r="B139" s="571" t="s">
        <v>2394</v>
      </c>
      <c r="C139" s="571" t="s">
        <v>2396</v>
      </c>
      <c r="D139" s="926"/>
      <c r="E139" s="569">
        <f>E138+7</f>
        <v>44149</v>
      </c>
      <c r="F139" s="570">
        <f>E139+20</f>
        <v>44169</v>
      </c>
      <c r="G139" s="569">
        <f>G138+7</f>
        <v>44047</v>
      </c>
    </row>
    <row r="140" spans="1:7" ht="17.25">
      <c r="A140" s="572"/>
      <c r="B140" s="571" t="s">
        <v>2394</v>
      </c>
      <c r="C140" s="571" t="s">
        <v>2395</v>
      </c>
      <c r="D140" s="926"/>
      <c r="E140" s="569">
        <f>E139+7</f>
        <v>44156</v>
      </c>
      <c r="F140" s="570">
        <f>E140+20</f>
        <v>44176</v>
      </c>
      <c r="G140" s="569">
        <f>G139+7</f>
        <v>44054</v>
      </c>
    </row>
    <row r="141" spans="1:7" ht="17.25">
      <c r="B141" s="571" t="s">
        <v>2394</v>
      </c>
      <c r="C141" s="571" t="s">
        <v>2393</v>
      </c>
      <c r="D141" s="926"/>
      <c r="E141" s="569">
        <f>E140+7</f>
        <v>44163</v>
      </c>
      <c r="F141" s="570">
        <f>E141+20</f>
        <v>44183</v>
      </c>
      <c r="G141" s="569">
        <f>G140+7</f>
        <v>44061</v>
      </c>
    </row>
    <row r="142" spans="1:7">
      <c r="B142" s="562"/>
      <c r="C142" s="562"/>
      <c r="E142" s="562"/>
      <c r="F142" s="562"/>
    </row>
    <row r="143" spans="1:7">
      <c r="B143" s="562"/>
      <c r="C143" s="562"/>
      <c r="E143" s="562"/>
      <c r="F143" s="562"/>
    </row>
    <row r="144" spans="1:7">
      <c r="B144" s="562"/>
      <c r="C144" s="562"/>
      <c r="E144" s="562"/>
      <c r="F144" s="562"/>
    </row>
    <row r="145" spans="1:6" ht="17.25">
      <c r="A145" s="568"/>
      <c r="B145" s="562"/>
      <c r="C145" s="562"/>
      <c r="E145" s="562"/>
      <c r="F145" s="562"/>
    </row>
    <row r="146" spans="1:6">
      <c r="B146" s="562"/>
      <c r="C146" s="562"/>
      <c r="E146" s="562"/>
      <c r="F146" s="562"/>
    </row>
    <row r="147" spans="1:6">
      <c r="B147" s="562"/>
      <c r="C147" s="562"/>
      <c r="E147" s="562"/>
      <c r="F147" s="562"/>
    </row>
    <row r="148" spans="1:6">
      <c r="B148" s="562"/>
      <c r="C148" s="562"/>
      <c r="E148" s="562"/>
      <c r="F148" s="562"/>
    </row>
    <row r="149" spans="1:6">
      <c r="B149" s="562"/>
      <c r="C149" s="562"/>
      <c r="E149" s="562"/>
      <c r="F149" s="562"/>
    </row>
    <row r="150" spans="1:6">
      <c r="B150" s="562"/>
      <c r="C150" s="562"/>
      <c r="E150" s="562"/>
      <c r="F150" s="562"/>
    </row>
    <row r="151" spans="1:6">
      <c r="B151" s="562"/>
      <c r="C151" s="562"/>
      <c r="E151" s="562"/>
      <c r="F151" s="562"/>
    </row>
    <row r="152" spans="1:6" ht="17.25">
      <c r="B152" s="567"/>
      <c r="C152" s="567"/>
      <c r="D152" s="566"/>
      <c r="E152" s="565"/>
      <c r="F152" s="565"/>
    </row>
  </sheetData>
  <mergeCells count="95">
    <mergeCell ref="A60:B60"/>
    <mergeCell ref="B47:B48"/>
    <mergeCell ref="B54:B55"/>
    <mergeCell ref="C54:C55"/>
    <mergeCell ref="D32:D33"/>
    <mergeCell ref="D41:D45"/>
    <mergeCell ref="D47:D48"/>
    <mergeCell ref="D49:D52"/>
    <mergeCell ref="D54:D55"/>
    <mergeCell ref="A134:F134"/>
    <mergeCell ref="B69:B70"/>
    <mergeCell ref="B77:B78"/>
    <mergeCell ref="B86:B87"/>
    <mergeCell ref="B95:B96"/>
    <mergeCell ref="A1:F1"/>
    <mergeCell ref="B2:E2"/>
    <mergeCell ref="B3:F3"/>
    <mergeCell ref="A4:B4"/>
    <mergeCell ref="A5:B5"/>
    <mergeCell ref="B6:B7"/>
    <mergeCell ref="B14:B15"/>
    <mergeCell ref="B23:B24"/>
    <mergeCell ref="B32:B33"/>
    <mergeCell ref="B39:B40"/>
    <mergeCell ref="A38:F38"/>
    <mergeCell ref="A13:B13"/>
    <mergeCell ref="B128:B129"/>
    <mergeCell ref="B136:B137"/>
    <mergeCell ref="C6:C7"/>
    <mergeCell ref="C14:C15"/>
    <mergeCell ref="C23:C24"/>
    <mergeCell ref="C32:C33"/>
    <mergeCell ref="C39:C40"/>
    <mergeCell ref="C47:C48"/>
    <mergeCell ref="C61:C62"/>
    <mergeCell ref="C69:C70"/>
    <mergeCell ref="B103:B104"/>
    <mergeCell ref="A68:B68"/>
    <mergeCell ref="A76:B76"/>
    <mergeCell ref="A85:B85"/>
    <mergeCell ref="B112:B113"/>
    <mergeCell ref="B121:B122"/>
    <mergeCell ref="C128:C129"/>
    <mergeCell ref="C136:C137"/>
    <mergeCell ref="D6:D7"/>
    <mergeCell ref="D8:D11"/>
    <mergeCell ref="D14:D15"/>
    <mergeCell ref="D16:D19"/>
    <mergeCell ref="D23:D24"/>
    <mergeCell ref="D25:D29"/>
    <mergeCell ref="D34:D37"/>
    <mergeCell ref="D39:D40"/>
    <mergeCell ref="C77:C78"/>
    <mergeCell ref="C86:C87"/>
    <mergeCell ref="C95:C96"/>
    <mergeCell ref="C103:C104"/>
    <mergeCell ref="C112:C113"/>
    <mergeCell ref="C121:C122"/>
    <mergeCell ref="D138:D141"/>
    <mergeCell ref="J33:J36"/>
    <mergeCell ref="J96:J97"/>
    <mergeCell ref="J98:J99"/>
    <mergeCell ref="K33:K36"/>
    <mergeCell ref="D105:D108"/>
    <mergeCell ref="D114:D118"/>
    <mergeCell ref="D121:D122"/>
    <mergeCell ref="D123:D126"/>
    <mergeCell ref="D128:D129"/>
    <mergeCell ref="D130:D133"/>
    <mergeCell ref="D79:D83"/>
    <mergeCell ref="D86:D87"/>
    <mergeCell ref="D88:D92"/>
    <mergeCell ref="D95:D96"/>
    <mergeCell ref="D97:D101"/>
    <mergeCell ref="P35:P36"/>
    <mergeCell ref="N33:P33"/>
    <mergeCell ref="N34:P34"/>
    <mergeCell ref="Q33:Q40"/>
    <mergeCell ref="D136:D137"/>
    <mergeCell ref="D103:D104"/>
    <mergeCell ref="D56:D59"/>
    <mergeCell ref="D61:D62"/>
    <mergeCell ref="D63:D67"/>
    <mergeCell ref="D69:D70"/>
    <mergeCell ref="D71:D75"/>
    <mergeCell ref="D77:D78"/>
    <mergeCell ref="A135:F135"/>
    <mergeCell ref="A46:B46"/>
    <mergeCell ref="A53:B53"/>
    <mergeCell ref="B61:B62"/>
    <mergeCell ref="I15:M20"/>
    <mergeCell ref="L33:L34"/>
    <mergeCell ref="M33:M36"/>
    <mergeCell ref="N35:N36"/>
    <mergeCell ref="O35:O36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2020-10-28T02:19:08Z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