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4年5月船期\"/>
    </mc:Choice>
  </mc:AlternateContent>
  <bookViews>
    <workbookView xWindow="14250" yWindow="1680" windowWidth="17280" windowHeight="897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</workbook>
</file>

<file path=xl/calcChain.xml><?xml version="1.0" encoding="utf-8"?>
<calcChain xmlns="http://schemas.openxmlformats.org/spreadsheetml/2006/main">
  <c r="F8" i="16" l="1"/>
  <c r="E9" i="16"/>
  <c r="F9" i="16"/>
  <c r="E10" i="16"/>
  <c r="F10" i="16" s="1"/>
  <c r="F17" i="16"/>
  <c r="E18" i="16"/>
  <c r="E19" i="16" s="1"/>
  <c r="F18" i="16"/>
  <c r="F26" i="16"/>
  <c r="E27" i="16"/>
  <c r="F27" i="16" s="1"/>
  <c r="F34" i="16"/>
  <c r="E35" i="16"/>
  <c r="E36" i="16" s="1"/>
  <c r="F36" i="16" s="1"/>
  <c r="F35" i="16"/>
  <c r="F41" i="16"/>
  <c r="E42" i="16"/>
  <c r="F42" i="16"/>
  <c r="E43" i="16"/>
  <c r="F43" i="16" s="1"/>
  <c r="F48" i="16"/>
  <c r="E49" i="16"/>
  <c r="F49" i="16"/>
  <c r="E50" i="16"/>
  <c r="F50" i="16"/>
  <c r="F55" i="16"/>
  <c r="E56" i="16"/>
  <c r="F56" i="16"/>
  <c r="E57" i="16"/>
  <c r="F57" i="16"/>
  <c r="F62" i="16"/>
  <c r="E63" i="16"/>
  <c r="F63" i="16"/>
  <c r="E64" i="16"/>
  <c r="F64" i="16"/>
  <c r="F69" i="16"/>
  <c r="E70" i="16"/>
  <c r="F70" i="16" s="1"/>
  <c r="F75" i="16"/>
  <c r="E76" i="16"/>
  <c r="E77" i="16" s="1"/>
  <c r="F77" i="16" s="1"/>
  <c r="F76" i="16"/>
  <c r="F82" i="16"/>
  <c r="E83" i="16"/>
  <c r="F83" i="16"/>
  <c r="E84" i="16"/>
  <c r="F84" i="16" s="1"/>
  <c r="F90" i="16"/>
  <c r="E91" i="16"/>
  <c r="E92" i="16" s="1"/>
  <c r="F92" i="16" s="1"/>
  <c r="F91" i="16"/>
  <c r="F96" i="16"/>
  <c r="E97" i="16"/>
  <c r="F97" i="16"/>
  <c r="E98" i="16"/>
  <c r="F98" i="16" s="1"/>
  <c r="H100" i="16"/>
  <c r="F104" i="16"/>
  <c r="E105" i="16"/>
  <c r="F105" i="16"/>
  <c r="E106" i="16"/>
  <c r="F106" i="16" s="1"/>
  <c r="F112" i="16"/>
  <c r="E113" i="16"/>
  <c r="E114" i="16" s="1"/>
  <c r="F113" i="16"/>
  <c r="F119" i="16"/>
  <c r="E120" i="16"/>
  <c r="F120" i="16" s="1"/>
  <c r="F127" i="16"/>
  <c r="F128" i="16" s="1"/>
  <c r="F129" i="16" s="1"/>
  <c r="F130" i="16" s="1"/>
  <c r="G127" i="16"/>
  <c r="E128" i="16"/>
  <c r="G128" i="16"/>
  <c r="G129" i="16" s="1"/>
  <c r="G130" i="16" s="1"/>
  <c r="E129" i="16"/>
  <c r="E130" i="16" s="1"/>
  <c r="E8" i="15"/>
  <c r="G8" i="15"/>
  <c r="E9" i="15"/>
  <c r="E10" i="15" s="1"/>
  <c r="E11" i="15" s="1"/>
  <c r="E12" i="15" s="1"/>
  <c r="F9" i="15"/>
  <c r="F10" i="15" s="1"/>
  <c r="G9" i="15"/>
  <c r="E18" i="15"/>
  <c r="G18" i="15"/>
  <c r="G19" i="15" s="1"/>
  <c r="G20" i="15" s="1"/>
  <c r="G21" i="15" s="1"/>
  <c r="G22" i="15" s="1"/>
  <c r="E19" i="15"/>
  <c r="F19" i="15"/>
  <c r="F20" i="15"/>
  <c r="E20" i="15" s="1"/>
  <c r="E28" i="15"/>
  <c r="E29" i="15" s="1"/>
  <c r="E30" i="15" s="1"/>
  <c r="E31" i="15" s="1"/>
  <c r="E32" i="15" s="1"/>
  <c r="G28" i="15"/>
  <c r="F29" i="15"/>
  <c r="G29" i="15"/>
  <c r="G30" i="15" s="1"/>
  <c r="G31" i="15" s="1"/>
  <c r="G32" i="15" s="1"/>
  <c r="F30" i="15"/>
  <c r="F31" i="15" s="1"/>
  <c r="F32" i="15" s="1"/>
  <c r="E39" i="15"/>
  <c r="G39" i="15"/>
  <c r="F40" i="15"/>
  <c r="F41" i="15" s="1"/>
  <c r="G40" i="15"/>
  <c r="G41" i="15" s="1"/>
  <c r="G42" i="15" s="1"/>
  <c r="G43" i="15" s="1"/>
  <c r="E48" i="15"/>
  <c r="G48" i="15"/>
  <c r="G49" i="15" s="1"/>
  <c r="G50" i="15" s="1"/>
  <c r="G51" i="15" s="1"/>
  <c r="G52" i="15" s="1"/>
  <c r="E49" i="15"/>
  <c r="F49" i="15"/>
  <c r="F50" i="15"/>
  <c r="F51" i="15" s="1"/>
  <c r="E58" i="15"/>
  <c r="E59" i="15" s="1"/>
  <c r="E60" i="15" s="1"/>
  <c r="E61" i="15" s="1"/>
  <c r="E62" i="15" s="1"/>
  <c r="G58" i="15"/>
  <c r="F59" i="15"/>
  <c r="G59" i="15"/>
  <c r="G60" i="15" s="1"/>
  <c r="G61" i="15" s="1"/>
  <c r="G62" i="15" s="1"/>
  <c r="F60" i="15"/>
  <c r="F61" i="15" s="1"/>
  <c r="F62" i="15" s="1"/>
  <c r="F114" i="16" l="1"/>
  <c r="E115" i="16"/>
  <c r="F115" i="16" s="1"/>
  <c r="F19" i="16"/>
  <c r="E20" i="16"/>
  <c r="F20" i="16" s="1"/>
  <c r="E121" i="16"/>
  <c r="E107" i="16"/>
  <c r="F107" i="16" s="1"/>
  <c r="E85" i="16"/>
  <c r="F85" i="16" s="1"/>
  <c r="E71" i="16"/>
  <c r="F71" i="16" s="1"/>
  <c r="E28" i="16"/>
  <c r="F28" i="16" s="1"/>
  <c r="E11" i="16"/>
  <c r="F11" i="16" s="1"/>
  <c r="F42" i="15"/>
  <c r="E41" i="15"/>
  <c r="F52" i="15"/>
  <c r="E52" i="15" s="1"/>
  <c r="E51" i="15"/>
  <c r="G10" i="15"/>
  <c r="F11" i="15"/>
  <c r="E50" i="15"/>
  <c r="F21" i="15"/>
  <c r="E40" i="15"/>
  <c r="E8" i="13"/>
  <c r="G8" i="13"/>
  <c r="E9" i="13"/>
  <c r="F9" i="13"/>
  <c r="G9" i="13"/>
  <c r="F10" i="13"/>
  <c r="E16" i="13"/>
  <c r="G16" i="13"/>
  <c r="E17" i="13"/>
  <c r="F17" i="13"/>
  <c r="G17" i="13"/>
  <c r="E18" i="13"/>
  <c r="F18" i="13"/>
  <c r="E23" i="13"/>
  <c r="G23" i="13"/>
  <c r="F24" i="13"/>
  <c r="E24" i="13" s="1"/>
  <c r="G24" i="13"/>
  <c r="E30" i="13"/>
  <c r="G30" i="13"/>
  <c r="F31" i="13"/>
  <c r="G31" i="13"/>
  <c r="E38" i="13"/>
  <c r="G38" i="13"/>
  <c r="F39" i="13"/>
  <c r="E46" i="13"/>
  <c r="G46" i="13"/>
  <c r="F47" i="13"/>
  <c r="F48" i="13"/>
  <c r="E48" i="13" s="1"/>
  <c r="G48" i="13"/>
  <c r="E54" i="13"/>
  <c r="G54" i="13"/>
  <c r="F55" i="13"/>
  <c r="G55" i="13"/>
  <c r="E62" i="13"/>
  <c r="G62" i="13"/>
  <c r="F63" i="13"/>
  <c r="E69" i="13"/>
  <c r="G69" i="13"/>
  <c r="F70" i="13"/>
  <c r="E76" i="13"/>
  <c r="G76" i="13"/>
  <c r="F77" i="13"/>
  <c r="G77" i="13"/>
  <c r="E84" i="13"/>
  <c r="G84" i="13"/>
  <c r="F85" i="13"/>
  <c r="E91" i="13"/>
  <c r="G91" i="13"/>
  <c r="F92" i="13"/>
  <c r="E98" i="13"/>
  <c r="G98" i="13"/>
  <c r="F99" i="13"/>
  <c r="G99" i="13"/>
  <c r="E106" i="13"/>
  <c r="G106" i="13"/>
  <c r="F107" i="13"/>
  <c r="E114" i="13"/>
  <c r="G114" i="13"/>
  <c r="F115" i="13"/>
  <c r="E122" i="13"/>
  <c r="G122" i="13"/>
  <c r="F123" i="13"/>
  <c r="G123" i="13"/>
  <c r="E129" i="13"/>
  <c r="G129" i="13"/>
  <c r="F130" i="13"/>
  <c r="E136" i="13"/>
  <c r="G136" i="13"/>
  <c r="F137" i="13"/>
  <c r="F138" i="13"/>
  <c r="E138" i="13" s="1"/>
  <c r="G138" i="13"/>
  <c r="F139" i="13"/>
  <c r="F140" i="13" s="1"/>
  <c r="G140" i="13" s="1"/>
  <c r="E140" i="13"/>
  <c r="E143" i="13"/>
  <c r="G143" i="13"/>
  <c r="F144" i="13"/>
  <c r="G144" i="13"/>
  <c r="E151" i="13"/>
  <c r="G151" i="13"/>
  <c r="F152" i="13"/>
  <c r="E158" i="13"/>
  <c r="G158" i="13"/>
  <c r="F159" i="13"/>
  <c r="F160" i="13"/>
  <c r="E160" i="13" s="1"/>
  <c r="G160" i="13"/>
  <c r="F161" i="13"/>
  <c r="F162" i="13" s="1"/>
  <c r="G162" i="13" s="1"/>
  <c r="E165" i="13"/>
  <c r="G165" i="13"/>
  <c r="F166" i="13"/>
  <c r="G166" i="13"/>
  <c r="E173" i="13"/>
  <c r="G173" i="13"/>
  <c r="F174" i="13"/>
  <c r="E180" i="13"/>
  <c r="G180" i="13"/>
  <c r="F181" i="13"/>
  <c r="F182" i="13"/>
  <c r="E182" i="13" s="1"/>
  <c r="G182" i="13"/>
  <c r="F183" i="13"/>
  <c r="F184" i="13" s="1"/>
  <c r="G184" i="13" s="1"/>
  <c r="E188" i="13"/>
  <c r="G188" i="13"/>
  <c r="F189" i="13"/>
  <c r="G189" i="13"/>
  <c r="E197" i="13"/>
  <c r="G197" i="13"/>
  <c r="F198" i="13"/>
  <c r="E204" i="13"/>
  <c r="G204" i="13"/>
  <c r="F205" i="13"/>
  <c r="E211" i="13"/>
  <c r="G211" i="13"/>
  <c r="F212" i="13"/>
  <c r="G212" i="13"/>
  <c r="E219" i="13"/>
  <c r="G219" i="13"/>
  <c r="F220" i="13"/>
  <c r="E228" i="13"/>
  <c r="G228" i="13"/>
  <c r="F229" i="13"/>
  <c r="F230" i="13"/>
  <c r="E230" i="13" s="1"/>
  <c r="G230" i="13"/>
  <c r="E235" i="13"/>
  <c r="G235" i="13"/>
  <c r="F236" i="13"/>
  <c r="G236" i="13"/>
  <c r="E243" i="13"/>
  <c r="G243" i="13"/>
  <c r="F244" i="13"/>
  <c r="E251" i="13"/>
  <c r="G251" i="13"/>
  <c r="F252" i="13"/>
  <c r="E258" i="13"/>
  <c r="G258" i="13"/>
  <c r="F259" i="13"/>
  <c r="G259" i="13"/>
  <c r="E265" i="13"/>
  <c r="G265" i="13"/>
  <c r="F266" i="13"/>
  <c r="E272" i="13"/>
  <c r="G272" i="13"/>
  <c r="F273" i="13"/>
  <c r="E279" i="13"/>
  <c r="G279" i="13"/>
  <c r="F280" i="13"/>
  <c r="G280" i="13"/>
  <c r="E286" i="13"/>
  <c r="G286" i="13"/>
  <c r="F287" i="13"/>
  <c r="E293" i="13"/>
  <c r="G293" i="13"/>
  <c r="F294" i="13"/>
  <c r="E301" i="13"/>
  <c r="G301" i="13"/>
  <c r="F302" i="13"/>
  <c r="G302" i="13"/>
  <c r="E308" i="13"/>
  <c r="G308" i="13"/>
  <c r="F309" i="13"/>
  <c r="E316" i="13"/>
  <c r="G316" i="13"/>
  <c r="F317" i="13"/>
  <c r="E318" i="13"/>
  <c r="F318" i="13"/>
  <c r="G318" i="13"/>
  <c r="F319" i="13"/>
  <c r="F320" i="13" s="1"/>
  <c r="G320" i="13" s="1"/>
  <c r="E323" i="13"/>
  <c r="G323" i="13"/>
  <c r="F324" i="13"/>
  <c r="G324" i="13"/>
  <c r="E331" i="13"/>
  <c r="G331" i="13"/>
  <c r="F332" i="13"/>
  <c r="E338" i="13"/>
  <c r="G338" i="13"/>
  <c r="F339" i="13"/>
  <c r="E345" i="13"/>
  <c r="G345" i="13"/>
  <c r="F346" i="13"/>
  <c r="E352" i="13"/>
  <c r="G352" i="13"/>
  <c r="E353" i="13"/>
  <c r="F353" i="13"/>
  <c r="G353" i="13"/>
  <c r="E354" i="13"/>
  <c r="F354" i="13"/>
  <c r="F355" i="13" s="1"/>
  <c r="G354" i="13"/>
  <c r="E359" i="13"/>
  <c r="G359" i="13"/>
  <c r="F360" i="13"/>
  <c r="E367" i="13"/>
  <c r="G367" i="13"/>
  <c r="F368" i="13"/>
  <c r="E375" i="13"/>
  <c r="G375" i="13"/>
  <c r="F376" i="13"/>
  <c r="G376" i="13" s="1"/>
  <c r="E377" i="13"/>
  <c r="F377" i="13"/>
  <c r="F378" i="13" s="1"/>
  <c r="G377" i="13"/>
  <c r="E382" i="13"/>
  <c r="G382" i="13"/>
  <c r="F383" i="13"/>
  <c r="E390" i="13"/>
  <c r="G390" i="13"/>
  <c r="F391" i="13"/>
  <c r="E398" i="13"/>
  <c r="G398" i="13"/>
  <c r="F399" i="13"/>
  <c r="E399" i="13" s="1"/>
  <c r="G399" i="13"/>
  <c r="E400" i="13"/>
  <c r="F400" i="13"/>
  <c r="F401" i="13" s="1"/>
  <c r="G400" i="13"/>
  <c r="E405" i="13"/>
  <c r="G405" i="13"/>
  <c r="F406" i="13"/>
  <c r="E413" i="13"/>
  <c r="G413" i="13"/>
  <c r="F414" i="13"/>
  <c r="E421" i="13"/>
  <c r="G421" i="13"/>
  <c r="F422" i="13"/>
  <c r="G422" i="13" s="1"/>
  <c r="E423" i="13"/>
  <c r="F423" i="13"/>
  <c r="F424" i="13" s="1"/>
  <c r="G423" i="13"/>
  <c r="E428" i="13"/>
  <c r="G428" i="13"/>
  <c r="F429" i="13"/>
  <c r="E436" i="13"/>
  <c r="G436" i="13"/>
  <c r="F437" i="13"/>
  <c r="E443" i="13"/>
  <c r="G443" i="13"/>
  <c r="F444" i="13"/>
  <c r="G444" i="13" s="1"/>
  <c r="E445" i="13"/>
  <c r="F445" i="13"/>
  <c r="G445" i="13"/>
  <c r="F446" i="13"/>
  <c r="G446" i="13" s="1"/>
  <c r="E451" i="13"/>
  <c r="G451" i="13"/>
  <c r="F452" i="13"/>
  <c r="E459" i="13"/>
  <c r="G459" i="13"/>
  <c r="F460" i="13"/>
  <c r="E466" i="13"/>
  <c r="G466" i="13"/>
  <c r="F467" i="13"/>
  <c r="E467" i="13" s="1"/>
  <c r="E473" i="13"/>
  <c r="G473" i="13"/>
  <c r="E474" i="13"/>
  <c r="F474" i="13"/>
  <c r="G474" i="13" s="1"/>
  <c r="E475" i="13"/>
  <c r="F475" i="13"/>
  <c r="F476" i="13" s="1"/>
  <c r="G475" i="13"/>
  <c r="E480" i="13"/>
  <c r="G480" i="13"/>
  <c r="F481" i="13"/>
  <c r="E488" i="13"/>
  <c r="G488" i="13"/>
  <c r="F489" i="13"/>
  <c r="F490" i="13" s="1"/>
  <c r="G490" i="13" s="1"/>
  <c r="E495" i="13"/>
  <c r="G495" i="13"/>
  <c r="E496" i="13"/>
  <c r="F496" i="13"/>
  <c r="G496" i="13"/>
  <c r="E497" i="13"/>
  <c r="F497" i="13"/>
  <c r="F498" i="13" s="1"/>
  <c r="G497" i="13"/>
  <c r="E502" i="13"/>
  <c r="G502" i="13"/>
  <c r="F503" i="13"/>
  <c r="E509" i="13"/>
  <c r="G509" i="13"/>
  <c r="F510" i="13"/>
  <c r="F511" i="13" s="1"/>
  <c r="G511" i="13" s="1"/>
  <c r="E517" i="13"/>
  <c r="G517" i="13"/>
  <c r="E518" i="13"/>
  <c r="F518" i="13"/>
  <c r="G518" i="13" s="1"/>
  <c r="E519" i="13"/>
  <c r="F519" i="13"/>
  <c r="F520" i="13" s="1"/>
  <c r="G519" i="13"/>
  <c r="E526" i="13"/>
  <c r="G526" i="13"/>
  <c r="F527" i="13"/>
  <c r="E533" i="13"/>
  <c r="G533" i="13"/>
  <c r="F534" i="13"/>
  <c r="F535" i="13" s="1"/>
  <c r="G535" i="13"/>
  <c r="E540" i="13"/>
  <c r="G540" i="13"/>
  <c r="E541" i="13"/>
  <c r="F541" i="13"/>
  <c r="G541" i="13"/>
  <c r="E542" i="13"/>
  <c r="F542" i="13"/>
  <c r="F543" i="13" s="1"/>
  <c r="G542" i="13"/>
  <c r="E548" i="13"/>
  <c r="G548" i="13"/>
  <c r="F549" i="13"/>
  <c r="E553" i="13"/>
  <c r="E554" i="13"/>
  <c r="E555" i="13"/>
  <c r="E556" i="13"/>
  <c r="G556" i="13"/>
  <c r="F557" i="13"/>
  <c r="E557" i="13" s="1"/>
  <c r="G557" i="13"/>
  <c r="E558" i="13"/>
  <c r="F558" i="13"/>
  <c r="F559" i="13" s="1"/>
  <c r="G559" i="13"/>
  <c r="E564" i="13"/>
  <c r="G564" i="13"/>
  <c r="E565" i="13"/>
  <c r="F565" i="13"/>
  <c r="E571" i="13"/>
  <c r="G571" i="13"/>
  <c r="E572" i="13"/>
  <c r="F572" i="13"/>
  <c r="G572" i="13" s="1"/>
  <c r="F573" i="13"/>
  <c r="G573" i="13" s="1"/>
  <c r="E579" i="13"/>
  <c r="G579" i="13"/>
  <c r="F580" i="13"/>
  <c r="E580" i="13" s="1"/>
  <c r="G580" i="13"/>
  <c r="E581" i="13"/>
  <c r="F581" i="13"/>
  <c r="F582" i="13" s="1"/>
  <c r="G582" i="13"/>
  <c r="E586" i="13"/>
  <c r="G586" i="13"/>
  <c r="E587" i="13"/>
  <c r="F587" i="13"/>
  <c r="E594" i="13"/>
  <c r="G594" i="13"/>
  <c r="E595" i="13"/>
  <c r="F595" i="13"/>
  <c r="G595" i="13" s="1"/>
  <c r="F596" i="13"/>
  <c r="E602" i="13"/>
  <c r="G602" i="13"/>
  <c r="F603" i="13"/>
  <c r="E603" i="13" s="1"/>
  <c r="G603" i="13"/>
  <c r="E604" i="13"/>
  <c r="F604" i="13"/>
  <c r="F605" i="13" s="1"/>
  <c r="G605" i="13"/>
  <c r="E609" i="13"/>
  <c r="G609" i="13"/>
  <c r="E610" i="13"/>
  <c r="F610" i="13"/>
  <c r="E616" i="13"/>
  <c r="G616" i="13"/>
  <c r="E617" i="13"/>
  <c r="F617" i="13"/>
  <c r="G617" i="13" s="1"/>
  <c r="F618" i="13"/>
  <c r="G618" i="13" s="1"/>
  <c r="E623" i="13"/>
  <c r="G623" i="13"/>
  <c r="E624" i="13"/>
  <c r="F624" i="13"/>
  <c r="G624" i="13"/>
  <c r="E625" i="13"/>
  <c r="F625" i="13"/>
  <c r="G625" i="13"/>
  <c r="E626" i="13"/>
  <c r="F626" i="13"/>
  <c r="G626" i="13"/>
  <c r="E627" i="13"/>
  <c r="F627" i="13"/>
  <c r="G627" i="13" s="1"/>
  <c r="E631" i="13"/>
  <c r="G631" i="13"/>
  <c r="F632" i="13"/>
  <c r="E632" i="13" s="1"/>
  <c r="E638" i="13"/>
  <c r="G638" i="13"/>
  <c r="F639" i="13"/>
  <c r="G639" i="13" s="1"/>
  <c r="F640" i="13"/>
  <c r="E646" i="13"/>
  <c r="G646" i="13"/>
  <c r="F647" i="13"/>
  <c r="E647" i="13" s="1"/>
  <c r="G647" i="13"/>
  <c r="E648" i="13"/>
  <c r="F648" i="13"/>
  <c r="F649" i="13" s="1"/>
  <c r="G649" i="13"/>
  <c r="E654" i="13"/>
  <c r="G654" i="13"/>
  <c r="E655" i="13"/>
  <c r="F655" i="13"/>
  <c r="E662" i="13"/>
  <c r="G662" i="13"/>
  <c r="F663" i="13"/>
  <c r="G663" i="13" s="1"/>
  <c r="F664" i="13"/>
  <c r="G664" i="13"/>
  <c r="E671" i="13"/>
  <c r="G671" i="13"/>
  <c r="F672" i="13"/>
  <c r="E672" i="13" s="1"/>
  <c r="G672" i="13"/>
  <c r="E673" i="13"/>
  <c r="F673" i="13"/>
  <c r="F674" i="13" s="1"/>
  <c r="E679" i="13"/>
  <c r="G679" i="13"/>
  <c r="F680" i="13"/>
  <c r="E680" i="13" s="1"/>
  <c r="E687" i="13"/>
  <c r="G687" i="13"/>
  <c r="E688" i="13"/>
  <c r="F688" i="13"/>
  <c r="G688" i="13"/>
  <c r="F689" i="13"/>
  <c r="G689" i="13" s="1"/>
  <c r="E694" i="13"/>
  <c r="G694" i="13"/>
  <c r="F695" i="13"/>
  <c r="E695" i="13" s="1"/>
  <c r="G695" i="13"/>
  <c r="E696" i="13"/>
  <c r="F696" i="13"/>
  <c r="G696" i="13" s="1"/>
  <c r="F697" i="13"/>
  <c r="E697" i="13" s="1"/>
  <c r="G697" i="13"/>
  <c r="E698" i="13"/>
  <c r="F698" i="13"/>
  <c r="G698" i="13"/>
  <c r="E702" i="13"/>
  <c r="G702" i="13"/>
  <c r="F703" i="13"/>
  <c r="E709" i="13"/>
  <c r="G709" i="13"/>
  <c r="F710" i="13"/>
  <c r="G710" i="13" s="1"/>
  <c r="F711" i="13"/>
  <c r="G711" i="13" s="1"/>
  <c r="E716" i="13"/>
  <c r="G716" i="13"/>
  <c r="E717" i="13"/>
  <c r="F717" i="13"/>
  <c r="G717" i="13"/>
  <c r="E718" i="13"/>
  <c r="F718" i="13"/>
  <c r="F719" i="13" s="1"/>
  <c r="G718" i="13"/>
  <c r="E724" i="13"/>
  <c r="G724" i="13"/>
  <c r="E725" i="13"/>
  <c r="F725" i="13"/>
  <c r="E731" i="13"/>
  <c r="G731" i="13"/>
  <c r="F732" i="13"/>
  <c r="G732" i="13" s="1"/>
  <c r="F733" i="13"/>
  <c r="G733" i="13"/>
  <c r="G736" i="13"/>
  <c r="G737" i="13"/>
  <c r="E738" i="13"/>
  <c r="G738" i="13"/>
  <c r="E739" i="13"/>
  <c r="F739" i="13"/>
  <c r="G739" i="13"/>
  <c r="F740" i="13"/>
  <c r="E740" i="13" s="1"/>
  <c r="E746" i="13"/>
  <c r="G746" i="13"/>
  <c r="E747" i="13"/>
  <c r="F747" i="13"/>
  <c r="G747" i="13"/>
  <c r="F748" i="13"/>
  <c r="F749" i="13" s="1"/>
  <c r="E753" i="13"/>
  <c r="G753" i="13"/>
  <c r="E754" i="13"/>
  <c r="F754" i="13"/>
  <c r="G754" i="13"/>
  <c r="F755" i="13"/>
  <c r="G755" i="13" s="1"/>
  <c r="E761" i="13"/>
  <c r="G761" i="13"/>
  <c r="E762" i="13"/>
  <c r="F762" i="13"/>
  <c r="G762" i="13"/>
  <c r="F763" i="13"/>
  <c r="E763" i="13" s="1"/>
  <c r="E769" i="13"/>
  <c r="G769" i="13"/>
  <c r="E770" i="13"/>
  <c r="F770" i="13"/>
  <c r="G770" i="13"/>
  <c r="F771" i="13"/>
  <c r="F772" i="13" s="1"/>
  <c r="E776" i="13"/>
  <c r="G776" i="13"/>
  <c r="E777" i="13"/>
  <c r="F777" i="13"/>
  <c r="G777" i="13"/>
  <c r="F778" i="13"/>
  <c r="G778" i="13" s="1"/>
  <c r="E784" i="13"/>
  <c r="G784" i="13"/>
  <c r="E785" i="13"/>
  <c r="F785" i="13"/>
  <c r="G785" i="13"/>
  <c r="F786" i="13"/>
  <c r="E786" i="13" s="1"/>
  <c r="E792" i="13"/>
  <c r="G792" i="13"/>
  <c r="E793" i="13"/>
  <c r="F793" i="13"/>
  <c r="G793" i="13"/>
  <c r="F794" i="13"/>
  <c r="F795" i="13" s="1"/>
  <c r="E799" i="13"/>
  <c r="G799" i="13"/>
  <c r="E800" i="13"/>
  <c r="F800" i="13"/>
  <c r="G800" i="13"/>
  <c r="F801" i="13"/>
  <c r="G801" i="13" s="1"/>
  <c r="E806" i="13"/>
  <c r="G806" i="13"/>
  <c r="E807" i="13"/>
  <c r="F807" i="13"/>
  <c r="G807" i="13"/>
  <c r="F808" i="13"/>
  <c r="E808" i="13" s="1"/>
  <c r="E815" i="13"/>
  <c r="G815" i="13"/>
  <c r="E816" i="13"/>
  <c r="F816" i="13"/>
  <c r="G816" i="13"/>
  <c r="F817" i="13"/>
  <c r="F818" i="13" s="1"/>
  <c r="E822" i="13"/>
  <c r="G822" i="13"/>
  <c r="E823" i="13"/>
  <c r="F823" i="13"/>
  <c r="G823" i="13"/>
  <c r="F824" i="13"/>
  <c r="G824" i="13" s="1"/>
  <c r="E829" i="13"/>
  <c r="G829" i="13"/>
  <c r="E830" i="13"/>
  <c r="F830" i="13"/>
  <c r="G830" i="13"/>
  <c r="F831" i="13"/>
  <c r="E831" i="13" s="1"/>
  <c r="E837" i="13"/>
  <c r="G837" i="13"/>
  <c r="E838" i="13"/>
  <c r="F838" i="13"/>
  <c r="G838" i="13"/>
  <c r="F839" i="13"/>
  <c r="F840" i="13" s="1"/>
  <c r="E844" i="13"/>
  <c r="G844" i="13"/>
  <c r="E845" i="13"/>
  <c r="F845" i="13"/>
  <c r="G845" i="13"/>
  <c r="F846" i="13"/>
  <c r="G846" i="13" s="1"/>
  <c r="E852" i="13"/>
  <c r="G852" i="13"/>
  <c r="E853" i="13"/>
  <c r="F853" i="13"/>
  <c r="G853" i="13"/>
  <c r="F854" i="13"/>
  <c r="E854" i="13" s="1"/>
  <c r="E859" i="13"/>
  <c r="G859" i="13"/>
  <c r="E860" i="13"/>
  <c r="F860" i="13"/>
  <c r="G860" i="13"/>
  <c r="F861" i="13"/>
  <c r="F862" i="13" s="1"/>
  <c r="E866" i="13"/>
  <c r="G866" i="13"/>
  <c r="E867" i="13"/>
  <c r="F867" i="13"/>
  <c r="G867" i="13"/>
  <c r="F868" i="13"/>
  <c r="G868" i="13" s="1"/>
  <c r="E873" i="13"/>
  <c r="G873" i="13"/>
  <c r="E874" i="13"/>
  <c r="F874" i="13"/>
  <c r="G874" i="13"/>
  <c r="F875" i="13"/>
  <c r="E875" i="13" s="1"/>
  <c r="E881" i="13"/>
  <c r="G881" i="13"/>
  <c r="E882" i="13"/>
  <c r="F882" i="13"/>
  <c r="G882" i="13"/>
  <c r="F883" i="13"/>
  <c r="F884" i="13" s="1"/>
  <c r="G886" i="13"/>
  <c r="G887" i="13"/>
  <c r="E888" i="13"/>
  <c r="G888" i="13"/>
  <c r="E889" i="13"/>
  <c r="F889" i="13"/>
  <c r="G889" i="13"/>
  <c r="F890" i="13"/>
  <c r="E890" i="13" s="1"/>
  <c r="G893" i="13"/>
  <c r="G894" i="13"/>
  <c r="E895" i="13"/>
  <c r="G895" i="13"/>
  <c r="E896" i="13"/>
  <c r="F896" i="13"/>
  <c r="G896" i="13"/>
  <c r="F897" i="13"/>
  <c r="G897" i="13" s="1"/>
  <c r="G900" i="13"/>
  <c r="G901" i="13"/>
  <c r="G902" i="13"/>
  <c r="E903" i="13"/>
  <c r="G903" i="13"/>
  <c r="F904" i="13"/>
  <c r="E904" i="13" s="1"/>
  <c r="G908" i="13"/>
  <c r="G909" i="13"/>
  <c r="G910" i="13"/>
  <c r="E911" i="13"/>
  <c r="G911" i="13"/>
  <c r="E912" i="13"/>
  <c r="F912" i="13"/>
  <c r="G912" i="13"/>
  <c r="F913" i="13"/>
  <c r="F914" i="13" s="1"/>
  <c r="G916" i="13"/>
  <c r="G917" i="13"/>
  <c r="G918" i="13"/>
  <c r="E919" i="13"/>
  <c r="G919" i="13"/>
  <c r="F920" i="13"/>
  <c r="G920" i="13" s="1"/>
  <c r="G924" i="13"/>
  <c r="G925" i="13"/>
  <c r="G926" i="13"/>
  <c r="E927" i="13"/>
  <c r="G927" i="13"/>
  <c r="E928" i="13"/>
  <c r="F928" i="13"/>
  <c r="G928" i="13"/>
  <c r="F929" i="13"/>
  <c r="E929" i="13" s="1"/>
  <c r="E936" i="13"/>
  <c r="G936" i="13"/>
  <c r="E937" i="13"/>
  <c r="F937" i="13"/>
  <c r="F938" i="13" s="1"/>
  <c r="G937" i="13"/>
  <c r="E944" i="13"/>
  <c r="G944" i="13"/>
  <c r="E945" i="13"/>
  <c r="F945" i="13"/>
  <c r="G945" i="13"/>
  <c r="F946" i="13"/>
  <c r="G946" i="13" s="1"/>
  <c r="E952" i="13"/>
  <c r="G952" i="13"/>
  <c r="E953" i="13"/>
  <c r="G953" i="13"/>
  <c r="E954" i="13"/>
  <c r="F954" i="13"/>
  <c r="G954" i="13"/>
  <c r="F955" i="13"/>
  <c r="E955" i="13" s="1"/>
  <c r="E956" i="13"/>
  <c r="F956" i="13"/>
  <c r="G956" i="13"/>
  <c r="F957" i="13"/>
  <c r="E957" i="13" s="1"/>
  <c r="E958" i="13"/>
  <c r="F958" i="13"/>
  <c r="G958" i="13"/>
  <c r="F959" i="13"/>
  <c r="E959" i="13" s="1"/>
  <c r="E960" i="13"/>
  <c r="F960" i="13"/>
  <c r="G960" i="13"/>
  <c r="F121" i="16" l="1"/>
  <c r="E122" i="16"/>
  <c r="F122" i="16" s="1"/>
  <c r="F12" i="15"/>
  <c r="G12" i="15" s="1"/>
  <c r="G11" i="15"/>
  <c r="E21" i="15"/>
  <c r="F22" i="15"/>
  <c r="E22" i="15" s="1"/>
  <c r="F43" i="15"/>
  <c r="E43" i="15" s="1"/>
  <c r="E42" i="15"/>
  <c r="F939" i="13"/>
  <c r="E938" i="13"/>
  <c r="G938" i="13"/>
  <c r="G914" i="13"/>
  <c r="F915" i="13"/>
  <c r="E914" i="13"/>
  <c r="G884" i="13"/>
  <c r="F885" i="13"/>
  <c r="E884" i="13"/>
  <c r="G862" i="13"/>
  <c r="F863" i="13"/>
  <c r="E862" i="13"/>
  <c r="G840" i="13"/>
  <c r="E840" i="13"/>
  <c r="F841" i="13"/>
  <c r="G818" i="13"/>
  <c r="F819" i="13"/>
  <c r="E818" i="13"/>
  <c r="G795" i="13"/>
  <c r="E795" i="13"/>
  <c r="F796" i="13"/>
  <c r="G772" i="13"/>
  <c r="E772" i="13"/>
  <c r="F773" i="13"/>
  <c r="G749" i="13"/>
  <c r="F750" i="13"/>
  <c r="E749" i="13"/>
  <c r="F347" i="13"/>
  <c r="E346" i="13"/>
  <c r="G346" i="13"/>
  <c r="G332" i="13"/>
  <c r="F333" i="13"/>
  <c r="E332" i="13"/>
  <c r="G220" i="13"/>
  <c r="F221" i="13"/>
  <c r="E220" i="13"/>
  <c r="G959" i="13"/>
  <c r="G957" i="13"/>
  <c r="G955" i="13"/>
  <c r="E946" i="13"/>
  <c r="F930" i="13"/>
  <c r="E920" i="13"/>
  <c r="G913" i="13"/>
  <c r="F905" i="13"/>
  <c r="E897" i="13"/>
  <c r="F891" i="13"/>
  <c r="G883" i="13"/>
  <c r="F876" i="13"/>
  <c r="E868" i="13"/>
  <c r="G861" i="13"/>
  <c r="F855" i="13"/>
  <c r="E846" i="13"/>
  <c r="G839" i="13"/>
  <c r="F832" i="13"/>
  <c r="E824" i="13"/>
  <c r="G817" i="13"/>
  <c r="F809" i="13"/>
  <c r="E801" i="13"/>
  <c r="G794" i="13"/>
  <c r="F787" i="13"/>
  <c r="E778" i="13"/>
  <c r="G771" i="13"/>
  <c r="F764" i="13"/>
  <c r="E755" i="13"/>
  <c r="G748" i="13"/>
  <c r="F741" i="13"/>
  <c r="F588" i="13"/>
  <c r="G587" i="13"/>
  <c r="E582" i="13"/>
  <c r="F583" i="13"/>
  <c r="G498" i="13"/>
  <c r="F499" i="13"/>
  <c r="E498" i="13"/>
  <c r="G476" i="13"/>
  <c r="F477" i="13"/>
  <c r="E476" i="13"/>
  <c r="F392" i="13"/>
  <c r="E391" i="13"/>
  <c r="G391" i="13"/>
  <c r="G85" i="13"/>
  <c r="F86" i="13"/>
  <c r="E85" i="13"/>
  <c r="E719" i="13"/>
  <c r="F720" i="13"/>
  <c r="F681" i="13"/>
  <c r="G680" i="13"/>
  <c r="E640" i="13"/>
  <c r="F641" i="13"/>
  <c r="F633" i="13"/>
  <c r="G632" i="13"/>
  <c r="E596" i="13"/>
  <c r="F597" i="13"/>
  <c r="E618" i="13"/>
  <c r="F619" i="13"/>
  <c r="G543" i="13"/>
  <c r="F544" i="13"/>
  <c r="E543" i="13"/>
  <c r="G520" i="13"/>
  <c r="F521" i="13"/>
  <c r="E520" i="13"/>
  <c r="E503" i="13"/>
  <c r="G503" i="13"/>
  <c r="F504" i="13"/>
  <c r="E481" i="13"/>
  <c r="G481" i="13"/>
  <c r="F482" i="13"/>
  <c r="G378" i="13"/>
  <c r="F379" i="13"/>
  <c r="E378" i="13"/>
  <c r="E674" i="13"/>
  <c r="F675" i="13"/>
  <c r="F947" i="13"/>
  <c r="G929" i="13"/>
  <c r="F921" i="13"/>
  <c r="E913" i="13"/>
  <c r="G904" i="13"/>
  <c r="F898" i="13"/>
  <c r="G890" i="13"/>
  <c r="E883" i="13"/>
  <c r="G875" i="13"/>
  <c r="F869" i="13"/>
  <c r="E861" i="13"/>
  <c r="G854" i="13"/>
  <c r="F847" i="13"/>
  <c r="E839" i="13"/>
  <c r="G831" i="13"/>
  <c r="F825" i="13"/>
  <c r="E817" i="13"/>
  <c r="G808" i="13"/>
  <c r="F802" i="13"/>
  <c r="E794" i="13"/>
  <c r="G786" i="13"/>
  <c r="F779" i="13"/>
  <c r="E771" i="13"/>
  <c r="G763" i="13"/>
  <c r="F756" i="13"/>
  <c r="E748" i="13"/>
  <c r="G740" i="13"/>
  <c r="E664" i="13"/>
  <c r="F665" i="13"/>
  <c r="F656" i="13"/>
  <c r="G655" i="13"/>
  <c r="E649" i="13"/>
  <c r="F650" i="13"/>
  <c r="F611" i="13"/>
  <c r="G610" i="13"/>
  <c r="E605" i="13"/>
  <c r="F606" i="13"/>
  <c r="E549" i="13"/>
  <c r="G549" i="13"/>
  <c r="F550" i="13"/>
  <c r="E527" i="13"/>
  <c r="G527" i="13"/>
  <c r="F528" i="13"/>
  <c r="E339" i="13"/>
  <c r="G339" i="13"/>
  <c r="F340" i="13"/>
  <c r="G719" i="13"/>
  <c r="E711" i="13"/>
  <c r="F712" i="13"/>
  <c r="F704" i="13"/>
  <c r="G703" i="13"/>
  <c r="E689" i="13"/>
  <c r="F690" i="13"/>
  <c r="E573" i="13"/>
  <c r="F574" i="13"/>
  <c r="E511" i="13"/>
  <c r="F512" i="13"/>
  <c r="E490" i="13"/>
  <c r="F491" i="13"/>
  <c r="E383" i="13"/>
  <c r="G383" i="13"/>
  <c r="F384" i="13"/>
  <c r="E733" i="13"/>
  <c r="F734" i="13"/>
  <c r="F726" i="13"/>
  <c r="G725" i="13"/>
  <c r="E703" i="13"/>
  <c r="G674" i="13"/>
  <c r="G640" i="13"/>
  <c r="G596" i="13"/>
  <c r="F566" i="13"/>
  <c r="G565" i="13"/>
  <c r="E559" i="13"/>
  <c r="F560" i="13"/>
  <c r="E535" i="13"/>
  <c r="F536" i="13"/>
  <c r="G673" i="13"/>
  <c r="G648" i="13"/>
  <c r="G604" i="13"/>
  <c r="G581" i="13"/>
  <c r="G558" i="13"/>
  <c r="G534" i="13"/>
  <c r="G510" i="13"/>
  <c r="G489" i="13"/>
  <c r="G467" i="13"/>
  <c r="F415" i="13"/>
  <c r="E414" i="13"/>
  <c r="G414" i="13"/>
  <c r="E406" i="13"/>
  <c r="G406" i="13"/>
  <c r="F407" i="13"/>
  <c r="G401" i="13"/>
  <c r="F402" i="13"/>
  <c r="E401" i="13"/>
  <c r="E320" i="13"/>
  <c r="G266" i="13"/>
  <c r="F267" i="13"/>
  <c r="E266" i="13"/>
  <c r="G39" i="13"/>
  <c r="F40" i="13"/>
  <c r="E39" i="13"/>
  <c r="E732" i="13"/>
  <c r="E710" i="13"/>
  <c r="E663" i="13"/>
  <c r="E639" i="13"/>
  <c r="F461" i="13"/>
  <c r="E460" i="13"/>
  <c r="G460" i="13"/>
  <c r="E452" i="13"/>
  <c r="G452" i="13"/>
  <c r="F453" i="13"/>
  <c r="G198" i="13"/>
  <c r="F199" i="13"/>
  <c r="E198" i="13"/>
  <c r="G174" i="13"/>
  <c r="F175" i="13"/>
  <c r="E174" i="13"/>
  <c r="G152" i="13"/>
  <c r="F153" i="13"/>
  <c r="E152" i="13"/>
  <c r="G130" i="13"/>
  <c r="F131" i="13"/>
  <c r="E130" i="13"/>
  <c r="G63" i="13"/>
  <c r="F64" i="13"/>
  <c r="E63" i="13"/>
  <c r="E534" i="13"/>
  <c r="E510" i="13"/>
  <c r="E489" i="13"/>
  <c r="G287" i="13"/>
  <c r="F288" i="13"/>
  <c r="E287" i="13"/>
  <c r="F468" i="13"/>
  <c r="F438" i="13"/>
  <c r="E437" i="13"/>
  <c r="G437" i="13"/>
  <c r="E429" i="13"/>
  <c r="G429" i="13"/>
  <c r="F430" i="13"/>
  <c r="G424" i="13"/>
  <c r="F425" i="13"/>
  <c r="E424" i="13"/>
  <c r="G309" i="13"/>
  <c r="F310" i="13"/>
  <c r="E309" i="13"/>
  <c r="G244" i="13"/>
  <c r="F245" i="13"/>
  <c r="E244" i="13"/>
  <c r="E184" i="13"/>
  <c r="E162" i="13"/>
  <c r="F369" i="13"/>
  <c r="E368" i="13"/>
  <c r="G368" i="13"/>
  <c r="E360" i="13"/>
  <c r="G360" i="13"/>
  <c r="F361" i="13"/>
  <c r="G355" i="13"/>
  <c r="F356" i="13"/>
  <c r="E355" i="13"/>
  <c r="G107" i="13"/>
  <c r="F108" i="13"/>
  <c r="E107" i="13"/>
  <c r="E446" i="13"/>
  <c r="E444" i="13"/>
  <c r="E422" i="13"/>
  <c r="E376" i="13"/>
  <c r="E317" i="13"/>
  <c r="G317" i="13"/>
  <c r="E294" i="13"/>
  <c r="G294" i="13"/>
  <c r="E273" i="13"/>
  <c r="G273" i="13"/>
  <c r="E252" i="13"/>
  <c r="G252" i="13"/>
  <c r="E229" i="13"/>
  <c r="G229" i="13"/>
  <c r="E205" i="13"/>
  <c r="G205" i="13"/>
  <c r="E181" i="13"/>
  <c r="G181" i="13"/>
  <c r="E159" i="13"/>
  <c r="G159" i="13"/>
  <c r="E137" i="13"/>
  <c r="G137" i="13"/>
  <c r="E115" i="13"/>
  <c r="G115" i="13"/>
  <c r="E92" i="13"/>
  <c r="G92" i="13"/>
  <c r="E70" i="13"/>
  <c r="G70" i="13"/>
  <c r="E47" i="13"/>
  <c r="G47" i="13"/>
  <c r="G18" i="13"/>
  <c r="F19" i="13"/>
  <c r="F11" i="13"/>
  <c r="E10" i="13"/>
  <c r="F447" i="13"/>
  <c r="F325" i="13"/>
  <c r="E324" i="13"/>
  <c r="E319" i="13"/>
  <c r="G319" i="13"/>
  <c r="F303" i="13"/>
  <c r="E302" i="13"/>
  <c r="F281" i="13"/>
  <c r="E280" i="13"/>
  <c r="F260" i="13"/>
  <c r="E259" i="13"/>
  <c r="F237" i="13"/>
  <c r="E236" i="13"/>
  <c r="F231" i="13"/>
  <c r="F213" i="13"/>
  <c r="E212" i="13"/>
  <c r="F190" i="13"/>
  <c r="E189" i="13"/>
  <c r="E183" i="13"/>
  <c r="G183" i="13"/>
  <c r="F167" i="13"/>
  <c r="E166" i="13"/>
  <c r="E161" i="13"/>
  <c r="G161" i="13"/>
  <c r="F145" i="13"/>
  <c r="E144" i="13"/>
  <c r="E139" i="13"/>
  <c r="G139" i="13"/>
  <c r="F124" i="13"/>
  <c r="E123" i="13"/>
  <c r="F100" i="13"/>
  <c r="E99" i="13"/>
  <c r="F78" i="13"/>
  <c r="E77" i="13"/>
  <c r="F56" i="13"/>
  <c r="E55" i="13"/>
  <c r="F49" i="13"/>
  <c r="F32" i="13"/>
  <c r="E31" i="13"/>
  <c r="F25" i="13"/>
  <c r="F295" i="13"/>
  <c r="F274" i="13"/>
  <c r="F253" i="13"/>
  <c r="F206" i="13"/>
  <c r="F116" i="13"/>
  <c r="F93" i="13"/>
  <c r="F71" i="13"/>
  <c r="G10" i="13"/>
  <c r="E8" i="11"/>
  <c r="G8" i="11"/>
  <c r="F9" i="11"/>
  <c r="E16" i="11"/>
  <c r="G16" i="11"/>
  <c r="F17" i="11"/>
  <c r="E24" i="11"/>
  <c r="G24" i="11"/>
  <c r="F25" i="11"/>
  <c r="E25" i="11" s="1"/>
  <c r="G25" i="11"/>
  <c r="E26" i="11"/>
  <c r="F26" i="11"/>
  <c r="F27" i="11" s="1"/>
  <c r="G26" i="11"/>
  <c r="E32" i="11"/>
  <c r="G32" i="11"/>
  <c r="E33" i="11"/>
  <c r="F33" i="11"/>
  <c r="E40" i="11"/>
  <c r="G40" i="11"/>
  <c r="F41" i="11"/>
  <c r="F42" i="11" s="1"/>
  <c r="E49" i="11"/>
  <c r="G49" i="11"/>
  <c r="E50" i="11"/>
  <c r="F50" i="11"/>
  <c r="G50" i="11"/>
  <c r="E51" i="11"/>
  <c r="F51" i="11"/>
  <c r="F52" i="11" s="1"/>
  <c r="G51" i="11"/>
  <c r="G52" i="11"/>
  <c r="E58" i="11"/>
  <c r="G58" i="11"/>
  <c r="F59" i="11"/>
  <c r="E66" i="11"/>
  <c r="G66" i="11"/>
  <c r="F67" i="11"/>
  <c r="E75" i="11"/>
  <c r="G75" i="11"/>
  <c r="F76" i="11"/>
  <c r="E76" i="11" s="1"/>
  <c r="G76" i="11"/>
  <c r="E77" i="11"/>
  <c r="F77" i="11"/>
  <c r="F78" i="11" s="1"/>
  <c r="G77" i="11"/>
  <c r="G78" i="11"/>
  <c r="E83" i="11"/>
  <c r="G83" i="11"/>
  <c r="F84" i="11"/>
  <c r="E92" i="11"/>
  <c r="G92" i="11"/>
  <c r="F93" i="11"/>
  <c r="F94" i="11"/>
  <c r="E101" i="11"/>
  <c r="G101" i="11"/>
  <c r="F102" i="11"/>
  <c r="E102" i="11" s="1"/>
  <c r="G102" i="11"/>
  <c r="E103" i="11"/>
  <c r="F103" i="11"/>
  <c r="F104" i="11" s="1"/>
  <c r="G103" i="11"/>
  <c r="G104" i="11"/>
  <c r="E110" i="11"/>
  <c r="G110" i="11"/>
  <c r="F111" i="11"/>
  <c r="E118" i="11"/>
  <c r="G118" i="11"/>
  <c r="F119" i="11"/>
  <c r="E127" i="11"/>
  <c r="G127" i="11"/>
  <c r="F128" i="11"/>
  <c r="E128" i="11" s="1"/>
  <c r="G128" i="11"/>
  <c r="E129" i="11"/>
  <c r="F129" i="11"/>
  <c r="G129" i="11"/>
  <c r="F130" i="11"/>
  <c r="E130" i="11" s="1"/>
  <c r="G130" i="11"/>
  <c r="E135" i="11"/>
  <c r="G135" i="11"/>
  <c r="E136" i="11"/>
  <c r="F136" i="11"/>
  <c r="E144" i="11"/>
  <c r="G144" i="11"/>
  <c r="F145" i="11"/>
  <c r="E153" i="11"/>
  <c r="G153" i="11"/>
  <c r="F154" i="11"/>
  <c r="E154" i="11" s="1"/>
  <c r="G154" i="11"/>
  <c r="E155" i="11"/>
  <c r="F155" i="11"/>
  <c r="G155" i="11"/>
  <c r="F156" i="11"/>
  <c r="E156" i="11" s="1"/>
  <c r="G156" i="11"/>
  <c r="E157" i="11"/>
  <c r="F157" i="11"/>
  <c r="G157" i="11"/>
  <c r="E162" i="11"/>
  <c r="G162" i="11"/>
  <c r="E163" i="11"/>
  <c r="F163" i="11"/>
  <c r="E171" i="11"/>
  <c r="G171" i="11"/>
  <c r="F172" i="11"/>
  <c r="F173" i="11"/>
  <c r="E180" i="11"/>
  <c r="G180" i="11"/>
  <c r="F181" i="11"/>
  <c r="E181" i="11" s="1"/>
  <c r="G181" i="11"/>
  <c r="E182" i="11"/>
  <c r="F182" i="11"/>
  <c r="F183" i="11" s="1"/>
  <c r="G182" i="11"/>
  <c r="E189" i="11"/>
  <c r="G189" i="11"/>
  <c r="E190" i="11"/>
  <c r="F190" i="11"/>
  <c r="E199" i="11"/>
  <c r="G199" i="11"/>
  <c r="F200" i="11"/>
  <c r="E207" i="11"/>
  <c r="G207" i="11"/>
  <c r="F208" i="11"/>
  <c r="E208" i="11" s="1"/>
  <c r="G208" i="11"/>
  <c r="E216" i="11"/>
  <c r="G216" i="11"/>
  <c r="F217" i="11"/>
  <c r="E224" i="11"/>
  <c r="G224" i="11"/>
  <c r="F225" i="11"/>
  <c r="F226" i="11"/>
  <c r="E233" i="11"/>
  <c r="G233" i="11"/>
  <c r="F234" i="11"/>
  <c r="E234" i="11" s="1"/>
  <c r="G234" i="11"/>
  <c r="E235" i="11"/>
  <c r="F235" i="11"/>
  <c r="F236" i="11" s="1"/>
  <c r="G235" i="11"/>
  <c r="G236" i="11"/>
  <c r="E241" i="11"/>
  <c r="G241" i="11"/>
  <c r="F242" i="11"/>
  <c r="E250" i="11"/>
  <c r="G250" i="11"/>
  <c r="F251" i="11"/>
  <c r="E258" i="11"/>
  <c r="G258" i="11"/>
  <c r="F259" i="11"/>
  <c r="E259" i="11" s="1"/>
  <c r="G259" i="11"/>
  <c r="E260" i="11"/>
  <c r="F260" i="11"/>
  <c r="F261" i="11" s="1"/>
  <c r="G260" i="11"/>
  <c r="G261" i="11"/>
  <c r="E267" i="11"/>
  <c r="G267" i="11"/>
  <c r="F268" i="11"/>
  <c r="E276" i="11"/>
  <c r="G276" i="11"/>
  <c r="F277" i="11"/>
  <c r="E285" i="11"/>
  <c r="G285" i="11"/>
  <c r="F286" i="11"/>
  <c r="E286" i="11" s="1"/>
  <c r="G286" i="11"/>
  <c r="E287" i="11"/>
  <c r="F287" i="11"/>
  <c r="F288" i="11" s="1"/>
  <c r="G287" i="11"/>
  <c r="G288" i="11"/>
  <c r="E294" i="11"/>
  <c r="G294" i="11"/>
  <c r="F295" i="11"/>
  <c r="E303" i="11"/>
  <c r="G303" i="11"/>
  <c r="F304" i="11"/>
  <c r="F305" i="11"/>
  <c r="E312" i="11"/>
  <c r="G312" i="11"/>
  <c r="F313" i="11"/>
  <c r="E313" i="11" s="1"/>
  <c r="G313" i="11"/>
  <c r="E314" i="11"/>
  <c r="F314" i="11"/>
  <c r="F315" i="11" s="1"/>
  <c r="G314" i="11"/>
  <c r="G315" i="11"/>
  <c r="E320" i="11"/>
  <c r="G320" i="11"/>
  <c r="F321" i="11"/>
  <c r="E329" i="11"/>
  <c r="G329" i="11"/>
  <c r="F330" i="11"/>
  <c r="E338" i="11"/>
  <c r="G338" i="11"/>
  <c r="F339" i="11"/>
  <c r="E339" i="11" s="1"/>
  <c r="G339" i="11"/>
  <c r="E340" i="11"/>
  <c r="F340" i="11"/>
  <c r="F341" i="11" s="1"/>
  <c r="G340" i="11"/>
  <c r="G341" i="11"/>
  <c r="E349" i="11"/>
  <c r="G349" i="11"/>
  <c r="E350" i="11"/>
  <c r="E351" i="11" s="1"/>
  <c r="E352" i="11" s="1"/>
  <c r="F350" i="11"/>
  <c r="E353" i="11"/>
  <c r="E357" i="11"/>
  <c r="G357" i="11"/>
  <c r="F358" i="11"/>
  <c r="E368" i="11"/>
  <c r="G368" i="11"/>
  <c r="E369" i="11"/>
  <c r="F369" i="11"/>
  <c r="G369" i="11"/>
  <c r="E370" i="11"/>
  <c r="F370" i="11"/>
  <c r="F371" i="11" s="1"/>
  <c r="G370" i="11"/>
  <c r="E376" i="11"/>
  <c r="G376" i="11"/>
  <c r="E377" i="11"/>
  <c r="F377" i="11"/>
  <c r="E386" i="11"/>
  <c r="G386" i="11"/>
  <c r="F387" i="11"/>
  <c r="E394" i="11"/>
  <c r="G394" i="11"/>
  <c r="E395" i="11"/>
  <c r="F395" i="11"/>
  <c r="G395" i="11" s="1"/>
  <c r="E396" i="11"/>
  <c r="F396" i="11"/>
  <c r="G396" i="11"/>
  <c r="F397" i="11"/>
  <c r="E402" i="11"/>
  <c r="G402" i="11"/>
  <c r="F403" i="11"/>
  <c r="E410" i="11"/>
  <c r="G410" i="11"/>
  <c r="E411" i="11"/>
  <c r="F411" i="11"/>
  <c r="F412" i="11" s="1"/>
  <c r="G411" i="11"/>
  <c r="E412" i="11"/>
  <c r="G412" i="11"/>
  <c r="F413" i="11"/>
  <c r="E419" i="11"/>
  <c r="G419" i="11"/>
  <c r="E420" i="11"/>
  <c r="F420" i="11"/>
  <c r="G420" i="11" s="1"/>
  <c r="E421" i="11"/>
  <c r="F421" i="11"/>
  <c r="G421" i="11" s="1"/>
  <c r="F422" i="11"/>
  <c r="F423" i="11"/>
  <c r="E427" i="11"/>
  <c r="G427" i="11"/>
  <c r="F428" i="11"/>
  <c r="E429" i="11"/>
  <c r="F429" i="11"/>
  <c r="E435" i="11"/>
  <c r="G435" i="11"/>
  <c r="E436" i="11"/>
  <c r="F436" i="11"/>
  <c r="F437" i="11" s="1"/>
  <c r="G436" i="11"/>
  <c r="E437" i="11"/>
  <c r="G437" i="11"/>
  <c r="F438" i="11"/>
  <c r="E444" i="11"/>
  <c r="G444" i="11"/>
  <c r="E445" i="11"/>
  <c r="F445" i="11"/>
  <c r="G445" i="11" s="1"/>
  <c r="F446" i="11"/>
  <c r="E452" i="11"/>
  <c r="G452" i="11"/>
  <c r="F453" i="11"/>
  <c r="F454" i="11"/>
  <c r="E461" i="11"/>
  <c r="G461" i="11"/>
  <c r="E462" i="11"/>
  <c r="F462" i="11"/>
  <c r="F463" i="11" s="1"/>
  <c r="G462" i="11"/>
  <c r="E463" i="11"/>
  <c r="G463" i="11"/>
  <c r="F464" i="11"/>
  <c r="E470" i="11"/>
  <c r="G470" i="11"/>
  <c r="E471" i="11"/>
  <c r="F471" i="11"/>
  <c r="G471" i="11" s="1"/>
  <c r="F472" i="11"/>
  <c r="E472" i="11" s="1"/>
  <c r="E478" i="11"/>
  <c r="G478" i="11"/>
  <c r="F479" i="11"/>
  <c r="E487" i="11"/>
  <c r="G487" i="11"/>
  <c r="E488" i="11"/>
  <c r="F488" i="11"/>
  <c r="F489" i="11" s="1"/>
  <c r="G488" i="11"/>
  <c r="E489" i="11"/>
  <c r="G489" i="11"/>
  <c r="F490" i="11"/>
  <c r="E495" i="11"/>
  <c r="G495" i="11"/>
  <c r="E496" i="11"/>
  <c r="F496" i="11"/>
  <c r="G496" i="11" s="1"/>
  <c r="E497" i="11"/>
  <c r="F497" i="11"/>
  <c r="G497" i="11"/>
  <c r="F498" i="11"/>
  <c r="E505" i="11"/>
  <c r="G505" i="11"/>
  <c r="F506" i="11"/>
  <c r="E513" i="11"/>
  <c r="G513" i="11"/>
  <c r="E514" i="11"/>
  <c r="F514" i="11"/>
  <c r="F515" i="11" s="1"/>
  <c r="G514" i="11"/>
  <c r="E515" i="11"/>
  <c r="G515" i="11"/>
  <c r="F516" i="11"/>
  <c r="E522" i="11"/>
  <c r="G522" i="11"/>
  <c r="E523" i="11"/>
  <c r="F523" i="11"/>
  <c r="G523" i="11" s="1"/>
  <c r="F524" i="11"/>
  <c r="F525" i="11"/>
  <c r="E531" i="11"/>
  <c r="G531" i="11"/>
  <c r="F532" i="11"/>
  <c r="E539" i="11"/>
  <c r="G539" i="11"/>
  <c r="E540" i="11"/>
  <c r="F540" i="11"/>
  <c r="F541" i="11" s="1"/>
  <c r="G540" i="11"/>
  <c r="E541" i="11"/>
  <c r="G541" i="11"/>
  <c r="F542" i="11"/>
  <c r="E549" i="11"/>
  <c r="G549" i="11"/>
  <c r="E550" i="11"/>
  <c r="F550" i="11"/>
  <c r="G550" i="11" s="1"/>
  <c r="E551" i="11"/>
  <c r="F551" i="11"/>
  <c r="G551" i="11"/>
  <c r="F552" i="11"/>
  <c r="E557" i="11"/>
  <c r="G557" i="11"/>
  <c r="F558" i="11"/>
  <c r="E559" i="11"/>
  <c r="F559" i="11"/>
  <c r="F560" i="11" s="1"/>
  <c r="G559" i="11"/>
  <c r="E566" i="11"/>
  <c r="G566" i="11"/>
  <c r="E567" i="11"/>
  <c r="F567" i="11"/>
  <c r="F568" i="11" s="1"/>
  <c r="G567" i="11"/>
  <c r="E568" i="11"/>
  <c r="G568" i="11"/>
  <c r="F569" i="11"/>
  <c r="E574" i="11"/>
  <c r="G574" i="11"/>
  <c r="E575" i="11"/>
  <c r="F575" i="11"/>
  <c r="G575" i="11" s="1"/>
  <c r="E576" i="11"/>
  <c r="F576" i="11"/>
  <c r="G576" i="11" s="1"/>
  <c r="F577" i="11"/>
  <c r="F578" i="11"/>
  <c r="E578" i="11" s="1"/>
  <c r="E582" i="11"/>
  <c r="G582" i="11"/>
  <c r="F583" i="11"/>
  <c r="F584" i="11"/>
  <c r="E590" i="11"/>
  <c r="G590" i="11"/>
  <c r="E591" i="11"/>
  <c r="F591" i="11"/>
  <c r="F592" i="11" s="1"/>
  <c r="G591" i="11"/>
  <c r="E592" i="11"/>
  <c r="G592" i="11"/>
  <c r="F593" i="11"/>
  <c r="E600" i="11"/>
  <c r="G600" i="11"/>
  <c r="E601" i="11"/>
  <c r="F601" i="11"/>
  <c r="G601" i="11" s="1"/>
  <c r="F602" i="11"/>
  <c r="E608" i="11"/>
  <c r="G608" i="11"/>
  <c r="F609" i="11"/>
  <c r="F610" i="11"/>
  <c r="E610" i="11" s="1"/>
  <c r="G610" i="11"/>
  <c r="F611" i="11"/>
  <c r="E616" i="11"/>
  <c r="G616" i="11"/>
  <c r="F617" i="11"/>
  <c r="G617" i="11" s="1"/>
  <c r="E624" i="11"/>
  <c r="G624" i="11"/>
  <c r="E625" i="11"/>
  <c r="F625" i="11"/>
  <c r="E632" i="11"/>
  <c r="G632" i="11"/>
  <c r="F633" i="11"/>
  <c r="F634" i="11"/>
  <c r="E634" i="11" s="1"/>
  <c r="G634" i="11"/>
  <c r="F635" i="11"/>
  <c r="E641" i="11"/>
  <c r="G641" i="11"/>
  <c r="F642" i="11"/>
  <c r="G642" i="11"/>
  <c r="E649" i="11"/>
  <c r="G649" i="11"/>
  <c r="E650" i="11"/>
  <c r="F650" i="11"/>
  <c r="E659" i="11"/>
  <c r="G659" i="11"/>
  <c r="F660" i="11"/>
  <c r="F661" i="11"/>
  <c r="F662" i="11" s="1"/>
  <c r="E668" i="11"/>
  <c r="G668" i="11"/>
  <c r="F669" i="11"/>
  <c r="E677" i="11"/>
  <c r="G677" i="11"/>
  <c r="E678" i="11"/>
  <c r="F678" i="11"/>
  <c r="E685" i="11"/>
  <c r="G685" i="11"/>
  <c r="F686" i="11"/>
  <c r="F687" i="11"/>
  <c r="E687" i="11" s="1"/>
  <c r="G687" i="11"/>
  <c r="F688" i="11"/>
  <c r="E694" i="11"/>
  <c r="G694" i="11"/>
  <c r="F695" i="11"/>
  <c r="G695" i="11"/>
  <c r="E703" i="11"/>
  <c r="G703" i="11"/>
  <c r="F704" i="11"/>
  <c r="E712" i="11"/>
  <c r="G712" i="11"/>
  <c r="F713" i="11"/>
  <c r="F714" i="11"/>
  <c r="F715" i="11" s="1"/>
  <c r="E721" i="11"/>
  <c r="G721" i="11"/>
  <c r="F722" i="11"/>
  <c r="E730" i="11"/>
  <c r="G730" i="11"/>
  <c r="E731" i="11"/>
  <c r="F731" i="11"/>
  <c r="F732" i="11" s="1"/>
  <c r="G732" i="11" s="1"/>
  <c r="G731" i="11"/>
  <c r="E732" i="11"/>
  <c r="E739" i="11"/>
  <c r="G739" i="11"/>
  <c r="E740" i="11"/>
  <c r="F740" i="11"/>
  <c r="G740" i="11" s="1"/>
  <c r="F741" i="11"/>
  <c r="E749" i="11"/>
  <c r="G749" i="11"/>
  <c r="E750" i="11"/>
  <c r="F750" i="11"/>
  <c r="G750" i="11"/>
  <c r="F751" i="11"/>
  <c r="E757" i="11"/>
  <c r="G757" i="11"/>
  <c r="F758" i="11"/>
  <c r="F759" i="11" s="1"/>
  <c r="E767" i="11"/>
  <c r="G767" i="11"/>
  <c r="E768" i="11"/>
  <c r="F768" i="11"/>
  <c r="G768" i="11" s="1"/>
  <c r="F769" i="11"/>
  <c r="E775" i="11"/>
  <c r="G775" i="11"/>
  <c r="E776" i="11"/>
  <c r="F776" i="11"/>
  <c r="G776" i="11"/>
  <c r="F777" i="11"/>
  <c r="G777" i="11" s="1"/>
  <c r="E784" i="11"/>
  <c r="G784" i="11"/>
  <c r="E785" i="11"/>
  <c r="F785" i="11"/>
  <c r="F786" i="11" s="1"/>
  <c r="G786" i="11" s="1"/>
  <c r="G785" i="11"/>
  <c r="E786" i="11"/>
  <c r="E787" i="11"/>
  <c r="F787" i="11"/>
  <c r="F788" i="11" s="1"/>
  <c r="G787" i="11"/>
  <c r="E793" i="11"/>
  <c r="G793" i="11"/>
  <c r="E794" i="11"/>
  <c r="F794" i="11"/>
  <c r="G794" i="11" s="1"/>
  <c r="E801" i="11"/>
  <c r="G801" i="11"/>
  <c r="E802" i="11"/>
  <c r="F802" i="11"/>
  <c r="G802" i="11"/>
  <c r="F803" i="11"/>
  <c r="E811" i="11"/>
  <c r="G811" i="11"/>
  <c r="E812" i="11"/>
  <c r="F812" i="11"/>
  <c r="F813" i="11" s="1"/>
  <c r="G813" i="11" s="1"/>
  <c r="G812" i="11"/>
  <c r="E813" i="11"/>
  <c r="E820" i="11"/>
  <c r="G820" i="11"/>
  <c r="E821" i="11"/>
  <c r="F821" i="11"/>
  <c r="G821" i="11"/>
  <c r="F822" i="11"/>
  <c r="E822" i="11" s="1"/>
  <c r="G822" i="11"/>
  <c r="E823" i="11"/>
  <c r="F823" i="11"/>
  <c r="G823" i="11" s="1"/>
  <c r="F824" i="11"/>
  <c r="E830" i="11"/>
  <c r="G830" i="11"/>
  <c r="E831" i="11"/>
  <c r="F831" i="11"/>
  <c r="G831" i="11"/>
  <c r="F832" i="11"/>
  <c r="G832" i="11" s="1"/>
  <c r="E838" i="11"/>
  <c r="G838" i="11"/>
  <c r="F839" i="11"/>
  <c r="F840" i="11"/>
  <c r="E847" i="11"/>
  <c r="G847" i="11"/>
  <c r="F848" i="11"/>
  <c r="E856" i="11"/>
  <c r="G856" i="11"/>
  <c r="E857" i="11"/>
  <c r="F857" i="11"/>
  <c r="G857" i="11"/>
  <c r="F858" i="11"/>
  <c r="E865" i="11"/>
  <c r="G865" i="11"/>
  <c r="E866" i="11"/>
  <c r="F866" i="11"/>
  <c r="G866" i="11"/>
  <c r="F867" i="11"/>
  <c r="F868" i="11"/>
  <c r="E874" i="11"/>
  <c r="G874" i="11"/>
  <c r="E875" i="11"/>
  <c r="F875" i="11"/>
  <c r="G875" i="11"/>
  <c r="F876" i="11"/>
  <c r="E876" i="11" s="1"/>
  <c r="G876" i="11"/>
  <c r="E883" i="11"/>
  <c r="G883" i="11"/>
  <c r="E884" i="11"/>
  <c r="F884" i="11"/>
  <c r="G884" i="11"/>
  <c r="E885" i="11"/>
  <c r="F885" i="11"/>
  <c r="E892" i="11"/>
  <c r="G892" i="11"/>
  <c r="F893" i="11"/>
  <c r="G893" i="11"/>
  <c r="E901" i="11"/>
  <c r="G901" i="11"/>
  <c r="F902" i="11"/>
  <c r="E910" i="11"/>
  <c r="G910" i="11"/>
  <c r="E911" i="11"/>
  <c r="F911" i="11"/>
  <c r="G911" i="11"/>
  <c r="E912" i="11"/>
  <c r="F912" i="11"/>
  <c r="F913" i="11" s="1"/>
  <c r="G912" i="11"/>
  <c r="E913" i="11"/>
  <c r="G913" i="11"/>
  <c r="F914" i="11"/>
  <c r="E919" i="11"/>
  <c r="G919" i="11"/>
  <c r="F920" i="11"/>
  <c r="G920" i="11" s="1"/>
  <c r="F921" i="11"/>
  <c r="E927" i="11"/>
  <c r="G927" i="11"/>
  <c r="E928" i="11"/>
  <c r="F928" i="11"/>
  <c r="G928" i="11"/>
  <c r="F929" i="11"/>
  <c r="G929" i="11" s="1"/>
  <c r="E936" i="11"/>
  <c r="G936" i="11"/>
  <c r="E937" i="11"/>
  <c r="F937" i="11"/>
  <c r="G937" i="11"/>
  <c r="F938" i="11"/>
  <c r="E938" i="11" s="1"/>
  <c r="E945" i="11"/>
  <c r="G945" i="11"/>
  <c r="F946" i="11"/>
  <c r="G946" i="11"/>
  <c r="E954" i="11"/>
  <c r="G954" i="11"/>
  <c r="E955" i="11"/>
  <c r="F955" i="11"/>
  <c r="G955" i="11"/>
  <c r="F956" i="11"/>
  <c r="G956" i="11"/>
  <c r="E963" i="11"/>
  <c r="G963" i="11"/>
  <c r="E964" i="11"/>
  <c r="F964" i="11"/>
  <c r="G964" i="11"/>
  <c r="F965" i="11"/>
  <c r="E973" i="11"/>
  <c r="G973" i="11"/>
  <c r="E974" i="11"/>
  <c r="F974" i="11"/>
  <c r="F975" i="11" s="1"/>
  <c r="F976" i="11"/>
  <c r="G976" i="11" s="1"/>
  <c r="E981" i="11"/>
  <c r="G981" i="11"/>
  <c r="E982" i="11"/>
  <c r="F982" i="11"/>
  <c r="G982" i="11"/>
  <c r="F983" i="11"/>
  <c r="G983" i="11" s="1"/>
  <c r="E990" i="11"/>
  <c r="G990" i="11"/>
  <c r="E991" i="11"/>
  <c r="F991" i="11"/>
  <c r="G991" i="11"/>
  <c r="E992" i="11"/>
  <c r="F992" i="11"/>
  <c r="E999" i="11"/>
  <c r="G999" i="11"/>
  <c r="F1000" i="11"/>
  <c r="G1000" i="11" s="1"/>
  <c r="F1001" i="11"/>
  <c r="E1008" i="11"/>
  <c r="G1008" i="11"/>
  <c r="G1009" i="11" s="1"/>
  <c r="G1010" i="11" s="1"/>
  <c r="G1011" i="11" s="1"/>
  <c r="G1012" i="11" s="1"/>
  <c r="E1009" i="11"/>
  <c r="F1009" i="11"/>
  <c r="F1010" i="11"/>
  <c r="E1016" i="11"/>
  <c r="G1016" i="11"/>
  <c r="E1017" i="11"/>
  <c r="E1018" i="11" s="1"/>
  <c r="E1019" i="11" s="1"/>
  <c r="E1020" i="11" s="1"/>
  <c r="F1017" i="11"/>
  <c r="G1017" i="11"/>
  <c r="F1018" i="11"/>
  <c r="E1024" i="11"/>
  <c r="E1025" i="11" s="1"/>
  <c r="E1026" i="11" s="1"/>
  <c r="E1027" i="11" s="1"/>
  <c r="E1028" i="11" s="1"/>
  <c r="G1024" i="11"/>
  <c r="F1025" i="11"/>
  <c r="F1026" i="11" s="1"/>
  <c r="F1027" i="11" s="1"/>
  <c r="G1025" i="11"/>
  <c r="G1026" i="11" s="1"/>
  <c r="G1027" i="11" s="1"/>
  <c r="G1028" i="11" s="1"/>
  <c r="F1028" i="11"/>
  <c r="E1033" i="11"/>
  <c r="G1033" i="11"/>
  <c r="E1034" i="11"/>
  <c r="F1034" i="11"/>
  <c r="G1034" i="11"/>
  <c r="F1035" i="11"/>
  <c r="G1035" i="11" s="1"/>
  <c r="E1041" i="11"/>
  <c r="G1041" i="11"/>
  <c r="E1042" i="11"/>
  <c r="F1042" i="11"/>
  <c r="G1042" i="11"/>
  <c r="F1043" i="11"/>
  <c r="E1049" i="11"/>
  <c r="G1049" i="11"/>
  <c r="E1050" i="11"/>
  <c r="E1051" i="11" s="1"/>
  <c r="E1052" i="11" s="1"/>
  <c r="E1053" i="11" s="1"/>
  <c r="F1050" i="11"/>
  <c r="F1051" i="11" s="1"/>
  <c r="G1051" i="11" s="1"/>
  <c r="E1058" i="11"/>
  <c r="G1058" i="11"/>
  <c r="E1059" i="11"/>
  <c r="F1059" i="11"/>
  <c r="G1059" i="11"/>
  <c r="F1060" i="11"/>
  <c r="G1060" i="11" s="1"/>
  <c r="E1066" i="11"/>
  <c r="G1066" i="11"/>
  <c r="E1067" i="11"/>
  <c r="F1067" i="11"/>
  <c r="G1067" i="11"/>
  <c r="E1068" i="11"/>
  <c r="F1068" i="11"/>
  <c r="E1074" i="11"/>
  <c r="G1074" i="11"/>
  <c r="F1075" i="11"/>
  <c r="G1075" i="11" s="1"/>
  <c r="F1076" i="11"/>
  <c r="E1082" i="11"/>
  <c r="G1082" i="11"/>
  <c r="E1083" i="11"/>
  <c r="F1083" i="11"/>
  <c r="G1083" i="11"/>
  <c r="F1084" i="11"/>
  <c r="G1084" i="11" s="1"/>
  <c r="E1091" i="11"/>
  <c r="G1091" i="11"/>
  <c r="E1092" i="11"/>
  <c r="F1092" i="11"/>
  <c r="F1093" i="11" s="1"/>
  <c r="G1093" i="11"/>
  <c r="E1099" i="11"/>
  <c r="G1099" i="11"/>
  <c r="F1100" i="11"/>
  <c r="G1100" i="11" s="1"/>
  <c r="E1101" i="11"/>
  <c r="F1101" i="11"/>
  <c r="E1107" i="11"/>
  <c r="G1107" i="11"/>
  <c r="F1108" i="11"/>
  <c r="G1108" i="11" s="1"/>
  <c r="E1115" i="11"/>
  <c r="G1115" i="11"/>
  <c r="E1116" i="11"/>
  <c r="F1116" i="11"/>
  <c r="F1117" i="11" s="1"/>
  <c r="G1117" i="11"/>
  <c r="E1127" i="11"/>
  <c r="G1127" i="11"/>
  <c r="F1128" i="11"/>
  <c r="G1128" i="11" s="1"/>
  <c r="E1129" i="11"/>
  <c r="F1129" i="11"/>
  <c r="E1135" i="11"/>
  <c r="G1135" i="11"/>
  <c r="F1136" i="11"/>
  <c r="E1144" i="11"/>
  <c r="G1144" i="11"/>
  <c r="E1145" i="11"/>
  <c r="F1145" i="11"/>
  <c r="F1146" i="11" s="1"/>
  <c r="G1146" i="11"/>
  <c r="E1153" i="11"/>
  <c r="G1153" i="11"/>
  <c r="F1154" i="11"/>
  <c r="G1154" i="11" s="1"/>
  <c r="F1155" i="11"/>
  <c r="E1162" i="11"/>
  <c r="G1162" i="11"/>
  <c r="F1163" i="11"/>
  <c r="G1163" i="11"/>
  <c r="E1171" i="11"/>
  <c r="G1171" i="11"/>
  <c r="E1172" i="11"/>
  <c r="F1172" i="11"/>
  <c r="F1173" i="11" s="1"/>
  <c r="G1173" i="11"/>
  <c r="E1179" i="11"/>
  <c r="G1179" i="11"/>
  <c r="F1180" i="11"/>
  <c r="G1180" i="11" s="1"/>
  <c r="E1181" i="11"/>
  <c r="F1181" i="11"/>
  <c r="E1188" i="11"/>
  <c r="G1188" i="11"/>
  <c r="F1189" i="11"/>
  <c r="E1197" i="11"/>
  <c r="G1197" i="11"/>
  <c r="E1198" i="11"/>
  <c r="F1198" i="11"/>
  <c r="F1199" i="11" s="1"/>
  <c r="G1199" i="11"/>
  <c r="E1206" i="11"/>
  <c r="G1206" i="11"/>
  <c r="F1207" i="11"/>
  <c r="G1207" i="11" s="1"/>
  <c r="E1208" i="11"/>
  <c r="F1208" i="11"/>
  <c r="E1215" i="11"/>
  <c r="G1215" i="11"/>
  <c r="F1216" i="11"/>
  <c r="G1216" i="11"/>
  <c r="G1217" i="11" s="1"/>
  <c r="G1218" i="11"/>
  <c r="G1219" i="11" s="1"/>
  <c r="E1224" i="11"/>
  <c r="G1224" i="11"/>
  <c r="E1225" i="11"/>
  <c r="F1225" i="11"/>
  <c r="F1226" i="11" s="1"/>
  <c r="G1226" i="11"/>
  <c r="E1236" i="11"/>
  <c r="G1236" i="11"/>
  <c r="F1237" i="11"/>
  <c r="G1237" i="11" s="1"/>
  <c r="F1238" i="11"/>
  <c r="E1244" i="11"/>
  <c r="G1244" i="11"/>
  <c r="F1245" i="11"/>
  <c r="G1245" i="11"/>
  <c r="E1255" i="11"/>
  <c r="G1255" i="11"/>
  <c r="E1256" i="11"/>
  <c r="F1256" i="11"/>
  <c r="F1257" i="11" s="1"/>
  <c r="G1257" i="11"/>
  <c r="E1263" i="11"/>
  <c r="G1263" i="11"/>
  <c r="F1264" i="11"/>
  <c r="G1264" i="11" s="1"/>
  <c r="E1265" i="11"/>
  <c r="F1265" i="11"/>
  <c r="E1272" i="11"/>
  <c r="G1272" i="11"/>
  <c r="F1273" i="11"/>
  <c r="G1273" i="11" s="1"/>
  <c r="E1280" i="11"/>
  <c r="G1280" i="11"/>
  <c r="E1281" i="11"/>
  <c r="F1281" i="11"/>
  <c r="F1282" i="11" s="1"/>
  <c r="G1282" i="11"/>
  <c r="E1289" i="11"/>
  <c r="G1289" i="11"/>
  <c r="F1290" i="11"/>
  <c r="G1290" i="11" s="1"/>
  <c r="E1291" i="11"/>
  <c r="F1291" i="11"/>
  <c r="E1297" i="11"/>
  <c r="G1297" i="11"/>
  <c r="F1298" i="11"/>
  <c r="E1306" i="11"/>
  <c r="G1306" i="11"/>
  <c r="E1307" i="11"/>
  <c r="F1307" i="11"/>
  <c r="F1308" i="11" s="1"/>
  <c r="G1308" i="11"/>
  <c r="E1314" i="11"/>
  <c r="G1314" i="11"/>
  <c r="F1315" i="11"/>
  <c r="G1315" i="11" s="1"/>
  <c r="F1316" i="11"/>
  <c r="E1323" i="11"/>
  <c r="G1323" i="11"/>
  <c r="F1324" i="11"/>
  <c r="G1324" i="11"/>
  <c r="E1332" i="11"/>
  <c r="G1332" i="11"/>
  <c r="E1333" i="11"/>
  <c r="F1333" i="11"/>
  <c r="E1345" i="11"/>
  <c r="E1346" i="11" s="1"/>
  <c r="E1347" i="11" s="1"/>
  <c r="E1348" i="11" s="1"/>
  <c r="E1349" i="11" s="1"/>
  <c r="G1345" i="11"/>
  <c r="G1346" i="11" s="1"/>
  <c r="F1346" i="11"/>
  <c r="F1347" i="11"/>
  <c r="F1348" i="11" s="1"/>
  <c r="F1349" i="11" s="1"/>
  <c r="G1347" i="11"/>
  <c r="G1348" i="11" s="1"/>
  <c r="G1349" i="11" s="1"/>
  <c r="E1353" i="11"/>
  <c r="E1354" i="11" s="1"/>
  <c r="E1355" i="11" s="1"/>
  <c r="E1356" i="11" s="1"/>
  <c r="E1357" i="11" s="1"/>
  <c r="G1353" i="11"/>
  <c r="F1354" i="11"/>
  <c r="F1355" i="11" s="1"/>
  <c r="F1356" i="11" s="1"/>
  <c r="F1357" i="11" s="1"/>
  <c r="G1354" i="11"/>
  <c r="G1355" i="11" s="1"/>
  <c r="G1356" i="11" s="1"/>
  <c r="G1357" i="11" s="1"/>
  <c r="E1362" i="11"/>
  <c r="G1362" i="11"/>
  <c r="F1363" i="11"/>
  <c r="E1370" i="11"/>
  <c r="E1371" i="11"/>
  <c r="F1371" i="11"/>
  <c r="F1372" i="11" s="1"/>
  <c r="F1373" i="11" s="1"/>
  <c r="E1372" i="11"/>
  <c r="E1380" i="11"/>
  <c r="G1380" i="11"/>
  <c r="F1381" i="11"/>
  <c r="E1381" i="11" s="1"/>
  <c r="E1389" i="11"/>
  <c r="G1389" i="11"/>
  <c r="E1390" i="11"/>
  <c r="F1390" i="11"/>
  <c r="G1390" i="11"/>
  <c r="F1391" i="11"/>
  <c r="G1391" i="11" s="1"/>
  <c r="E1399" i="11"/>
  <c r="G1399" i="11"/>
  <c r="E1400" i="11"/>
  <c r="F1400" i="11"/>
  <c r="G1400" i="11"/>
  <c r="F1401" i="11"/>
  <c r="E1409" i="11"/>
  <c r="G1409" i="11"/>
  <c r="F1410" i="11"/>
  <c r="G1410" i="11" s="1"/>
  <c r="F1411" i="11"/>
  <c r="F1412" i="11"/>
  <c r="E1412" i="11" s="1"/>
  <c r="E1418" i="11"/>
  <c r="G1418" i="11"/>
  <c r="E1419" i="11"/>
  <c r="F1419" i="11"/>
  <c r="G1419" i="11"/>
  <c r="F1420" i="11"/>
  <c r="E1426" i="11"/>
  <c r="G1426" i="11"/>
  <c r="E1427" i="11"/>
  <c r="F1427" i="11"/>
  <c r="G1427" i="11"/>
  <c r="F1428" i="11"/>
  <c r="E1434" i="11"/>
  <c r="G1434" i="11"/>
  <c r="F1435" i="11"/>
  <c r="E1435" i="11" s="1"/>
  <c r="G1435" i="11"/>
  <c r="F1436" i="11"/>
  <c r="E1442" i="11"/>
  <c r="G1442" i="11"/>
  <c r="E1443" i="11"/>
  <c r="F1443" i="11"/>
  <c r="G1443" i="11"/>
  <c r="F1444" i="11"/>
  <c r="G1444" i="11"/>
  <c r="E1451" i="11"/>
  <c r="G1451" i="11"/>
  <c r="E1452" i="11"/>
  <c r="F1452" i="11"/>
  <c r="G1452" i="11"/>
  <c r="F1453" i="11"/>
  <c r="E1459" i="11"/>
  <c r="G1459" i="11"/>
  <c r="F1460" i="11"/>
  <c r="G1460" i="11" s="1"/>
  <c r="E1468" i="11"/>
  <c r="G1468" i="11"/>
  <c r="E1469" i="11"/>
  <c r="F1469" i="11"/>
  <c r="G1469" i="11"/>
  <c r="F1470" i="11"/>
  <c r="G1470" i="11" s="1"/>
  <c r="E1479" i="11"/>
  <c r="G1479" i="11"/>
  <c r="E1480" i="11"/>
  <c r="F1480" i="11"/>
  <c r="G1480" i="11"/>
  <c r="F1481" i="11"/>
  <c r="E1481" i="11" s="1"/>
  <c r="E1489" i="11"/>
  <c r="G1489" i="11"/>
  <c r="F1490" i="11"/>
  <c r="G1490" i="11" s="1"/>
  <c r="F1491" i="11"/>
  <c r="F1492" i="11"/>
  <c r="E1492" i="11" s="1"/>
  <c r="E1499" i="11"/>
  <c r="G1499" i="11"/>
  <c r="E1500" i="11"/>
  <c r="F1500" i="11"/>
  <c r="G1500" i="11"/>
  <c r="F1501" i="11"/>
  <c r="E71" i="13" l="1"/>
  <c r="F72" i="13"/>
  <c r="G71" i="13"/>
  <c r="E295" i="13"/>
  <c r="F296" i="13"/>
  <c r="G295" i="13"/>
  <c r="G56" i="13"/>
  <c r="F57" i="13"/>
  <c r="E56" i="13"/>
  <c r="G124" i="13"/>
  <c r="F125" i="13"/>
  <c r="E124" i="13"/>
  <c r="G190" i="13"/>
  <c r="F191" i="13"/>
  <c r="E190" i="13"/>
  <c r="E11" i="13"/>
  <c r="F12" i="13"/>
  <c r="G11" i="13"/>
  <c r="F246" i="13"/>
  <c r="E245" i="13"/>
  <c r="G245" i="13"/>
  <c r="E425" i="13"/>
  <c r="G425" i="13"/>
  <c r="G453" i="13"/>
  <c r="F454" i="13"/>
  <c r="E453" i="13"/>
  <c r="E402" i="13"/>
  <c r="G402" i="13"/>
  <c r="F513" i="13"/>
  <c r="E512" i="13"/>
  <c r="G512" i="13"/>
  <c r="G650" i="13"/>
  <c r="E650" i="13"/>
  <c r="E921" i="13"/>
  <c r="F922" i="13"/>
  <c r="G921" i="13"/>
  <c r="E379" i="13"/>
  <c r="G379" i="13"/>
  <c r="G544" i="13"/>
  <c r="E544" i="13"/>
  <c r="G720" i="13"/>
  <c r="E720" i="13"/>
  <c r="G499" i="13"/>
  <c r="E499" i="13"/>
  <c r="F742" i="13"/>
  <c r="E741" i="13"/>
  <c r="G741" i="13"/>
  <c r="F788" i="13"/>
  <c r="E787" i="13"/>
  <c r="G787" i="13"/>
  <c r="F833" i="13"/>
  <c r="G832" i="13"/>
  <c r="E832" i="13"/>
  <c r="F877" i="13"/>
  <c r="E876" i="13"/>
  <c r="G876" i="13"/>
  <c r="E773" i="13"/>
  <c r="G773" i="13"/>
  <c r="E93" i="13"/>
  <c r="F94" i="13"/>
  <c r="G93" i="13"/>
  <c r="E25" i="13"/>
  <c r="G25" i="13"/>
  <c r="F26" i="13"/>
  <c r="G260" i="13"/>
  <c r="F261" i="13"/>
  <c r="E260" i="13"/>
  <c r="E19" i="13"/>
  <c r="G19" i="13"/>
  <c r="F20" i="13"/>
  <c r="G356" i="13"/>
  <c r="E356" i="13"/>
  <c r="E438" i="13"/>
  <c r="F439" i="13"/>
  <c r="G438" i="13"/>
  <c r="F132" i="13"/>
  <c r="E131" i="13"/>
  <c r="G131" i="13"/>
  <c r="F176" i="13"/>
  <c r="E175" i="13"/>
  <c r="G175" i="13"/>
  <c r="E415" i="13"/>
  <c r="G415" i="13"/>
  <c r="F416" i="13"/>
  <c r="G560" i="13"/>
  <c r="E560" i="13"/>
  <c r="G384" i="13"/>
  <c r="E384" i="13"/>
  <c r="F385" i="13"/>
  <c r="G704" i="13"/>
  <c r="E704" i="13"/>
  <c r="F705" i="13"/>
  <c r="G633" i="13"/>
  <c r="E633" i="13"/>
  <c r="F634" i="13"/>
  <c r="E392" i="13"/>
  <c r="G392" i="13"/>
  <c r="F393" i="13"/>
  <c r="F931" i="13"/>
  <c r="E930" i="13"/>
  <c r="G930" i="13"/>
  <c r="F222" i="13"/>
  <c r="E221" i="13"/>
  <c r="G221" i="13"/>
  <c r="E819" i="13"/>
  <c r="G819" i="13"/>
  <c r="E863" i="13"/>
  <c r="G863" i="13"/>
  <c r="E915" i="13"/>
  <c r="G915" i="13"/>
  <c r="E116" i="13"/>
  <c r="F117" i="13"/>
  <c r="G116" i="13"/>
  <c r="G78" i="13"/>
  <c r="F79" i="13"/>
  <c r="E78" i="13"/>
  <c r="G167" i="13"/>
  <c r="F168" i="13"/>
  <c r="E167" i="13"/>
  <c r="G213" i="13"/>
  <c r="F214" i="13"/>
  <c r="E213" i="13"/>
  <c r="E369" i="13"/>
  <c r="G369" i="13"/>
  <c r="F370" i="13"/>
  <c r="G430" i="13"/>
  <c r="F431" i="13"/>
  <c r="E430" i="13"/>
  <c r="E468" i="13"/>
  <c r="F469" i="13"/>
  <c r="G468" i="13"/>
  <c r="F268" i="13"/>
  <c r="E267" i="13"/>
  <c r="G267" i="13"/>
  <c r="G407" i="13"/>
  <c r="E407" i="13"/>
  <c r="F408" i="13"/>
  <c r="G574" i="13"/>
  <c r="E574" i="13"/>
  <c r="F575" i="13"/>
  <c r="G712" i="13"/>
  <c r="E712" i="13"/>
  <c r="F713" i="13"/>
  <c r="G528" i="13"/>
  <c r="E528" i="13"/>
  <c r="F529" i="13"/>
  <c r="G606" i="13"/>
  <c r="E606" i="13"/>
  <c r="E756" i="13"/>
  <c r="F757" i="13"/>
  <c r="G756" i="13"/>
  <c r="E802" i="13"/>
  <c r="F803" i="13"/>
  <c r="G802" i="13"/>
  <c r="E847" i="13"/>
  <c r="F848" i="13"/>
  <c r="G847" i="13"/>
  <c r="E947" i="13"/>
  <c r="G947" i="13"/>
  <c r="F948" i="13"/>
  <c r="G482" i="13"/>
  <c r="E482" i="13"/>
  <c r="F483" i="13"/>
  <c r="G619" i="13"/>
  <c r="E619" i="13"/>
  <c r="F620" i="13"/>
  <c r="G641" i="13"/>
  <c r="E641" i="13"/>
  <c r="F642" i="13"/>
  <c r="G583" i="13"/>
  <c r="E583" i="13"/>
  <c r="F892" i="13"/>
  <c r="E891" i="13"/>
  <c r="G891" i="13"/>
  <c r="E347" i="13"/>
  <c r="G347" i="13"/>
  <c r="F348" i="13"/>
  <c r="E206" i="13"/>
  <c r="F207" i="13"/>
  <c r="G206" i="13"/>
  <c r="G32" i="13"/>
  <c r="F33" i="13"/>
  <c r="E32" i="13"/>
  <c r="E231" i="13"/>
  <c r="G231" i="13"/>
  <c r="F232" i="13"/>
  <c r="G281" i="13"/>
  <c r="F282" i="13"/>
  <c r="E281" i="13"/>
  <c r="G325" i="13"/>
  <c r="F326" i="13"/>
  <c r="E325" i="13"/>
  <c r="G361" i="13"/>
  <c r="E361" i="13"/>
  <c r="F362" i="13"/>
  <c r="F311" i="13"/>
  <c r="E310" i="13"/>
  <c r="G310" i="13"/>
  <c r="G656" i="13"/>
  <c r="E656" i="13"/>
  <c r="F657" i="13"/>
  <c r="E898" i="13"/>
  <c r="G898" i="13"/>
  <c r="F899" i="13"/>
  <c r="G675" i="13"/>
  <c r="E675" i="13"/>
  <c r="G521" i="13"/>
  <c r="E521" i="13"/>
  <c r="F87" i="13"/>
  <c r="E86" i="13"/>
  <c r="G86" i="13"/>
  <c r="G477" i="13"/>
  <c r="E477" i="13"/>
  <c r="F765" i="13"/>
  <c r="E764" i="13"/>
  <c r="G764" i="13"/>
  <c r="F810" i="13"/>
  <c r="E809" i="13"/>
  <c r="G809" i="13"/>
  <c r="G855" i="13"/>
  <c r="F856" i="13"/>
  <c r="E855" i="13"/>
  <c r="E796" i="13"/>
  <c r="G796" i="13"/>
  <c r="E841" i="13"/>
  <c r="G841" i="13"/>
  <c r="E253" i="13"/>
  <c r="F254" i="13"/>
  <c r="G253" i="13"/>
  <c r="E49" i="13"/>
  <c r="G49" i="13"/>
  <c r="F50" i="13"/>
  <c r="G100" i="13"/>
  <c r="F101" i="13"/>
  <c r="E100" i="13"/>
  <c r="G145" i="13"/>
  <c r="F146" i="13"/>
  <c r="E145" i="13"/>
  <c r="E447" i="13"/>
  <c r="G447" i="13"/>
  <c r="F109" i="13"/>
  <c r="E108" i="13"/>
  <c r="G108" i="13"/>
  <c r="F289" i="13"/>
  <c r="E288" i="13"/>
  <c r="G288" i="13"/>
  <c r="F65" i="13"/>
  <c r="E64" i="13"/>
  <c r="G64" i="13"/>
  <c r="F154" i="13"/>
  <c r="E153" i="13"/>
  <c r="G153" i="13"/>
  <c r="F200" i="13"/>
  <c r="E199" i="13"/>
  <c r="G199" i="13"/>
  <c r="G566" i="13"/>
  <c r="E566" i="13"/>
  <c r="F567" i="13"/>
  <c r="G726" i="13"/>
  <c r="E726" i="13"/>
  <c r="F727" i="13"/>
  <c r="F492" i="13"/>
  <c r="E491" i="13"/>
  <c r="G491" i="13"/>
  <c r="G690" i="13"/>
  <c r="E690" i="13"/>
  <c r="F691" i="13"/>
  <c r="G665" i="13"/>
  <c r="E665" i="13"/>
  <c r="F666" i="13"/>
  <c r="G597" i="13"/>
  <c r="E597" i="13"/>
  <c r="F598" i="13"/>
  <c r="F906" i="13"/>
  <c r="G905" i="13"/>
  <c r="E905" i="13"/>
  <c r="F334" i="13"/>
  <c r="E333" i="13"/>
  <c r="G333" i="13"/>
  <c r="E750" i="13"/>
  <c r="G750" i="13"/>
  <c r="E885" i="13"/>
  <c r="G885" i="13"/>
  <c r="E274" i="13"/>
  <c r="F275" i="13"/>
  <c r="G274" i="13"/>
  <c r="G237" i="13"/>
  <c r="F238" i="13"/>
  <c r="E237" i="13"/>
  <c r="G303" i="13"/>
  <c r="F304" i="13"/>
  <c r="E303" i="13"/>
  <c r="E461" i="13"/>
  <c r="F462" i="13"/>
  <c r="G461" i="13"/>
  <c r="F41" i="13"/>
  <c r="E40" i="13"/>
  <c r="G40" i="13"/>
  <c r="F537" i="13"/>
  <c r="E536" i="13"/>
  <c r="G536" i="13"/>
  <c r="G734" i="13"/>
  <c r="E734" i="13"/>
  <c r="F735" i="13"/>
  <c r="G340" i="13"/>
  <c r="E340" i="13"/>
  <c r="F341" i="13"/>
  <c r="G550" i="13"/>
  <c r="E550" i="13"/>
  <c r="F551" i="13"/>
  <c r="G611" i="13"/>
  <c r="E611" i="13"/>
  <c r="F612" i="13"/>
  <c r="E779" i="13"/>
  <c r="F780" i="13"/>
  <c r="G779" i="13"/>
  <c r="E825" i="13"/>
  <c r="F826" i="13"/>
  <c r="G825" i="13"/>
  <c r="E869" i="13"/>
  <c r="G869" i="13"/>
  <c r="F870" i="13"/>
  <c r="G504" i="13"/>
  <c r="E504" i="13"/>
  <c r="F505" i="13"/>
  <c r="G681" i="13"/>
  <c r="E681" i="13"/>
  <c r="F682" i="13"/>
  <c r="G588" i="13"/>
  <c r="E588" i="13"/>
  <c r="F589" i="13"/>
  <c r="G939" i="13"/>
  <c r="E939" i="13"/>
  <c r="F940" i="13"/>
  <c r="F1374" i="11"/>
  <c r="E1374" i="11" s="1"/>
  <c r="E1373" i="11"/>
  <c r="G1436" i="11"/>
  <c r="E1436" i="11"/>
  <c r="E1189" i="11"/>
  <c r="F1190" i="11"/>
  <c r="F804" i="11"/>
  <c r="G803" i="11"/>
  <c r="E1460" i="11"/>
  <c r="G975" i="11"/>
  <c r="E975" i="11"/>
  <c r="E956" i="11"/>
  <c r="F957" i="11"/>
  <c r="G867" i="11"/>
  <c r="E867" i="11"/>
  <c r="E1501" i="11"/>
  <c r="F1502" i="11"/>
  <c r="F1493" i="11"/>
  <c r="F1461" i="11"/>
  <c r="F1437" i="11"/>
  <c r="F1429" i="11"/>
  <c r="G1428" i="11"/>
  <c r="E1420" i="11"/>
  <c r="F1421" i="11"/>
  <c r="F1413" i="11"/>
  <c r="F1382" i="11"/>
  <c r="F1364" i="11"/>
  <c r="G1363" i="11"/>
  <c r="E1298" i="11"/>
  <c r="F1299" i="11"/>
  <c r="E1216" i="11"/>
  <c r="F1217" i="11"/>
  <c r="E1136" i="11"/>
  <c r="F1137" i="11"/>
  <c r="E902" i="11"/>
  <c r="F903" i="11"/>
  <c r="E611" i="11"/>
  <c r="G611" i="11"/>
  <c r="F612" i="11"/>
  <c r="E371" i="11"/>
  <c r="F372" i="11"/>
  <c r="G371" i="11"/>
  <c r="G1492" i="11"/>
  <c r="E1490" i="11"/>
  <c r="E1428" i="11"/>
  <c r="G1412" i="11"/>
  <c r="E1410" i="11"/>
  <c r="G1381" i="11"/>
  <c r="E1363" i="11"/>
  <c r="F1334" i="11"/>
  <c r="G1333" i="11"/>
  <c r="E1282" i="11"/>
  <c r="F1283" i="11"/>
  <c r="G1265" i="11"/>
  <c r="F1266" i="11"/>
  <c r="E1199" i="11"/>
  <c r="F1200" i="11"/>
  <c r="G1189" i="11"/>
  <c r="F1182" i="11"/>
  <c r="G1181" i="11"/>
  <c r="E1117" i="11"/>
  <c r="F1118" i="11"/>
  <c r="F1102" i="11"/>
  <c r="G1101" i="11"/>
  <c r="F1052" i="11"/>
  <c r="F1044" i="11"/>
  <c r="G1043" i="11"/>
  <c r="E1043" i="11"/>
  <c r="G921" i="11"/>
  <c r="E921" i="11"/>
  <c r="F922" i="11"/>
  <c r="E769" i="11"/>
  <c r="F770" i="11"/>
  <c r="G769" i="11"/>
  <c r="E741" i="11"/>
  <c r="G741" i="11"/>
  <c r="F742" i="11"/>
  <c r="E662" i="11"/>
  <c r="G662" i="11"/>
  <c r="F663" i="11"/>
  <c r="G552" i="11"/>
  <c r="E552" i="11"/>
  <c r="F553" i="11"/>
  <c r="G358" i="11"/>
  <c r="E358" i="11"/>
  <c r="F359" i="11"/>
  <c r="E1108" i="11"/>
  <c r="F1109" i="11"/>
  <c r="E1035" i="11"/>
  <c r="F1036" i="11"/>
  <c r="E976" i="11"/>
  <c r="F977" i="11"/>
  <c r="F966" i="11"/>
  <c r="G965" i="11"/>
  <c r="E965" i="11"/>
  <c r="G868" i="11"/>
  <c r="E868" i="11"/>
  <c r="F869" i="11"/>
  <c r="G840" i="11"/>
  <c r="F841" i="11"/>
  <c r="G397" i="11"/>
  <c r="E397" i="11"/>
  <c r="F398" i="11"/>
  <c r="E1470" i="11"/>
  <c r="F1471" i="11"/>
  <c r="F1402" i="11"/>
  <c r="G1401" i="11"/>
  <c r="E1401" i="11"/>
  <c r="G1316" i="11"/>
  <c r="F1317" i="11"/>
  <c r="E1257" i="11"/>
  <c r="F1258" i="11"/>
  <c r="F1239" i="11"/>
  <c r="G1238" i="11"/>
  <c r="E1173" i="11"/>
  <c r="F1174" i="11"/>
  <c r="F1156" i="11"/>
  <c r="G1155" i="11"/>
  <c r="E1093" i="11"/>
  <c r="F1094" i="11"/>
  <c r="F859" i="11"/>
  <c r="G858" i="11"/>
  <c r="E840" i="11"/>
  <c r="E803" i="11"/>
  <c r="G1491" i="11"/>
  <c r="E1491" i="11"/>
  <c r="F1454" i="11"/>
  <c r="G1453" i="11"/>
  <c r="E1444" i="11"/>
  <c r="F1445" i="11"/>
  <c r="G1411" i="11"/>
  <c r="E1411" i="11"/>
  <c r="E1324" i="11"/>
  <c r="F1325" i="11"/>
  <c r="E1316" i="11"/>
  <c r="E1245" i="11"/>
  <c r="F1246" i="11"/>
  <c r="E1238" i="11"/>
  <c r="E1163" i="11"/>
  <c r="F1164" i="11"/>
  <c r="E1155" i="11"/>
  <c r="G1076" i="11"/>
  <c r="E1076" i="11"/>
  <c r="F1077" i="11"/>
  <c r="E858" i="11"/>
  <c r="F670" i="11"/>
  <c r="E669" i="11"/>
  <c r="G669" i="11"/>
  <c r="F585" i="11"/>
  <c r="E584" i="11"/>
  <c r="G584" i="11"/>
  <c r="F439" i="11"/>
  <c r="E438" i="11"/>
  <c r="G438" i="11"/>
  <c r="G1501" i="11"/>
  <c r="E1453" i="11"/>
  <c r="G1420" i="11"/>
  <c r="F1309" i="11"/>
  <c r="E1308" i="11"/>
  <c r="G1298" i="11"/>
  <c r="G1291" i="11"/>
  <c r="F1292" i="11"/>
  <c r="E1226" i="11"/>
  <c r="F1227" i="11"/>
  <c r="F1209" i="11"/>
  <c r="G1208" i="11"/>
  <c r="E1146" i="11"/>
  <c r="F1147" i="11"/>
  <c r="G1136" i="11"/>
  <c r="F1130" i="11"/>
  <c r="G1129" i="11"/>
  <c r="G1001" i="11"/>
  <c r="E1001" i="11"/>
  <c r="F1002" i="11"/>
  <c r="E946" i="11"/>
  <c r="F947" i="11"/>
  <c r="G914" i="11"/>
  <c r="E914" i="11"/>
  <c r="G902" i="11"/>
  <c r="G848" i="11"/>
  <c r="E848" i="11"/>
  <c r="F849" i="11"/>
  <c r="E715" i="11"/>
  <c r="G715" i="11"/>
  <c r="F716" i="11"/>
  <c r="E532" i="11"/>
  <c r="G532" i="11"/>
  <c r="F533" i="11"/>
  <c r="E506" i="11"/>
  <c r="G506" i="11"/>
  <c r="F507" i="11"/>
  <c r="E446" i="11"/>
  <c r="G446" i="11"/>
  <c r="F447" i="11"/>
  <c r="F1482" i="11"/>
  <c r="G1481" i="11"/>
  <c r="E1391" i="11"/>
  <c r="F1392" i="11"/>
  <c r="E1273" i="11"/>
  <c r="F1274" i="11"/>
  <c r="E1315" i="11"/>
  <c r="G1307" i="11"/>
  <c r="E1290" i="11"/>
  <c r="G1281" i="11"/>
  <c r="E1264" i="11"/>
  <c r="G1256" i="11"/>
  <c r="E1237" i="11"/>
  <c r="G1225" i="11"/>
  <c r="E1207" i="11"/>
  <c r="G1198" i="11"/>
  <c r="E1180" i="11"/>
  <c r="G1172" i="11"/>
  <c r="E1154" i="11"/>
  <c r="G1145" i="11"/>
  <c r="E1128" i="11"/>
  <c r="G1116" i="11"/>
  <c r="E1100" i="11"/>
  <c r="G1092" i="11"/>
  <c r="E1075" i="11"/>
  <c r="G1050" i="11"/>
  <c r="E1000" i="11"/>
  <c r="G974" i="11"/>
  <c r="E920" i="11"/>
  <c r="E893" i="11"/>
  <c r="F894" i="11"/>
  <c r="F795" i="11"/>
  <c r="G788" i="11"/>
  <c r="E788" i="11"/>
  <c r="E758" i="11"/>
  <c r="F752" i="11"/>
  <c r="G751" i="11"/>
  <c r="E751" i="11"/>
  <c r="G704" i="11"/>
  <c r="F705" i="11"/>
  <c r="E704" i="11"/>
  <c r="G578" i="11"/>
  <c r="E524" i="11"/>
  <c r="G524" i="11"/>
  <c r="F1069" i="11"/>
  <c r="G1068" i="11"/>
  <c r="E1060" i="11"/>
  <c r="F1061" i="11"/>
  <c r="F993" i="11"/>
  <c r="G992" i="11"/>
  <c r="E983" i="11"/>
  <c r="F984" i="11"/>
  <c r="F886" i="11"/>
  <c r="G885" i="11"/>
  <c r="F723" i="11"/>
  <c r="E722" i="11"/>
  <c r="G722" i="11"/>
  <c r="G678" i="11"/>
  <c r="F679" i="11"/>
  <c r="E661" i="11"/>
  <c r="G661" i="11"/>
  <c r="G650" i="11"/>
  <c r="F651" i="11"/>
  <c r="E635" i="11"/>
  <c r="G635" i="11"/>
  <c r="F636" i="11"/>
  <c r="E479" i="11"/>
  <c r="G479" i="11"/>
  <c r="F480" i="11"/>
  <c r="F465" i="11"/>
  <c r="E464" i="11"/>
  <c r="G464" i="11"/>
  <c r="F351" i="11"/>
  <c r="G350" i="11"/>
  <c r="F243" i="11"/>
  <c r="G242" i="11"/>
  <c r="E242" i="11"/>
  <c r="E226" i="11"/>
  <c r="F227" i="11"/>
  <c r="G226" i="11"/>
  <c r="G145" i="11"/>
  <c r="E145" i="11"/>
  <c r="F146" i="11"/>
  <c r="F877" i="11"/>
  <c r="G839" i="11"/>
  <c r="E839" i="11"/>
  <c r="G758" i="11"/>
  <c r="G602" i="11"/>
  <c r="F603" i="11"/>
  <c r="E602" i="11"/>
  <c r="F594" i="11"/>
  <c r="E593" i="11"/>
  <c r="G593" i="11"/>
  <c r="F543" i="11"/>
  <c r="E542" i="11"/>
  <c r="G542" i="11"/>
  <c r="F455" i="11"/>
  <c r="E454" i="11"/>
  <c r="G454" i="11"/>
  <c r="E423" i="11"/>
  <c r="G423" i="11"/>
  <c r="F269" i="11"/>
  <c r="G268" i="11"/>
  <c r="E268" i="11"/>
  <c r="E1084" i="11"/>
  <c r="F1085" i="11"/>
  <c r="F1019" i="11"/>
  <c r="G1018" i="11"/>
  <c r="E1010" i="11"/>
  <c r="F1011" i="11"/>
  <c r="F939" i="11"/>
  <c r="G938" i="11"/>
  <c r="E929" i="11"/>
  <c r="F930" i="11"/>
  <c r="F833" i="11"/>
  <c r="E832" i="11"/>
  <c r="E824" i="11"/>
  <c r="G824" i="11"/>
  <c r="F778" i="11"/>
  <c r="E777" i="11"/>
  <c r="G759" i="11"/>
  <c r="F760" i="11"/>
  <c r="E759" i="11"/>
  <c r="E714" i="11"/>
  <c r="G714" i="11"/>
  <c r="F618" i="11"/>
  <c r="E617" i="11"/>
  <c r="G525" i="11"/>
  <c r="E525" i="11"/>
  <c r="F526" i="11"/>
  <c r="F473" i="11"/>
  <c r="G472" i="11"/>
  <c r="E403" i="11"/>
  <c r="G403" i="11"/>
  <c r="F404" i="11"/>
  <c r="F322" i="11"/>
  <c r="G321" i="11"/>
  <c r="E321" i="11"/>
  <c r="F218" i="11"/>
  <c r="G217" i="11"/>
  <c r="E217" i="11"/>
  <c r="F60" i="11"/>
  <c r="G59" i="11"/>
  <c r="E59" i="11"/>
  <c r="E42" i="11"/>
  <c r="F43" i="11"/>
  <c r="G42" i="11"/>
  <c r="F814" i="11"/>
  <c r="F733" i="11"/>
  <c r="F696" i="11"/>
  <c r="E695" i="11"/>
  <c r="G625" i="11"/>
  <c r="F626" i="11"/>
  <c r="F570" i="11"/>
  <c r="E569" i="11"/>
  <c r="G569" i="11"/>
  <c r="E558" i="11"/>
  <c r="G558" i="11"/>
  <c r="E688" i="11"/>
  <c r="G688" i="11"/>
  <c r="F689" i="11"/>
  <c r="F643" i="11"/>
  <c r="E642" i="11"/>
  <c r="G577" i="11"/>
  <c r="E577" i="11"/>
  <c r="E560" i="11"/>
  <c r="G560" i="11"/>
  <c r="F561" i="11"/>
  <c r="G498" i="11"/>
  <c r="E498" i="11"/>
  <c r="F499" i="11"/>
  <c r="F430" i="11"/>
  <c r="G429" i="11"/>
  <c r="G422" i="11"/>
  <c r="E422" i="11"/>
  <c r="E305" i="11"/>
  <c r="F306" i="11"/>
  <c r="G305" i="11"/>
  <c r="G119" i="11"/>
  <c r="E119" i="11"/>
  <c r="F120" i="11"/>
  <c r="E583" i="11"/>
  <c r="G583" i="11"/>
  <c r="F491" i="11"/>
  <c r="E490" i="11"/>
  <c r="G490" i="11"/>
  <c r="E428" i="11"/>
  <c r="G428" i="11"/>
  <c r="G251" i="11"/>
  <c r="E251" i="11"/>
  <c r="F252" i="11"/>
  <c r="F137" i="11"/>
  <c r="G136" i="11"/>
  <c r="F85" i="11"/>
  <c r="G84" i="11"/>
  <c r="E84" i="11"/>
  <c r="G67" i="11"/>
  <c r="E67" i="11"/>
  <c r="F68" i="11"/>
  <c r="E713" i="11"/>
  <c r="G713" i="11"/>
  <c r="E686" i="11"/>
  <c r="G686" i="11"/>
  <c r="E660" i="11"/>
  <c r="G660" i="11"/>
  <c r="E633" i="11"/>
  <c r="G633" i="11"/>
  <c r="E609" i="11"/>
  <c r="G609" i="11"/>
  <c r="F517" i="11"/>
  <c r="E516" i="11"/>
  <c r="G516" i="11"/>
  <c r="E453" i="11"/>
  <c r="G453" i="11"/>
  <c r="F296" i="11"/>
  <c r="G295" i="11"/>
  <c r="E295" i="11"/>
  <c r="G277" i="11"/>
  <c r="E277" i="11"/>
  <c r="F278" i="11"/>
  <c r="E183" i="11"/>
  <c r="F184" i="11"/>
  <c r="G183" i="11"/>
  <c r="F112" i="11"/>
  <c r="G111" i="11"/>
  <c r="E111" i="11"/>
  <c r="E94" i="11"/>
  <c r="F95" i="11"/>
  <c r="G94" i="11"/>
  <c r="G41" i="11"/>
  <c r="E41" i="11"/>
  <c r="E27" i="11"/>
  <c r="F28" i="11"/>
  <c r="G27" i="11"/>
  <c r="F10" i="11"/>
  <c r="G9" i="11"/>
  <c r="E9" i="11"/>
  <c r="F414" i="11"/>
  <c r="E413" i="11"/>
  <c r="G413" i="11"/>
  <c r="G387" i="11"/>
  <c r="E387" i="11"/>
  <c r="F388" i="11"/>
  <c r="G330" i="11"/>
  <c r="E330" i="11"/>
  <c r="F331" i="11"/>
  <c r="E173" i="11"/>
  <c r="F174" i="11"/>
  <c r="G173" i="11"/>
  <c r="G17" i="11"/>
  <c r="E17" i="11"/>
  <c r="F18" i="11"/>
  <c r="G200" i="11"/>
  <c r="E200" i="11"/>
  <c r="F201" i="11"/>
  <c r="F191" i="11"/>
  <c r="G190" i="11"/>
  <c r="E341" i="11"/>
  <c r="F342" i="11"/>
  <c r="E315" i="11"/>
  <c r="F316" i="11"/>
  <c r="E288" i="11"/>
  <c r="F289" i="11"/>
  <c r="E261" i="11"/>
  <c r="F262" i="11"/>
  <c r="E236" i="11"/>
  <c r="F237" i="11"/>
  <c r="E104" i="11"/>
  <c r="F105" i="11"/>
  <c r="E78" i="11"/>
  <c r="F79" i="11"/>
  <c r="E52" i="11"/>
  <c r="F53" i="11"/>
  <c r="G172" i="11"/>
  <c r="E172" i="11"/>
  <c r="F164" i="11"/>
  <c r="G163" i="11"/>
  <c r="F378" i="11"/>
  <c r="G377" i="11"/>
  <c r="G304" i="11"/>
  <c r="E304" i="11"/>
  <c r="G225" i="11"/>
  <c r="E225" i="11"/>
  <c r="G93" i="11"/>
  <c r="E93" i="11"/>
  <c r="F34" i="11"/>
  <c r="G33" i="11"/>
  <c r="F209" i="11"/>
  <c r="F131" i="11"/>
  <c r="E844" i="1"/>
  <c r="E973" i="1"/>
  <c r="E234" i="1"/>
  <c r="F590" i="13" l="1"/>
  <c r="G589" i="13"/>
  <c r="E589" i="13"/>
  <c r="E505" i="13"/>
  <c r="G505" i="13"/>
  <c r="F506" i="13"/>
  <c r="G334" i="13"/>
  <c r="F335" i="13"/>
  <c r="E334" i="13"/>
  <c r="G200" i="13"/>
  <c r="F201" i="13"/>
  <c r="E200" i="13"/>
  <c r="G65" i="13"/>
  <c r="F66" i="13"/>
  <c r="E65" i="13"/>
  <c r="G109" i="13"/>
  <c r="F110" i="13"/>
  <c r="E109" i="13"/>
  <c r="E810" i="13"/>
  <c r="G810" i="13"/>
  <c r="E642" i="13"/>
  <c r="G642" i="13"/>
  <c r="E483" i="13"/>
  <c r="G483" i="13"/>
  <c r="F484" i="13"/>
  <c r="E431" i="13"/>
  <c r="G431" i="13"/>
  <c r="F432" i="13"/>
  <c r="F215" i="13"/>
  <c r="E214" i="13"/>
  <c r="G214" i="13"/>
  <c r="F80" i="13"/>
  <c r="E79" i="13"/>
  <c r="G79" i="13"/>
  <c r="G176" i="13"/>
  <c r="F177" i="13"/>
  <c r="E176" i="13"/>
  <c r="E454" i="13"/>
  <c r="G454" i="13"/>
  <c r="F455" i="13"/>
  <c r="G246" i="13"/>
  <c r="F247" i="13"/>
  <c r="E246" i="13"/>
  <c r="G826" i="13"/>
  <c r="E826" i="13"/>
  <c r="F463" i="13"/>
  <c r="E462" i="13"/>
  <c r="G462" i="13"/>
  <c r="F239" i="13"/>
  <c r="E238" i="13"/>
  <c r="G238" i="13"/>
  <c r="E666" i="13"/>
  <c r="G666" i="13"/>
  <c r="F568" i="13"/>
  <c r="G567" i="13"/>
  <c r="E567" i="13"/>
  <c r="F102" i="13"/>
  <c r="E101" i="13"/>
  <c r="G101" i="13"/>
  <c r="E254" i="13"/>
  <c r="G254" i="13"/>
  <c r="F255" i="13"/>
  <c r="G899" i="13"/>
  <c r="E899" i="13"/>
  <c r="G232" i="13"/>
  <c r="E232" i="13"/>
  <c r="G848" i="13"/>
  <c r="E848" i="13"/>
  <c r="G757" i="13"/>
  <c r="E757" i="13"/>
  <c r="G268" i="13"/>
  <c r="F269" i="13"/>
  <c r="E268" i="13"/>
  <c r="G222" i="13"/>
  <c r="F223" i="13"/>
  <c r="E222" i="13"/>
  <c r="F417" i="13"/>
  <c r="E416" i="13"/>
  <c r="G416" i="13"/>
  <c r="F262" i="13"/>
  <c r="E261" i="13"/>
  <c r="G261" i="13"/>
  <c r="E94" i="13"/>
  <c r="G94" i="13"/>
  <c r="F95" i="13"/>
  <c r="E877" i="13"/>
  <c r="G877" i="13"/>
  <c r="E788" i="13"/>
  <c r="G788" i="13"/>
  <c r="G87" i="13"/>
  <c r="F88" i="13"/>
  <c r="E87" i="13"/>
  <c r="E207" i="13"/>
  <c r="G207" i="13"/>
  <c r="F208" i="13"/>
  <c r="F635" i="13"/>
  <c r="G634" i="13"/>
  <c r="E634" i="13"/>
  <c r="G922" i="13"/>
  <c r="F923" i="13"/>
  <c r="E922" i="13"/>
  <c r="E296" i="13"/>
  <c r="G296" i="13"/>
  <c r="F297" i="13"/>
  <c r="E940" i="13"/>
  <c r="G940" i="13"/>
  <c r="F683" i="13"/>
  <c r="G682" i="13"/>
  <c r="E682" i="13"/>
  <c r="G870" i="13"/>
  <c r="E870" i="13"/>
  <c r="E551" i="13"/>
  <c r="G551" i="13"/>
  <c r="F552" i="13"/>
  <c r="E735" i="13"/>
  <c r="G735" i="13"/>
  <c r="E906" i="13"/>
  <c r="G906" i="13"/>
  <c r="F907" i="13"/>
  <c r="E492" i="13"/>
  <c r="G492" i="13"/>
  <c r="G154" i="13"/>
  <c r="F155" i="13"/>
  <c r="E154" i="13"/>
  <c r="G289" i="13"/>
  <c r="F290" i="13"/>
  <c r="E289" i="13"/>
  <c r="G50" i="13"/>
  <c r="E50" i="13"/>
  <c r="E765" i="13"/>
  <c r="G765" i="13"/>
  <c r="G311" i="13"/>
  <c r="F312" i="13"/>
  <c r="E311" i="13"/>
  <c r="E892" i="13"/>
  <c r="G892" i="13"/>
  <c r="E620" i="13"/>
  <c r="G620" i="13"/>
  <c r="G948" i="13"/>
  <c r="E948" i="13"/>
  <c r="F470" i="13"/>
  <c r="E469" i="13"/>
  <c r="G469" i="13"/>
  <c r="F169" i="13"/>
  <c r="E168" i="13"/>
  <c r="G168" i="13"/>
  <c r="E117" i="13"/>
  <c r="G117" i="13"/>
  <c r="F118" i="13"/>
  <c r="G132" i="13"/>
  <c r="F133" i="13"/>
  <c r="E132" i="13"/>
  <c r="G20" i="13"/>
  <c r="E20" i="13"/>
  <c r="G26" i="13"/>
  <c r="E26" i="13"/>
  <c r="E341" i="13"/>
  <c r="G341" i="13"/>
  <c r="F342" i="13"/>
  <c r="E537" i="13"/>
  <c r="G537" i="13"/>
  <c r="F327" i="13"/>
  <c r="E326" i="13"/>
  <c r="G326" i="13"/>
  <c r="E713" i="13"/>
  <c r="G713" i="13"/>
  <c r="F371" i="13"/>
  <c r="E370" i="13"/>
  <c r="G370" i="13"/>
  <c r="E12" i="13"/>
  <c r="G12" i="13"/>
  <c r="G780" i="13"/>
  <c r="E780" i="13"/>
  <c r="F305" i="13"/>
  <c r="E304" i="13"/>
  <c r="G304" i="13"/>
  <c r="E275" i="13"/>
  <c r="G275" i="13"/>
  <c r="F276" i="13"/>
  <c r="E598" i="13"/>
  <c r="G598" i="13"/>
  <c r="E691" i="13"/>
  <c r="G691" i="13"/>
  <c r="F728" i="13"/>
  <c r="G727" i="13"/>
  <c r="E727" i="13"/>
  <c r="F147" i="13"/>
  <c r="E146" i="13"/>
  <c r="G146" i="13"/>
  <c r="F658" i="13"/>
  <c r="G657" i="13"/>
  <c r="E657" i="13"/>
  <c r="E362" i="13"/>
  <c r="G362" i="13"/>
  <c r="F363" i="13"/>
  <c r="F349" i="13"/>
  <c r="E348" i="13"/>
  <c r="G348" i="13"/>
  <c r="G803" i="13"/>
  <c r="E803" i="13"/>
  <c r="E931" i="13"/>
  <c r="G931" i="13"/>
  <c r="E833" i="13"/>
  <c r="G833" i="13"/>
  <c r="E742" i="13"/>
  <c r="G742" i="13"/>
  <c r="F613" i="13"/>
  <c r="G612" i="13"/>
  <c r="E612" i="13"/>
  <c r="E856" i="13"/>
  <c r="G856" i="13"/>
  <c r="E408" i="13"/>
  <c r="G408" i="13"/>
  <c r="F409" i="13"/>
  <c r="E385" i="13"/>
  <c r="G385" i="13"/>
  <c r="F386" i="13"/>
  <c r="E513" i="13"/>
  <c r="G513" i="13"/>
  <c r="F126" i="13"/>
  <c r="E125" i="13"/>
  <c r="G125" i="13"/>
  <c r="G41" i="13"/>
  <c r="F42" i="13"/>
  <c r="E41" i="13"/>
  <c r="F283" i="13"/>
  <c r="E282" i="13"/>
  <c r="G282" i="13"/>
  <c r="F34" i="13"/>
  <c r="E33" i="13"/>
  <c r="G33" i="13"/>
  <c r="E529" i="13"/>
  <c r="G529" i="13"/>
  <c r="F530" i="13"/>
  <c r="E575" i="13"/>
  <c r="G575" i="13"/>
  <c r="F394" i="13"/>
  <c r="E393" i="13"/>
  <c r="G393" i="13"/>
  <c r="F706" i="13"/>
  <c r="G705" i="13"/>
  <c r="E705" i="13"/>
  <c r="F440" i="13"/>
  <c r="E439" i="13"/>
  <c r="G439" i="13"/>
  <c r="F192" i="13"/>
  <c r="E191" i="13"/>
  <c r="G191" i="13"/>
  <c r="F58" i="13"/>
  <c r="E57" i="13"/>
  <c r="G57" i="13"/>
  <c r="E72" i="13"/>
  <c r="G72" i="13"/>
  <c r="F73" i="13"/>
  <c r="E201" i="11"/>
  <c r="G201" i="11"/>
  <c r="F202" i="11"/>
  <c r="G105" i="11"/>
  <c r="E105" i="11"/>
  <c r="E289" i="11"/>
  <c r="G289" i="11"/>
  <c r="E28" i="11"/>
  <c r="G28" i="11"/>
  <c r="G296" i="11"/>
  <c r="E296" i="11"/>
  <c r="F297" i="11"/>
  <c r="E252" i="11"/>
  <c r="G252" i="11"/>
  <c r="F253" i="11"/>
  <c r="G689" i="11"/>
  <c r="E689" i="11"/>
  <c r="F734" i="11"/>
  <c r="E733" i="11"/>
  <c r="G733" i="11"/>
  <c r="G473" i="11"/>
  <c r="E473" i="11"/>
  <c r="F474" i="11"/>
  <c r="E778" i="11"/>
  <c r="F779" i="11"/>
  <c r="G778" i="11"/>
  <c r="F1020" i="11"/>
  <c r="G1020" i="11" s="1"/>
  <c r="G1019" i="11"/>
  <c r="G603" i="11"/>
  <c r="E603" i="11"/>
  <c r="F604" i="11"/>
  <c r="E146" i="11"/>
  <c r="F147" i="11"/>
  <c r="G146" i="11"/>
  <c r="F680" i="11"/>
  <c r="G679" i="11"/>
  <c r="E679" i="11"/>
  <c r="G886" i="11"/>
  <c r="F887" i="11"/>
  <c r="E886" i="11"/>
  <c r="E1454" i="11"/>
  <c r="G1454" i="11"/>
  <c r="F1455" i="11"/>
  <c r="E859" i="11"/>
  <c r="F860" i="11"/>
  <c r="G859" i="11"/>
  <c r="E398" i="11"/>
  <c r="G398" i="11"/>
  <c r="G770" i="11"/>
  <c r="F771" i="11"/>
  <c r="E770" i="11"/>
  <c r="G1266" i="11"/>
  <c r="E1266" i="11"/>
  <c r="F1267" i="11"/>
  <c r="G1413" i="11"/>
  <c r="E1413" i="11"/>
  <c r="G1461" i="11"/>
  <c r="E1461" i="11"/>
  <c r="F1462" i="11"/>
  <c r="F958" i="11"/>
  <c r="E957" i="11"/>
  <c r="G957" i="11"/>
  <c r="E804" i="11"/>
  <c r="G804" i="11"/>
  <c r="F805" i="11"/>
  <c r="G34" i="11"/>
  <c r="F35" i="11"/>
  <c r="E34" i="11"/>
  <c r="G191" i="11"/>
  <c r="E191" i="11"/>
  <c r="F192" i="11"/>
  <c r="G414" i="11"/>
  <c r="E414" i="11"/>
  <c r="E278" i="11"/>
  <c r="G278" i="11"/>
  <c r="F279" i="11"/>
  <c r="G491" i="11"/>
  <c r="E491" i="11"/>
  <c r="E430" i="11"/>
  <c r="F431" i="11"/>
  <c r="G430" i="11"/>
  <c r="G570" i="11"/>
  <c r="E570" i="11"/>
  <c r="F815" i="11"/>
  <c r="E814" i="11"/>
  <c r="G814" i="11"/>
  <c r="G60" i="11"/>
  <c r="F61" i="11"/>
  <c r="E60" i="11"/>
  <c r="G322" i="11"/>
  <c r="F323" i="11"/>
  <c r="E322" i="11"/>
  <c r="E526" i="11"/>
  <c r="G526" i="11"/>
  <c r="F1086" i="11"/>
  <c r="E1085" i="11"/>
  <c r="G1085" i="11"/>
  <c r="E543" i="11"/>
  <c r="G543" i="11"/>
  <c r="G465" i="11"/>
  <c r="E465" i="11"/>
  <c r="E984" i="11"/>
  <c r="G984" i="11"/>
  <c r="F985" i="11"/>
  <c r="F706" i="11"/>
  <c r="E705" i="11"/>
  <c r="G705" i="11"/>
  <c r="G1392" i="11"/>
  <c r="F1393" i="11"/>
  <c r="E1392" i="11"/>
  <c r="F1003" i="11"/>
  <c r="G1002" i="11"/>
  <c r="E1002" i="11"/>
  <c r="F1148" i="11"/>
  <c r="G1147" i="11"/>
  <c r="E1147" i="11"/>
  <c r="G1292" i="11"/>
  <c r="E1292" i="11"/>
  <c r="F1293" i="11"/>
  <c r="F1078" i="11"/>
  <c r="G1077" i="11"/>
  <c r="E1077" i="11"/>
  <c r="F1095" i="11"/>
  <c r="G1094" i="11"/>
  <c r="E1094" i="11"/>
  <c r="F1037" i="11"/>
  <c r="E1036" i="11"/>
  <c r="G1036" i="11"/>
  <c r="F1045" i="11"/>
  <c r="G1044" i="11"/>
  <c r="E1044" i="11"/>
  <c r="E903" i="11"/>
  <c r="F904" i="11"/>
  <c r="G903" i="11"/>
  <c r="E1299" i="11"/>
  <c r="G1299" i="11"/>
  <c r="F1300" i="11"/>
  <c r="E1421" i="11"/>
  <c r="G1421" i="11"/>
  <c r="F1422" i="11"/>
  <c r="G1493" i="11"/>
  <c r="E1493" i="11"/>
  <c r="E1190" i="11"/>
  <c r="G1190" i="11"/>
  <c r="F1191" i="11"/>
  <c r="G316" i="11"/>
  <c r="E316" i="11"/>
  <c r="E499" i="11"/>
  <c r="G499" i="11"/>
  <c r="F627" i="11"/>
  <c r="G626" i="11"/>
  <c r="E626" i="11"/>
  <c r="F405" i="11"/>
  <c r="E404" i="11"/>
  <c r="G404" i="11"/>
  <c r="F652" i="11"/>
  <c r="E651" i="11"/>
  <c r="G651" i="11"/>
  <c r="G1069" i="11"/>
  <c r="E1069" i="11"/>
  <c r="F1070" i="11"/>
  <c r="G716" i="11"/>
  <c r="E716" i="11"/>
  <c r="G1239" i="11"/>
  <c r="E1239" i="11"/>
  <c r="F1240" i="11"/>
  <c r="E553" i="11"/>
  <c r="G553" i="11"/>
  <c r="F1053" i="11"/>
  <c r="G1053" i="11" s="1"/>
  <c r="G1052" i="11"/>
  <c r="G1502" i="11"/>
  <c r="F1503" i="11"/>
  <c r="E1502" i="11"/>
  <c r="G85" i="11"/>
  <c r="E85" i="11"/>
  <c r="F86" i="11"/>
  <c r="G43" i="11"/>
  <c r="E43" i="11"/>
  <c r="F44" i="11"/>
  <c r="F761" i="11"/>
  <c r="E760" i="11"/>
  <c r="G760" i="11"/>
  <c r="F1012" i="11"/>
  <c r="E1012" i="11" s="1"/>
  <c r="E1011" i="11"/>
  <c r="E795" i="11"/>
  <c r="F796" i="11"/>
  <c r="G795" i="11"/>
  <c r="G1445" i="11"/>
  <c r="F1446" i="11"/>
  <c r="E1445" i="11"/>
  <c r="F1259" i="11"/>
  <c r="G1258" i="11"/>
  <c r="E1258" i="11"/>
  <c r="F1403" i="11"/>
  <c r="E1402" i="11"/>
  <c r="G1402" i="11"/>
  <c r="F842" i="11"/>
  <c r="E841" i="11"/>
  <c r="G841" i="11"/>
  <c r="G1109" i="11"/>
  <c r="E1109" i="11"/>
  <c r="F1110" i="11"/>
  <c r="G1137" i="11"/>
  <c r="E1137" i="11"/>
  <c r="F1138" i="11"/>
  <c r="G237" i="11"/>
  <c r="E237" i="11"/>
  <c r="E388" i="11"/>
  <c r="F389" i="11"/>
  <c r="G388" i="11"/>
  <c r="E939" i="11"/>
  <c r="F940" i="11"/>
  <c r="G939" i="11"/>
  <c r="G243" i="11"/>
  <c r="F244" i="11"/>
  <c r="E243" i="11"/>
  <c r="E585" i="11"/>
  <c r="F586" i="11"/>
  <c r="G585" i="11"/>
  <c r="E1246" i="11"/>
  <c r="G1246" i="11"/>
  <c r="F1247" i="11"/>
  <c r="G742" i="11"/>
  <c r="F743" i="11"/>
  <c r="E742" i="11"/>
  <c r="F1284" i="11"/>
  <c r="G1283" i="11"/>
  <c r="E1283" i="11"/>
  <c r="G174" i="11"/>
  <c r="E174" i="11"/>
  <c r="F175" i="11"/>
  <c r="G131" i="11"/>
  <c r="E131" i="11"/>
  <c r="F834" i="11"/>
  <c r="G833" i="11"/>
  <c r="E833" i="11"/>
  <c r="E455" i="11"/>
  <c r="G455" i="11"/>
  <c r="F456" i="11"/>
  <c r="E594" i="11"/>
  <c r="G594" i="11"/>
  <c r="G227" i="11"/>
  <c r="E227" i="11"/>
  <c r="F228" i="11"/>
  <c r="G351" i="11"/>
  <c r="F352" i="11"/>
  <c r="E723" i="11"/>
  <c r="G723" i="11"/>
  <c r="F724" i="11"/>
  <c r="G993" i="11"/>
  <c r="E993" i="11"/>
  <c r="F994" i="11"/>
  <c r="G894" i="11"/>
  <c r="F895" i="11"/>
  <c r="E894" i="11"/>
  <c r="E1482" i="11"/>
  <c r="G1482" i="11"/>
  <c r="F1483" i="11"/>
  <c r="G1209" i="11"/>
  <c r="E1209" i="11"/>
  <c r="F1210" i="11"/>
  <c r="G1156" i="11"/>
  <c r="E1156" i="11"/>
  <c r="F1157" i="11"/>
  <c r="G1471" i="11"/>
  <c r="E1471" i="11"/>
  <c r="F1472" i="11"/>
  <c r="F967" i="11"/>
  <c r="G966" i="11"/>
  <c r="E966" i="11"/>
  <c r="G1102" i="11"/>
  <c r="E1102" i="11"/>
  <c r="F1103" i="11"/>
  <c r="F1201" i="11"/>
  <c r="G1200" i="11"/>
  <c r="E1200" i="11"/>
  <c r="G612" i="11"/>
  <c r="E612" i="11"/>
  <c r="E1364" i="11"/>
  <c r="G1364" i="11"/>
  <c r="F1365" i="11"/>
  <c r="E1429" i="11"/>
  <c r="G1429" i="11"/>
  <c r="F1430" i="11"/>
  <c r="G53" i="11"/>
  <c r="E53" i="11"/>
  <c r="G306" i="11"/>
  <c r="E306" i="11"/>
  <c r="F307" i="11"/>
  <c r="F481" i="11"/>
  <c r="E480" i="11"/>
  <c r="G480" i="11"/>
  <c r="F508" i="11"/>
  <c r="G507" i="11"/>
  <c r="E507" i="11"/>
  <c r="F923" i="11"/>
  <c r="G922" i="11"/>
  <c r="E922" i="11"/>
  <c r="G1182" i="11"/>
  <c r="E1182" i="11"/>
  <c r="F1183" i="11"/>
  <c r="G372" i="11"/>
  <c r="E372" i="11"/>
  <c r="G378" i="11"/>
  <c r="E378" i="11"/>
  <c r="F379" i="11"/>
  <c r="G112" i="11"/>
  <c r="F113" i="11"/>
  <c r="E112" i="11"/>
  <c r="E79" i="11"/>
  <c r="G79" i="11"/>
  <c r="G262" i="11"/>
  <c r="E262" i="11"/>
  <c r="G342" i="11"/>
  <c r="E342" i="11"/>
  <c r="G10" i="11"/>
  <c r="F11" i="11"/>
  <c r="E10" i="11"/>
  <c r="E68" i="11"/>
  <c r="G68" i="11"/>
  <c r="F69" i="11"/>
  <c r="E120" i="11"/>
  <c r="G120" i="11"/>
  <c r="F121" i="11"/>
  <c r="G218" i="11"/>
  <c r="E218" i="11"/>
  <c r="F219" i="11"/>
  <c r="F210" i="11"/>
  <c r="E209" i="11"/>
  <c r="G209" i="11"/>
  <c r="G164" i="11"/>
  <c r="F165" i="11"/>
  <c r="E164" i="11"/>
  <c r="E18" i="11"/>
  <c r="F19" i="11"/>
  <c r="G18" i="11"/>
  <c r="E331" i="11"/>
  <c r="G331" i="11"/>
  <c r="F332" i="11"/>
  <c r="G95" i="11"/>
  <c r="E95" i="11"/>
  <c r="F96" i="11"/>
  <c r="G184" i="11"/>
  <c r="E184" i="11"/>
  <c r="E517" i="11"/>
  <c r="G517" i="11"/>
  <c r="G137" i="11"/>
  <c r="F138" i="11"/>
  <c r="E137" i="11"/>
  <c r="E561" i="11"/>
  <c r="G561" i="11"/>
  <c r="E643" i="11"/>
  <c r="G643" i="11"/>
  <c r="F644" i="11"/>
  <c r="E696" i="11"/>
  <c r="G696" i="11"/>
  <c r="F697" i="11"/>
  <c r="E618" i="11"/>
  <c r="G618" i="11"/>
  <c r="F619" i="11"/>
  <c r="F931" i="11"/>
  <c r="E930" i="11"/>
  <c r="G930" i="11"/>
  <c r="G269" i="11"/>
  <c r="F270" i="11"/>
  <c r="E269" i="11"/>
  <c r="G877" i="11"/>
  <c r="E877" i="11"/>
  <c r="F878" i="11"/>
  <c r="G636" i="11"/>
  <c r="E636" i="11"/>
  <c r="E1061" i="11"/>
  <c r="G1061" i="11"/>
  <c r="F1062" i="11"/>
  <c r="E752" i="11"/>
  <c r="G752" i="11"/>
  <c r="F753" i="11"/>
  <c r="G1274" i="11"/>
  <c r="E1274" i="11"/>
  <c r="F1275" i="11"/>
  <c r="G447" i="11"/>
  <c r="E447" i="11"/>
  <c r="F448" i="11"/>
  <c r="F534" i="11"/>
  <c r="G533" i="11"/>
  <c r="E533" i="11"/>
  <c r="E849" i="11"/>
  <c r="F850" i="11"/>
  <c r="G849" i="11"/>
  <c r="G947" i="11"/>
  <c r="E947" i="11"/>
  <c r="F948" i="11"/>
  <c r="G1130" i="11"/>
  <c r="E1130" i="11"/>
  <c r="F1131" i="11"/>
  <c r="F1228" i="11"/>
  <c r="G1227" i="11"/>
  <c r="E1227" i="11"/>
  <c r="F1310" i="11"/>
  <c r="G1309" i="11"/>
  <c r="E1309" i="11"/>
  <c r="E439" i="11"/>
  <c r="G439" i="11"/>
  <c r="E670" i="11"/>
  <c r="G670" i="11"/>
  <c r="F671" i="11"/>
  <c r="G1164" i="11"/>
  <c r="E1164" i="11"/>
  <c r="F1165" i="11"/>
  <c r="G1325" i="11"/>
  <c r="F1326" i="11"/>
  <c r="E1325" i="11"/>
  <c r="F1175" i="11"/>
  <c r="G1174" i="11"/>
  <c r="E1174" i="11"/>
  <c r="G1317" i="11"/>
  <c r="E1317" i="11"/>
  <c r="F1318" i="11"/>
  <c r="G869" i="11"/>
  <c r="E869" i="11"/>
  <c r="G977" i="11"/>
  <c r="E977" i="11"/>
  <c r="E359" i="11"/>
  <c r="G359" i="11"/>
  <c r="F360" i="11"/>
  <c r="G663" i="11"/>
  <c r="E663" i="11"/>
  <c r="F1119" i="11"/>
  <c r="G1118" i="11"/>
  <c r="E1118" i="11"/>
  <c r="E1334" i="11"/>
  <c r="F1335" i="11"/>
  <c r="G1334" i="11"/>
  <c r="E1217" i="11"/>
  <c r="F1218" i="11"/>
  <c r="G1382" i="11"/>
  <c r="E1382" i="11"/>
  <c r="F1383" i="11"/>
  <c r="G1437" i="11"/>
  <c r="F1438" i="11"/>
  <c r="E1437" i="11"/>
  <c r="E225" i="1"/>
  <c r="E226" i="1" s="1"/>
  <c r="E227" i="1" s="1"/>
  <c r="E228" i="1" s="1"/>
  <c r="F843" i="1"/>
  <c r="G843" i="1" s="1"/>
  <c r="G844" i="1" s="1"/>
  <c r="G845" i="1" s="1"/>
  <c r="G846" i="1" s="1"/>
  <c r="G847" i="1" s="1"/>
  <c r="E845" i="1"/>
  <c r="E846" i="1" s="1"/>
  <c r="E847" i="1" s="1"/>
  <c r="E34" i="13" l="1"/>
  <c r="G34" i="13"/>
  <c r="G386" i="13"/>
  <c r="E386" i="13"/>
  <c r="E147" i="13"/>
  <c r="G147" i="13"/>
  <c r="E133" i="13"/>
  <c r="G133" i="13"/>
  <c r="E312" i="13"/>
  <c r="G312" i="13"/>
  <c r="E88" i="13"/>
  <c r="G88" i="13"/>
  <c r="G95" i="13"/>
  <c r="E95" i="13"/>
  <c r="E239" i="13"/>
  <c r="G239" i="13"/>
  <c r="G484" i="13"/>
  <c r="E484" i="13"/>
  <c r="G590" i="13"/>
  <c r="E590" i="13"/>
  <c r="E192" i="13"/>
  <c r="G192" i="13"/>
  <c r="G706" i="13"/>
  <c r="E706" i="13"/>
  <c r="G530" i="13"/>
  <c r="E530" i="13"/>
  <c r="E305" i="13"/>
  <c r="G305" i="13"/>
  <c r="E327" i="13"/>
  <c r="G327" i="13"/>
  <c r="E169" i="13"/>
  <c r="G169" i="13"/>
  <c r="E290" i="13"/>
  <c r="G290" i="13"/>
  <c r="G552" i="13"/>
  <c r="E552" i="13"/>
  <c r="G635" i="13"/>
  <c r="E635" i="13"/>
  <c r="E269" i="13"/>
  <c r="G269" i="13"/>
  <c r="G568" i="13"/>
  <c r="E568" i="13"/>
  <c r="E247" i="13"/>
  <c r="G247" i="13"/>
  <c r="E177" i="13"/>
  <c r="G177" i="13"/>
  <c r="G506" i="13"/>
  <c r="E506" i="13"/>
  <c r="G276" i="13"/>
  <c r="E276" i="13"/>
  <c r="E371" i="13"/>
  <c r="G371" i="13"/>
  <c r="G118" i="13"/>
  <c r="E118" i="13"/>
  <c r="E907" i="13"/>
  <c r="G907" i="13"/>
  <c r="G683" i="13"/>
  <c r="E683" i="13"/>
  <c r="G208" i="13"/>
  <c r="E208" i="13"/>
  <c r="E417" i="13"/>
  <c r="G417" i="13"/>
  <c r="E215" i="13"/>
  <c r="G215" i="13"/>
  <c r="E110" i="13"/>
  <c r="G110" i="13"/>
  <c r="E201" i="13"/>
  <c r="G201" i="13"/>
  <c r="E283" i="13"/>
  <c r="G283" i="13"/>
  <c r="E126" i="13"/>
  <c r="G126" i="13"/>
  <c r="G409" i="13"/>
  <c r="E409" i="13"/>
  <c r="E349" i="13"/>
  <c r="G349" i="13"/>
  <c r="G658" i="13"/>
  <c r="E658" i="13"/>
  <c r="G728" i="13"/>
  <c r="E728" i="13"/>
  <c r="E923" i="13"/>
  <c r="G923" i="13"/>
  <c r="E463" i="13"/>
  <c r="G463" i="13"/>
  <c r="G455" i="13"/>
  <c r="E455" i="13"/>
  <c r="G432" i="13"/>
  <c r="E432" i="13"/>
  <c r="E58" i="13"/>
  <c r="G58" i="13"/>
  <c r="E440" i="13"/>
  <c r="G440" i="13"/>
  <c r="E394" i="13"/>
  <c r="G394" i="13"/>
  <c r="G613" i="13"/>
  <c r="E613" i="13"/>
  <c r="G363" i="13"/>
  <c r="E363" i="13"/>
  <c r="G342" i="13"/>
  <c r="E342" i="13"/>
  <c r="E470" i="13"/>
  <c r="G470" i="13"/>
  <c r="E155" i="13"/>
  <c r="G155" i="13"/>
  <c r="E223" i="13"/>
  <c r="G223" i="13"/>
  <c r="E102" i="13"/>
  <c r="G102" i="13"/>
  <c r="G73" i="13"/>
  <c r="E73" i="13"/>
  <c r="E42" i="13"/>
  <c r="G42" i="13"/>
  <c r="G297" i="13"/>
  <c r="E297" i="13"/>
  <c r="E262" i="13"/>
  <c r="G262" i="13"/>
  <c r="G255" i="13"/>
  <c r="E255" i="13"/>
  <c r="E80" i="13"/>
  <c r="G80" i="13"/>
  <c r="E66" i="13"/>
  <c r="G66" i="13"/>
  <c r="E335" i="13"/>
  <c r="G335" i="13"/>
  <c r="E1201" i="11"/>
  <c r="G1201" i="11"/>
  <c r="E228" i="11"/>
  <c r="G228" i="11"/>
  <c r="E1110" i="11"/>
  <c r="F1111" i="11"/>
  <c r="G1110" i="11"/>
  <c r="E1503" i="11"/>
  <c r="G1503" i="11"/>
  <c r="E1326" i="11"/>
  <c r="F1327" i="11"/>
  <c r="G1326" i="11"/>
  <c r="G332" i="11"/>
  <c r="E332" i="11"/>
  <c r="F333" i="11"/>
  <c r="F220" i="11"/>
  <c r="G219" i="11"/>
  <c r="E219" i="11"/>
  <c r="G1103" i="11"/>
  <c r="E1103" i="11"/>
  <c r="G1210" i="11"/>
  <c r="E1210" i="11"/>
  <c r="E1446" i="11"/>
  <c r="G1446" i="11"/>
  <c r="E1095" i="11"/>
  <c r="G1095" i="11"/>
  <c r="E307" i="11"/>
  <c r="G307" i="11"/>
  <c r="E1138" i="11"/>
  <c r="F1139" i="11"/>
  <c r="G1138" i="11"/>
  <c r="E1191" i="11"/>
  <c r="F1192" i="11"/>
  <c r="G1191" i="11"/>
  <c r="G904" i="11"/>
  <c r="F905" i="11"/>
  <c r="E904" i="11"/>
  <c r="E1393" i="11"/>
  <c r="G1393" i="11"/>
  <c r="F324" i="11"/>
  <c r="G323" i="11"/>
  <c r="E323" i="11"/>
  <c r="F36" i="11"/>
  <c r="G35" i="11"/>
  <c r="E35" i="11"/>
  <c r="G1455" i="11"/>
  <c r="E1455" i="11"/>
  <c r="E604" i="11"/>
  <c r="G604" i="11"/>
  <c r="G779" i="11"/>
  <c r="E779" i="11"/>
  <c r="E1383" i="11"/>
  <c r="G1383" i="11"/>
  <c r="F1384" i="11"/>
  <c r="F1336" i="11"/>
  <c r="G1335" i="11"/>
  <c r="E1335" i="11"/>
  <c r="E1228" i="11"/>
  <c r="G1228" i="11"/>
  <c r="E534" i="11"/>
  <c r="G534" i="11"/>
  <c r="F535" i="11"/>
  <c r="F620" i="11"/>
  <c r="E619" i="11"/>
  <c r="G619" i="11"/>
  <c r="F645" i="11"/>
  <c r="E644" i="11"/>
  <c r="G644" i="11"/>
  <c r="F139" i="11"/>
  <c r="G138" i="11"/>
  <c r="E138" i="11"/>
  <c r="E96" i="11"/>
  <c r="G96" i="11"/>
  <c r="G121" i="11"/>
  <c r="E121" i="11"/>
  <c r="F122" i="11"/>
  <c r="F380" i="11"/>
  <c r="G379" i="11"/>
  <c r="E379" i="11"/>
  <c r="G1157" i="11"/>
  <c r="E1157" i="11"/>
  <c r="G1483" i="11"/>
  <c r="E1483" i="11"/>
  <c r="G994" i="11"/>
  <c r="E994" i="11"/>
  <c r="F353" i="11"/>
  <c r="G353" i="11" s="1"/>
  <c r="G352" i="11"/>
  <c r="G834" i="11"/>
  <c r="E834" i="11"/>
  <c r="E1247" i="11"/>
  <c r="F1248" i="11"/>
  <c r="G1247" i="11"/>
  <c r="G796" i="11"/>
  <c r="E796" i="11"/>
  <c r="F797" i="11"/>
  <c r="G761" i="11"/>
  <c r="E761" i="11"/>
  <c r="G652" i="11"/>
  <c r="F653" i="11"/>
  <c r="E652" i="11"/>
  <c r="G627" i="11"/>
  <c r="F628" i="11"/>
  <c r="E627" i="11"/>
  <c r="E1037" i="11"/>
  <c r="G1037" i="11"/>
  <c r="G1078" i="11"/>
  <c r="E1078" i="11"/>
  <c r="E1148" i="11"/>
  <c r="G1148" i="11"/>
  <c r="G815" i="11"/>
  <c r="E815" i="11"/>
  <c r="E958" i="11"/>
  <c r="G958" i="11"/>
  <c r="G1267" i="11"/>
  <c r="E1267" i="11"/>
  <c r="G734" i="11"/>
  <c r="E734" i="11"/>
  <c r="F298" i="11"/>
  <c r="G297" i="11"/>
  <c r="E297" i="11"/>
  <c r="G1318" i="11"/>
  <c r="E1318" i="11"/>
  <c r="G967" i="11"/>
  <c r="E967" i="11"/>
  <c r="G1240" i="11"/>
  <c r="E1240" i="11"/>
  <c r="E1218" i="11"/>
  <c r="F1219" i="11"/>
  <c r="E1219" i="11" s="1"/>
  <c r="E878" i="11"/>
  <c r="G878" i="11"/>
  <c r="G69" i="11"/>
  <c r="E69" i="11"/>
  <c r="F70" i="11"/>
  <c r="E1472" i="11"/>
  <c r="G1472" i="11"/>
  <c r="F725" i="11"/>
  <c r="E724" i="11"/>
  <c r="G724" i="11"/>
  <c r="E175" i="11"/>
  <c r="G175" i="11"/>
  <c r="G706" i="11"/>
  <c r="F707" i="11"/>
  <c r="E706" i="11"/>
  <c r="E1165" i="11"/>
  <c r="F1166" i="11"/>
  <c r="G1165" i="11"/>
  <c r="E931" i="11"/>
  <c r="G931" i="11"/>
  <c r="G1183" i="11"/>
  <c r="E1183" i="11"/>
  <c r="G360" i="11"/>
  <c r="E360" i="11"/>
  <c r="F361" i="11"/>
  <c r="E1175" i="11"/>
  <c r="G1175" i="11"/>
  <c r="G1131" i="11"/>
  <c r="E1131" i="11"/>
  <c r="E448" i="11"/>
  <c r="G448" i="11"/>
  <c r="G753" i="11"/>
  <c r="E753" i="11"/>
  <c r="F271" i="11"/>
  <c r="G270" i="11"/>
  <c r="E270" i="11"/>
  <c r="G19" i="11"/>
  <c r="E19" i="11"/>
  <c r="F20" i="11"/>
  <c r="F12" i="11"/>
  <c r="G11" i="11"/>
  <c r="E11" i="11"/>
  <c r="E508" i="11"/>
  <c r="F509" i="11"/>
  <c r="G508" i="11"/>
  <c r="F1366" i="11"/>
  <c r="G1365" i="11"/>
  <c r="E1365" i="11"/>
  <c r="E456" i="11"/>
  <c r="G456" i="11"/>
  <c r="F245" i="11"/>
  <c r="G244" i="11"/>
  <c r="E244" i="11"/>
  <c r="E389" i="11"/>
  <c r="F390" i="11"/>
  <c r="G389" i="11"/>
  <c r="G842" i="11"/>
  <c r="E842" i="11"/>
  <c r="E1259" i="11"/>
  <c r="G1259" i="11"/>
  <c r="E44" i="11"/>
  <c r="G44" i="11"/>
  <c r="G1070" i="11"/>
  <c r="E1070" i="11"/>
  <c r="E1300" i="11"/>
  <c r="F1301" i="11"/>
  <c r="G1300" i="11"/>
  <c r="G1293" i="11"/>
  <c r="E1293" i="11"/>
  <c r="G1086" i="11"/>
  <c r="E1086" i="11"/>
  <c r="F193" i="11"/>
  <c r="G192" i="11"/>
  <c r="E192" i="11"/>
  <c r="E805" i="11"/>
  <c r="G805" i="11"/>
  <c r="E1462" i="11"/>
  <c r="G1462" i="11"/>
  <c r="F1463" i="11"/>
  <c r="G680" i="11"/>
  <c r="F681" i="11"/>
  <c r="E680" i="11"/>
  <c r="E474" i="11"/>
  <c r="G474" i="11"/>
  <c r="F672" i="11"/>
  <c r="E671" i="11"/>
  <c r="G671" i="11"/>
  <c r="F851" i="11"/>
  <c r="E850" i="11"/>
  <c r="G850" i="11"/>
  <c r="E210" i="11"/>
  <c r="F211" i="11"/>
  <c r="G210" i="11"/>
  <c r="E1284" i="11"/>
  <c r="G1284" i="11"/>
  <c r="F62" i="11"/>
  <c r="G61" i="11"/>
  <c r="E61" i="11"/>
  <c r="G279" i="11"/>
  <c r="E279" i="11"/>
  <c r="F280" i="11"/>
  <c r="E1310" i="11"/>
  <c r="G1310" i="11"/>
  <c r="F698" i="11"/>
  <c r="E697" i="11"/>
  <c r="G697" i="11"/>
  <c r="E405" i="11"/>
  <c r="G405" i="11"/>
  <c r="F406" i="11"/>
  <c r="G1045" i="11"/>
  <c r="E1045" i="11"/>
  <c r="G1003" i="11"/>
  <c r="E1003" i="11"/>
  <c r="E860" i="11"/>
  <c r="G860" i="11"/>
  <c r="E887" i="11"/>
  <c r="G887" i="11"/>
  <c r="G147" i="11"/>
  <c r="E147" i="11"/>
  <c r="F148" i="11"/>
  <c r="G253" i="11"/>
  <c r="E253" i="11"/>
  <c r="F254" i="11"/>
  <c r="G202" i="11"/>
  <c r="E202" i="11"/>
  <c r="F203" i="11"/>
  <c r="G1438" i="11"/>
  <c r="E1438" i="11"/>
  <c r="E1119" i="11"/>
  <c r="G1119" i="11"/>
  <c r="G948" i="11"/>
  <c r="E948" i="11"/>
  <c r="F949" i="11"/>
  <c r="E1275" i="11"/>
  <c r="F1276" i="11"/>
  <c r="G1275" i="11"/>
  <c r="E1062" i="11"/>
  <c r="G1062" i="11"/>
  <c r="F166" i="11"/>
  <c r="G165" i="11"/>
  <c r="E165" i="11"/>
  <c r="F114" i="11"/>
  <c r="G113" i="11"/>
  <c r="E113" i="11"/>
  <c r="G923" i="11"/>
  <c r="E923" i="11"/>
  <c r="E481" i="11"/>
  <c r="G481" i="11"/>
  <c r="F482" i="11"/>
  <c r="G1430" i="11"/>
  <c r="E1430" i="11"/>
  <c r="F896" i="11"/>
  <c r="E895" i="11"/>
  <c r="G895" i="11"/>
  <c r="E743" i="11"/>
  <c r="G743" i="11"/>
  <c r="E586" i="11"/>
  <c r="G586" i="11"/>
  <c r="G940" i="11"/>
  <c r="E940" i="11"/>
  <c r="G1403" i="11"/>
  <c r="E1403" i="11"/>
  <c r="F87" i="11"/>
  <c r="G86" i="11"/>
  <c r="E86" i="11"/>
  <c r="E1422" i="11"/>
  <c r="G1422" i="11"/>
  <c r="E985" i="11"/>
  <c r="G985" i="11"/>
  <c r="E431" i="11"/>
  <c r="G431" i="11"/>
  <c r="E771" i="11"/>
  <c r="G771" i="11"/>
  <c r="F844" i="1"/>
  <c r="F845" i="1" s="1"/>
  <c r="F846" i="1" s="1"/>
  <c r="F847" i="1" s="1"/>
  <c r="G896" i="11" l="1"/>
  <c r="E896" i="11"/>
  <c r="G87" i="11"/>
  <c r="E87" i="11"/>
  <c r="G166" i="11"/>
  <c r="E166" i="11"/>
  <c r="G672" i="11"/>
  <c r="E672" i="11"/>
  <c r="E390" i="11"/>
  <c r="G390" i="11"/>
  <c r="E333" i="11"/>
  <c r="G333" i="11"/>
  <c r="E280" i="11"/>
  <c r="G280" i="11"/>
  <c r="G1166" i="11"/>
  <c r="E1166" i="11"/>
  <c r="E70" i="11"/>
  <c r="G70" i="11"/>
  <c r="G1248" i="11"/>
  <c r="E1248" i="11"/>
  <c r="E1336" i="11"/>
  <c r="G1336" i="11"/>
  <c r="G36" i="11"/>
  <c r="E36" i="11"/>
  <c r="G114" i="11"/>
  <c r="E114" i="11"/>
  <c r="E851" i="11"/>
  <c r="G851" i="11"/>
  <c r="E1366" i="11"/>
  <c r="G1366" i="11"/>
  <c r="G12" i="11"/>
  <c r="E12" i="11"/>
  <c r="G271" i="11"/>
  <c r="E271" i="11"/>
  <c r="G628" i="11"/>
  <c r="E628" i="11"/>
  <c r="E645" i="11"/>
  <c r="G645" i="11"/>
  <c r="G1384" i="11"/>
  <c r="E1384" i="11"/>
  <c r="E905" i="11"/>
  <c r="G905" i="11"/>
  <c r="G1139" i="11"/>
  <c r="E1139" i="11"/>
  <c r="G1111" i="11"/>
  <c r="E1111" i="11"/>
  <c r="G324" i="11"/>
  <c r="E324" i="11"/>
  <c r="G949" i="11"/>
  <c r="E949" i="11"/>
  <c r="G1463" i="11"/>
  <c r="E1463" i="11"/>
  <c r="E653" i="11"/>
  <c r="G653" i="11"/>
  <c r="E482" i="11"/>
  <c r="G482" i="11"/>
  <c r="E1276" i="11"/>
  <c r="G1276" i="11"/>
  <c r="E254" i="11"/>
  <c r="G254" i="11"/>
  <c r="G681" i="11"/>
  <c r="E681" i="11"/>
  <c r="G245" i="11"/>
  <c r="E245" i="11"/>
  <c r="E20" i="11"/>
  <c r="G20" i="11"/>
  <c r="E797" i="11"/>
  <c r="G797" i="11"/>
  <c r="G380" i="11"/>
  <c r="E380" i="11"/>
  <c r="G1327" i="11"/>
  <c r="E1327" i="11"/>
  <c r="E211" i="11"/>
  <c r="G211" i="11"/>
  <c r="E509" i="11"/>
  <c r="G509" i="11"/>
  <c r="E707" i="11"/>
  <c r="G707" i="11"/>
  <c r="G298" i="11"/>
  <c r="E298" i="11"/>
  <c r="G220" i="11"/>
  <c r="E220" i="11"/>
  <c r="E406" i="11"/>
  <c r="G406" i="11"/>
  <c r="E361" i="11"/>
  <c r="G361" i="11"/>
  <c r="G139" i="11"/>
  <c r="E139" i="11"/>
  <c r="G620" i="11"/>
  <c r="E620" i="11"/>
  <c r="G1192" i="11"/>
  <c r="E1192" i="11"/>
  <c r="E203" i="11"/>
  <c r="G203" i="11"/>
  <c r="E148" i="11"/>
  <c r="G148" i="11"/>
  <c r="G62" i="11"/>
  <c r="E62" i="11"/>
  <c r="G193" i="11"/>
  <c r="E193" i="11"/>
  <c r="G1301" i="11"/>
  <c r="E1301" i="11"/>
  <c r="E535" i="11"/>
  <c r="G535" i="11"/>
  <c r="E698" i="11"/>
  <c r="G698" i="11"/>
  <c r="E725" i="11"/>
  <c r="G725" i="11"/>
  <c r="E122" i="11"/>
  <c r="G122" i="11"/>
  <c r="E744" i="1"/>
  <c r="E1248" i="1"/>
  <c r="E1087" i="1" l="1"/>
  <c r="E965" i="1"/>
  <c r="E216" i="1"/>
  <c r="E663" i="1" l="1"/>
  <c r="E697" i="1"/>
  <c r="E1010" i="1"/>
  <c r="E619" i="1" l="1"/>
  <c r="E1273" i="1" l="1"/>
  <c r="E1274" i="1" s="1"/>
  <c r="E1275" i="1" s="1"/>
  <c r="E1276" i="1" s="1"/>
  <c r="E359" i="1" l="1"/>
  <c r="E360" i="1" s="1"/>
  <c r="E361" i="1" s="1"/>
  <c r="E362" i="1" s="1"/>
  <c r="F358" i="1"/>
  <c r="G358" i="1" s="1"/>
  <c r="G359" i="1" s="1"/>
  <c r="G360" i="1" s="1"/>
  <c r="G361" i="1" s="1"/>
  <c r="G362" i="1" s="1"/>
  <c r="F359" i="1" l="1"/>
  <c r="F360" i="1" s="1"/>
  <c r="F361" i="1" s="1"/>
  <c r="F362" i="1" s="1"/>
  <c r="E150" i="1"/>
  <c r="E780" i="1" l="1"/>
  <c r="E781" i="1" s="1"/>
  <c r="E782" i="1" s="1"/>
  <c r="E783" i="1" s="1"/>
  <c r="E974" i="1" l="1"/>
  <c r="E975" i="1" s="1"/>
  <c r="E976" i="1" s="1"/>
  <c r="F972" i="1"/>
  <c r="G972" i="1" l="1"/>
  <c r="G973" i="1" s="1"/>
  <c r="G974" i="1" s="1"/>
  <c r="G975" i="1" s="1"/>
  <c r="G976" i="1" s="1"/>
  <c r="F973" i="1"/>
  <c r="F974" i="1" s="1"/>
  <c r="F975" i="1" s="1"/>
  <c r="F976" i="1" s="1"/>
  <c r="E752" i="1" l="1"/>
  <c r="E753" i="1" s="1"/>
  <c r="E754" i="1" s="1"/>
  <c r="E755" i="1" s="1"/>
  <c r="F751" i="1"/>
  <c r="F752" i="1" s="1"/>
  <c r="F753" i="1" s="1"/>
  <c r="F754" i="1" s="1"/>
  <c r="F755" i="1" s="1"/>
  <c r="E486" i="1"/>
  <c r="E487" i="1" s="1"/>
  <c r="E488" i="1" s="1"/>
  <c r="E489" i="1" s="1"/>
  <c r="F485" i="1"/>
  <c r="F486" i="1" s="1"/>
  <c r="F487" i="1" s="1"/>
  <c r="F488" i="1" s="1"/>
  <c r="F489" i="1" s="1"/>
  <c r="E469" i="1"/>
  <c r="E470" i="1" s="1"/>
  <c r="E471" i="1" s="1"/>
  <c r="E472" i="1" s="1"/>
  <c r="F468" i="1"/>
  <c r="G468" i="1" s="1"/>
  <c r="G469" i="1" s="1"/>
  <c r="G470" i="1" s="1"/>
  <c r="G471" i="1" s="1"/>
  <c r="G472" i="1" s="1"/>
  <c r="G751" i="1" l="1"/>
  <c r="G752" i="1" s="1"/>
  <c r="G753" i="1" s="1"/>
  <c r="G754" i="1" s="1"/>
  <c r="G755" i="1" s="1"/>
  <c r="G485" i="1"/>
  <c r="G486" i="1" s="1"/>
  <c r="G487" i="1" s="1"/>
  <c r="G488" i="1" s="1"/>
  <c r="G489" i="1" s="1"/>
  <c r="F469" i="1"/>
  <c r="F470" i="1" s="1"/>
  <c r="F471" i="1" s="1"/>
  <c r="F472" i="1" s="1"/>
  <c r="E913" i="1" l="1"/>
  <c r="F34" i="1" l="1"/>
  <c r="F35" i="1" s="1"/>
  <c r="F36" i="1" s="1"/>
  <c r="F37" i="1" s="1"/>
  <c r="F38" i="1" s="1"/>
  <c r="E35" i="1"/>
  <c r="E36" i="1" s="1"/>
  <c r="E37" i="1" s="1"/>
  <c r="E38" i="1" s="1"/>
  <c r="G34" i="1" l="1"/>
  <c r="G35" i="1" s="1"/>
  <c r="G36" i="1" s="1"/>
  <c r="G37" i="1" s="1"/>
  <c r="G38" i="1" s="1"/>
  <c r="E288" i="1"/>
  <c r="F898" i="1" l="1"/>
  <c r="F899" i="1" s="1"/>
  <c r="F900" i="1" s="1"/>
  <c r="F901" i="1" s="1"/>
  <c r="E899" i="1"/>
  <c r="E900" i="1" s="1"/>
  <c r="E901" i="1" s="1"/>
  <c r="E1256" i="1" l="1"/>
  <c r="F224" i="1" l="1"/>
  <c r="F225" i="1" s="1"/>
  <c r="F226" i="1" s="1"/>
  <c r="F227" i="1" s="1"/>
  <c r="F228" i="1" s="1"/>
  <c r="F1174" i="1" l="1"/>
  <c r="G1174" i="1" s="1"/>
  <c r="G1175" i="1" s="1"/>
  <c r="G1176" i="1" s="1"/>
  <c r="G1177" i="1" s="1"/>
  <c r="G1178" i="1" s="1"/>
  <c r="E1175" i="1"/>
  <c r="E1176" i="1" s="1"/>
  <c r="E1177" i="1" s="1"/>
  <c r="E1178" i="1" s="1"/>
  <c r="F1175" i="1" l="1"/>
  <c r="F1176" i="1" s="1"/>
  <c r="F1177" i="1" s="1"/>
  <c r="F1178" i="1" s="1"/>
  <c r="E956" i="1"/>
  <c r="E827" i="1" l="1"/>
  <c r="E828" i="1" s="1"/>
  <c r="E829" i="1" s="1"/>
  <c r="E830" i="1" s="1"/>
  <c r="F826" i="1"/>
  <c r="F827" i="1" s="1"/>
  <c r="F828" i="1" s="1"/>
  <c r="F829" i="1" s="1"/>
  <c r="F830" i="1" s="1"/>
  <c r="E819" i="1"/>
  <c r="E820" i="1" s="1"/>
  <c r="E821" i="1" s="1"/>
  <c r="E822" i="1" s="1"/>
  <c r="F818" i="1"/>
  <c r="F819" i="1" s="1"/>
  <c r="F820" i="1" s="1"/>
  <c r="F821" i="1" s="1"/>
  <c r="F822" i="1" s="1"/>
  <c r="G818" i="1" l="1"/>
  <c r="G819" i="1" s="1"/>
  <c r="G820" i="1" s="1"/>
  <c r="G821" i="1" s="1"/>
  <c r="G822" i="1" s="1"/>
  <c r="G826" i="1"/>
  <c r="G827" i="1" s="1"/>
  <c r="G828" i="1" s="1"/>
  <c r="G829" i="1" s="1"/>
  <c r="G830" i="1" s="1"/>
  <c r="E798" i="1"/>
  <c r="E646" i="1" l="1"/>
  <c r="E647" i="1" s="1"/>
  <c r="E648" i="1" s="1"/>
  <c r="E649" i="1" s="1"/>
  <c r="F645" i="1"/>
  <c r="F646" i="1" s="1"/>
  <c r="F647" i="1" s="1"/>
  <c r="F648" i="1" s="1"/>
  <c r="F649" i="1" s="1"/>
  <c r="G645" i="1" l="1"/>
  <c r="G646" i="1" s="1"/>
  <c r="G647" i="1" s="1"/>
  <c r="G648" i="1" s="1"/>
  <c r="G649" i="1" s="1"/>
  <c r="E1281" i="1" l="1"/>
  <c r="E1282" i="1" s="1"/>
  <c r="E1283" i="1" s="1"/>
  <c r="E1284" i="1" s="1"/>
  <c r="F1280" i="1"/>
  <c r="F1281" i="1" s="1"/>
  <c r="F1282" i="1" s="1"/>
  <c r="F1283" i="1" s="1"/>
  <c r="F1284" i="1" s="1"/>
  <c r="F1272" i="1"/>
  <c r="E1264" i="1"/>
  <c r="E1265" i="1" s="1"/>
  <c r="E1266" i="1" s="1"/>
  <c r="E1267" i="1" s="1"/>
  <c r="F1263" i="1"/>
  <c r="E1257" i="1"/>
  <c r="E1258" i="1" s="1"/>
  <c r="E1259" i="1" s="1"/>
  <c r="F1255" i="1"/>
  <c r="F1256" i="1" s="1"/>
  <c r="E1249" i="1"/>
  <c r="E1250" i="1" s="1"/>
  <c r="F1247" i="1"/>
  <c r="F1248" i="1" s="1"/>
  <c r="E1239" i="1"/>
  <c r="E1240" i="1" s="1"/>
  <c r="E1241" i="1" s="1"/>
  <c r="E1242" i="1" s="1"/>
  <c r="F1238" i="1"/>
  <c r="F1239" i="1" s="1"/>
  <c r="F1240" i="1" s="1"/>
  <c r="F1241" i="1" s="1"/>
  <c r="F1242" i="1" s="1"/>
  <c r="E1228" i="1"/>
  <c r="E1229" i="1" s="1"/>
  <c r="E1230" i="1" s="1"/>
  <c r="E1231" i="1" s="1"/>
  <c r="F1227" i="1"/>
  <c r="F1228" i="1" s="1"/>
  <c r="F1229" i="1" s="1"/>
  <c r="F1230" i="1" s="1"/>
  <c r="F1231" i="1" s="1"/>
  <c r="E1220" i="1"/>
  <c r="E1221" i="1" s="1"/>
  <c r="E1222" i="1" s="1"/>
  <c r="E1223" i="1" s="1"/>
  <c r="F1219" i="1"/>
  <c r="F1220" i="1" s="1"/>
  <c r="F1221" i="1" s="1"/>
  <c r="F1222" i="1" s="1"/>
  <c r="F1223" i="1" s="1"/>
  <c r="E1212" i="1"/>
  <c r="E1213" i="1" s="1"/>
  <c r="E1214" i="1" s="1"/>
  <c r="E1215" i="1" s="1"/>
  <c r="F1211" i="1"/>
  <c r="F1212" i="1" s="1"/>
  <c r="F1213" i="1" s="1"/>
  <c r="F1214" i="1" s="1"/>
  <c r="F1215" i="1" s="1"/>
  <c r="E1203" i="1"/>
  <c r="E1204" i="1" s="1"/>
  <c r="E1205" i="1" s="1"/>
  <c r="E1206" i="1" s="1"/>
  <c r="F1202" i="1"/>
  <c r="F1203" i="1" s="1"/>
  <c r="F1204" i="1" s="1"/>
  <c r="F1205" i="1" s="1"/>
  <c r="F1206" i="1" s="1"/>
  <c r="E1192" i="1"/>
  <c r="E1193" i="1" s="1"/>
  <c r="E1194" i="1" s="1"/>
  <c r="E1195" i="1" s="1"/>
  <c r="F1191" i="1"/>
  <c r="F1192" i="1" s="1"/>
  <c r="F1193" i="1" s="1"/>
  <c r="F1194" i="1" s="1"/>
  <c r="F1195" i="1" s="1"/>
  <c r="E1183" i="1"/>
  <c r="E1184" i="1" s="1"/>
  <c r="E1185" i="1" s="1"/>
  <c r="E1186" i="1" s="1"/>
  <c r="F1182" i="1"/>
  <c r="F1183" i="1" s="1"/>
  <c r="F1184" i="1" s="1"/>
  <c r="F1185" i="1" s="1"/>
  <c r="F1186" i="1" s="1"/>
  <c r="E1167" i="1"/>
  <c r="E1168" i="1" s="1"/>
  <c r="E1169" i="1" s="1"/>
  <c r="E1170" i="1" s="1"/>
  <c r="F1166" i="1"/>
  <c r="F1167" i="1" s="1"/>
  <c r="F1168" i="1" s="1"/>
  <c r="F1169" i="1" s="1"/>
  <c r="F1170" i="1" s="1"/>
  <c r="E1158" i="1"/>
  <c r="E1159" i="1" s="1"/>
  <c r="E1160" i="1" s="1"/>
  <c r="E1161" i="1" s="1"/>
  <c r="F1157" i="1"/>
  <c r="F1158" i="1" s="1"/>
  <c r="F1159" i="1" s="1"/>
  <c r="F1160" i="1" s="1"/>
  <c r="F1161" i="1" s="1"/>
  <c r="E1150" i="1"/>
  <c r="E1151" i="1" s="1"/>
  <c r="E1152" i="1" s="1"/>
  <c r="E1153" i="1" s="1"/>
  <c r="F1149" i="1"/>
  <c r="F1150" i="1" s="1"/>
  <c r="F1151" i="1" s="1"/>
  <c r="F1152" i="1" s="1"/>
  <c r="F1153" i="1" s="1"/>
  <c r="E1142" i="1"/>
  <c r="E1143" i="1" s="1"/>
  <c r="E1144" i="1" s="1"/>
  <c r="F1141" i="1"/>
  <c r="F1142" i="1" s="1"/>
  <c r="F1143" i="1" s="1"/>
  <c r="F1144" i="1" s="1"/>
  <c r="E1134" i="1"/>
  <c r="E1135" i="1" s="1"/>
  <c r="E1136" i="1" s="1"/>
  <c r="E1137" i="1" s="1"/>
  <c r="F1133" i="1"/>
  <c r="F1134" i="1" s="1"/>
  <c r="F1135" i="1" s="1"/>
  <c r="F1136" i="1" s="1"/>
  <c r="F1137" i="1" s="1"/>
  <c r="E1126" i="1"/>
  <c r="E1127" i="1" s="1"/>
  <c r="E1128" i="1" s="1"/>
  <c r="E1129" i="1" s="1"/>
  <c r="F1125" i="1"/>
  <c r="F1126" i="1" s="1"/>
  <c r="F1127" i="1" s="1"/>
  <c r="F1128" i="1" s="1"/>
  <c r="F1129" i="1" s="1"/>
  <c r="E1116" i="1"/>
  <c r="E1117" i="1" s="1"/>
  <c r="E1118" i="1" s="1"/>
  <c r="E1119" i="1" s="1"/>
  <c r="F1115" i="1"/>
  <c r="F1116" i="1" s="1"/>
  <c r="F1117" i="1" s="1"/>
  <c r="F1118" i="1" s="1"/>
  <c r="F1119" i="1" s="1"/>
  <c r="F1105" i="1"/>
  <c r="E1106" i="1"/>
  <c r="E1107" i="1" s="1"/>
  <c r="E1108" i="1" s="1"/>
  <c r="E1097" i="1"/>
  <c r="E1098" i="1" s="1"/>
  <c r="E1099" i="1" s="1"/>
  <c r="E1100" i="1" s="1"/>
  <c r="F1096" i="1"/>
  <c r="E1088" i="1"/>
  <c r="E1089" i="1" s="1"/>
  <c r="E1090" i="1" s="1"/>
  <c r="F1086" i="1"/>
  <c r="E1077" i="1"/>
  <c r="E1078" i="1" s="1"/>
  <c r="E1079" i="1" s="1"/>
  <c r="E1080" i="1" s="1"/>
  <c r="F1076" i="1"/>
  <c r="E1069" i="1"/>
  <c r="E1070" i="1" s="1"/>
  <c r="E1071" i="1" s="1"/>
  <c r="E1072" i="1" s="1"/>
  <c r="F1068" i="1"/>
  <c r="F1059" i="1"/>
  <c r="G1059" i="1" s="1"/>
  <c r="G1060" i="1" s="1"/>
  <c r="G1061" i="1" s="1"/>
  <c r="G1062" i="1" s="1"/>
  <c r="G1063" i="1" s="1"/>
  <c r="E1060" i="1"/>
  <c r="E1061" i="1" s="1"/>
  <c r="E1062" i="1" s="1"/>
  <c r="E1063" i="1" s="1"/>
  <c r="E1052" i="1"/>
  <c r="E1053" i="1" s="1"/>
  <c r="E1054" i="1" s="1"/>
  <c r="E1055" i="1" s="1"/>
  <c r="F1051" i="1"/>
  <c r="F1052" i="1" s="1"/>
  <c r="F1053" i="1" s="1"/>
  <c r="F1054" i="1" s="1"/>
  <c r="F1055" i="1" s="1"/>
  <c r="E1042" i="1"/>
  <c r="E1043" i="1" s="1"/>
  <c r="E1044" i="1" s="1"/>
  <c r="E1045" i="1" s="1"/>
  <c r="F1041" i="1"/>
  <c r="F1042" i="1" s="1"/>
  <c r="F1043" i="1" s="1"/>
  <c r="F1044" i="1" s="1"/>
  <c r="F1045" i="1" s="1"/>
  <c r="F1030" i="1"/>
  <c r="E1031" i="1"/>
  <c r="E1032" i="1" s="1"/>
  <c r="E1033" i="1" s="1"/>
  <c r="E1034" i="1" s="1"/>
  <c r="E1020" i="1"/>
  <c r="E1021" i="1" s="1"/>
  <c r="E1022" i="1" s="1"/>
  <c r="E1023" i="1" s="1"/>
  <c r="F1019" i="1"/>
  <c r="F1009" i="1"/>
  <c r="E1011" i="1"/>
  <c r="E1012" i="1" s="1"/>
  <c r="E1013" i="1" s="1"/>
  <c r="F998" i="1"/>
  <c r="G998" i="1" s="1"/>
  <c r="G999" i="1" s="1"/>
  <c r="G1000" i="1" s="1"/>
  <c r="G1001" i="1" s="1"/>
  <c r="G1002" i="1" s="1"/>
  <c r="E999" i="1"/>
  <c r="E1000" i="1" s="1"/>
  <c r="E1001" i="1" s="1"/>
  <c r="E1002" i="1" s="1"/>
  <c r="E991" i="1"/>
  <c r="E992" i="1" s="1"/>
  <c r="E993" i="1" s="1"/>
  <c r="E994" i="1" s="1"/>
  <c r="F990" i="1"/>
  <c r="F991" i="1" s="1"/>
  <c r="F992" i="1" s="1"/>
  <c r="F993" i="1" s="1"/>
  <c r="F994" i="1" s="1"/>
  <c r="F981" i="1"/>
  <c r="G981" i="1" s="1"/>
  <c r="G982" i="1" s="1"/>
  <c r="G983" i="1" s="1"/>
  <c r="G984" i="1" s="1"/>
  <c r="G985" i="1" s="1"/>
  <c r="E982" i="1"/>
  <c r="E983" i="1" s="1"/>
  <c r="E984" i="1" s="1"/>
  <c r="E985" i="1" s="1"/>
  <c r="E966" i="1"/>
  <c r="E967" i="1" s="1"/>
  <c r="E968" i="1" s="1"/>
  <c r="F964" i="1"/>
  <c r="E957" i="1"/>
  <c r="E958" i="1" s="1"/>
  <c r="E959" i="1" s="1"/>
  <c r="F955" i="1"/>
  <c r="E948" i="1"/>
  <c r="E949" i="1" s="1"/>
  <c r="E950" i="1" s="1"/>
  <c r="E951" i="1" s="1"/>
  <c r="F947" i="1"/>
  <c r="F948" i="1" s="1"/>
  <c r="F949" i="1" s="1"/>
  <c r="F950" i="1" s="1"/>
  <c r="F951" i="1" s="1"/>
  <c r="E938" i="1"/>
  <c r="E939" i="1" s="1"/>
  <c r="E940" i="1" s="1"/>
  <c r="E941" i="1" s="1"/>
  <c r="F937" i="1"/>
  <c r="F938" i="1" s="1"/>
  <c r="F939" i="1" s="1"/>
  <c r="F940" i="1" s="1"/>
  <c r="F941" i="1" s="1"/>
  <c r="E930" i="1"/>
  <c r="E931" i="1" s="1"/>
  <c r="E932" i="1" s="1"/>
  <c r="E933" i="1" s="1"/>
  <c r="F929" i="1"/>
  <c r="E921" i="1"/>
  <c r="E922" i="1" s="1"/>
  <c r="E923" i="1" s="1"/>
  <c r="E924" i="1" s="1"/>
  <c r="F920" i="1"/>
  <c r="E914" i="1"/>
  <c r="E915" i="1" s="1"/>
  <c r="E916" i="1" s="1"/>
  <c r="F912" i="1"/>
  <c r="F913" i="1" s="1"/>
  <c r="F914" i="1" s="1"/>
  <c r="F915" i="1" s="1"/>
  <c r="F916" i="1" s="1"/>
  <c r="F890" i="1"/>
  <c r="E891" i="1"/>
  <c r="E892" i="1" s="1"/>
  <c r="E893" i="1" s="1"/>
  <c r="E894" i="1" s="1"/>
  <c r="F880" i="1"/>
  <c r="G880" i="1" s="1"/>
  <c r="G881" i="1" s="1"/>
  <c r="G882" i="1" s="1"/>
  <c r="G883" i="1" s="1"/>
  <c r="G884" i="1" s="1"/>
  <c r="E881" i="1"/>
  <c r="E882" i="1" s="1"/>
  <c r="E883" i="1" s="1"/>
  <c r="E884" i="1" s="1"/>
  <c r="F870" i="1"/>
  <c r="E871" i="1"/>
  <c r="E872" i="1" s="1"/>
  <c r="E873" i="1" s="1"/>
  <c r="E874" i="1" s="1"/>
  <c r="F861" i="1"/>
  <c r="G861" i="1" s="1"/>
  <c r="G862" i="1" s="1"/>
  <c r="G863" i="1" s="1"/>
  <c r="G864" i="1" s="1"/>
  <c r="G865" i="1" s="1"/>
  <c r="E862" i="1"/>
  <c r="E863" i="1" s="1"/>
  <c r="E864" i="1" s="1"/>
  <c r="E865" i="1" s="1"/>
  <c r="F852" i="1"/>
  <c r="E853" i="1"/>
  <c r="E854" i="1" s="1"/>
  <c r="E855" i="1" s="1"/>
  <c r="E856" i="1" s="1"/>
  <c r="E835" i="1"/>
  <c r="E836" i="1" s="1"/>
  <c r="E837" i="1" s="1"/>
  <c r="E838" i="1" s="1"/>
  <c r="F834" i="1"/>
  <c r="F810" i="1"/>
  <c r="G810" i="1" s="1"/>
  <c r="G811" i="1" s="1"/>
  <c r="G812" i="1" s="1"/>
  <c r="G813" i="1" s="1"/>
  <c r="G814" i="1" s="1"/>
  <c r="E811" i="1"/>
  <c r="E812" i="1" s="1"/>
  <c r="E813" i="1" s="1"/>
  <c r="E814" i="1" s="1"/>
  <c r="F797" i="1"/>
  <c r="F798" i="1" s="1"/>
  <c r="F799" i="1" s="1"/>
  <c r="F800" i="1" s="1"/>
  <c r="F801" i="1" s="1"/>
  <c r="E799" i="1"/>
  <c r="E800" i="1" s="1"/>
  <c r="E801" i="1" s="1"/>
  <c r="G798" i="1"/>
  <c r="G799" i="1" s="1"/>
  <c r="G800" i="1" s="1"/>
  <c r="G801" i="1" s="1"/>
  <c r="F789" i="1"/>
  <c r="G789" i="1" s="1"/>
  <c r="G790" i="1" s="1"/>
  <c r="G791" i="1" s="1"/>
  <c r="G792" i="1" s="1"/>
  <c r="G793" i="1" s="1"/>
  <c r="E790" i="1"/>
  <c r="E791" i="1" s="1"/>
  <c r="E792" i="1" s="1"/>
  <c r="E793" i="1" s="1"/>
  <c r="F779" i="1"/>
  <c r="F769" i="1"/>
  <c r="G769" i="1" s="1"/>
  <c r="G770" i="1" s="1"/>
  <c r="G771" i="1" s="1"/>
  <c r="G772" i="1" s="1"/>
  <c r="E770" i="1"/>
  <c r="E771" i="1" s="1"/>
  <c r="E772" i="1" s="1"/>
  <c r="F760" i="1"/>
  <c r="G760" i="1" s="1"/>
  <c r="G761" i="1" s="1"/>
  <c r="G762" i="1" s="1"/>
  <c r="G763" i="1" s="1"/>
  <c r="G764" i="1" s="1"/>
  <c r="E761" i="1"/>
  <c r="E762" i="1" s="1"/>
  <c r="E763" i="1" s="1"/>
  <c r="E764" i="1" s="1"/>
  <c r="F743" i="1"/>
  <c r="G743" i="1" s="1"/>
  <c r="G744" i="1" s="1"/>
  <c r="G745" i="1" s="1"/>
  <c r="G746" i="1" s="1"/>
  <c r="G747" i="1" s="1"/>
  <c r="E745" i="1"/>
  <c r="E746" i="1" s="1"/>
  <c r="E747" i="1" s="1"/>
  <c r="F732" i="1"/>
  <c r="G732" i="1" s="1"/>
  <c r="G733" i="1" s="1"/>
  <c r="G734" i="1" s="1"/>
  <c r="G735" i="1" s="1"/>
  <c r="G736" i="1" s="1"/>
  <c r="E733" i="1"/>
  <c r="E734" i="1" s="1"/>
  <c r="E735" i="1" s="1"/>
  <c r="E736" i="1" s="1"/>
  <c r="E725" i="1"/>
  <c r="E726" i="1" s="1"/>
  <c r="E727" i="1" s="1"/>
  <c r="E728" i="1" s="1"/>
  <c r="F724" i="1"/>
  <c r="F716" i="1"/>
  <c r="G716" i="1" s="1"/>
  <c r="G717" i="1" s="1"/>
  <c r="G718" i="1" s="1"/>
  <c r="G719" i="1" s="1"/>
  <c r="G720" i="1" s="1"/>
  <c r="E717" i="1"/>
  <c r="E718" i="1" s="1"/>
  <c r="E719" i="1" s="1"/>
  <c r="E720" i="1" s="1"/>
  <c r="F705" i="1"/>
  <c r="G705" i="1" s="1"/>
  <c r="G706" i="1" s="1"/>
  <c r="G707" i="1" s="1"/>
  <c r="G708" i="1" s="1"/>
  <c r="G709" i="1" s="1"/>
  <c r="E706" i="1"/>
  <c r="E707" i="1" s="1"/>
  <c r="E708" i="1" s="1"/>
  <c r="E709" i="1" s="1"/>
  <c r="F696" i="1"/>
  <c r="G696" i="1" s="1"/>
  <c r="G697" i="1" s="1"/>
  <c r="G698" i="1" s="1"/>
  <c r="G699" i="1" s="1"/>
  <c r="G700" i="1" s="1"/>
  <c r="E698" i="1"/>
  <c r="E699" i="1" s="1"/>
  <c r="E700" i="1" s="1"/>
  <c r="F688" i="1"/>
  <c r="G688" i="1" s="1"/>
  <c r="G689" i="1" s="1"/>
  <c r="G690" i="1" s="1"/>
  <c r="G691" i="1" s="1"/>
  <c r="G692" i="1" s="1"/>
  <c r="E689" i="1"/>
  <c r="E690" i="1" s="1"/>
  <c r="E691" i="1" s="1"/>
  <c r="E692" i="1" s="1"/>
  <c r="F679" i="1"/>
  <c r="G679" i="1" s="1"/>
  <c r="G680" i="1" s="1"/>
  <c r="G681" i="1" s="1"/>
  <c r="G682" i="1" s="1"/>
  <c r="G683" i="1" s="1"/>
  <c r="E680" i="1"/>
  <c r="E681" i="1" s="1"/>
  <c r="E682" i="1" s="1"/>
  <c r="E683" i="1" s="1"/>
  <c r="F670" i="1"/>
  <c r="G670" i="1" s="1"/>
  <c r="G671" i="1" s="1"/>
  <c r="G672" i="1" s="1"/>
  <c r="G673" i="1" s="1"/>
  <c r="G674" i="1" s="1"/>
  <c r="E671" i="1"/>
  <c r="E672" i="1" s="1"/>
  <c r="E673" i="1" s="1"/>
  <c r="E674" i="1" s="1"/>
  <c r="F662" i="1"/>
  <c r="G662" i="1" s="1"/>
  <c r="G663" i="1" s="1"/>
  <c r="G664" i="1" s="1"/>
  <c r="G665" i="1" s="1"/>
  <c r="G666" i="1" s="1"/>
  <c r="E664" i="1"/>
  <c r="E665" i="1" s="1"/>
  <c r="E666" i="1" s="1"/>
  <c r="F653" i="1"/>
  <c r="G653" i="1" s="1"/>
  <c r="G654" i="1" s="1"/>
  <c r="G655" i="1" s="1"/>
  <c r="G656" i="1" s="1"/>
  <c r="G657" i="1" s="1"/>
  <c r="E654" i="1"/>
  <c r="E655" i="1" s="1"/>
  <c r="E656" i="1" s="1"/>
  <c r="E657" i="1" s="1"/>
  <c r="F637" i="1"/>
  <c r="G637" i="1" s="1"/>
  <c r="G638" i="1" s="1"/>
  <c r="G639" i="1" s="1"/>
  <c r="G640" i="1" s="1"/>
  <c r="G641" i="1" s="1"/>
  <c r="E638" i="1"/>
  <c r="E639" i="1" s="1"/>
  <c r="E640" i="1" s="1"/>
  <c r="E641" i="1" s="1"/>
  <c r="F628" i="1"/>
  <c r="G628" i="1" s="1"/>
  <c r="G629" i="1" s="1"/>
  <c r="G630" i="1" s="1"/>
  <c r="G631" i="1" s="1"/>
  <c r="G632" i="1" s="1"/>
  <c r="E629" i="1"/>
  <c r="E630" i="1" s="1"/>
  <c r="E631" i="1" s="1"/>
  <c r="E632" i="1" s="1"/>
  <c r="F618" i="1"/>
  <c r="G618" i="1" s="1"/>
  <c r="G619" i="1" s="1"/>
  <c r="G620" i="1" s="1"/>
  <c r="G621" i="1" s="1"/>
  <c r="G622" i="1" s="1"/>
  <c r="E620" i="1"/>
  <c r="E621" i="1" s="1"/>
  <c r="E622" i="1" s="1"/>
  <c r="F610" i="1"/>
  <c r="G610" i="1" s="1"/>
  <c r="G611" i="1" s="1"/>
  <c r="G612" i="1" s="1"/>
  <c r="G613" i="1" s="1"/>
  <c r="G614" i="1" s="1"/>
  <c r="E611" i="1"/>
  <c r="E612" i="1" s="1"/>
  <c r="E613" i="1" s="1"/>
  <c r="E614" i="1" s="1"/>
  <c r="F602" i="1"/>
  <c r="G602" i="1" s="1"/>
  <c r="G603" i="1" s="1"/>
  <c r="G604" i="1" s="1"/>
  <c r="G605" i="1" s="1"/>
  <c r="G606" i="1" s="1"/>
  <c r="E603" i="1"/>
  <c r="F593" i="1"/>
  <c r="G593" i="1" s="1"/>
  <c r="G594" i="1" s="1"/>
  <c r="G595" i="1" s="1"/>
  <c r="G596" i="1" s="1"/>
  <c r="G597" i="1" s="1"/>
  <c r="E594" i="1"/>
  <c r="E595" i="1" s="1"/>
  <c r="E596" i="1" s="1"/>
  <c r="E597" i="1" s="1"/>
  <c r="F584" i="1"/>
  <c r="G584" i="1" s="1"/>
  <c r="G585" i="1" s="1"/>
  <c r="G586" i="1" s="1"/>
  <c r="G587" i="1" s="1"/>
  <c r="G588" i="1" s="1"/>
  <c r="E585" i="1"/>
  <c r="E586" i="1" s="1"/>
  <c r="E587" i="1" s="1"/>
  <c r="E588" i="1" s="1"/>
  <c r="F574" i="1"/>
  <c r="G574" i="1" s="1"/>
  <c r="G575" i="1" s="1"/>
  <c r="G576" i="1" s="1"/>
  <c r="G577" i="1" s="1"/>
  <c r="G578" i="1" s="1"/>
  <c r="E575" i="1"/>
  <c r="E576" i="1" s="1"/>
  <c r="E577" i="1" s="1"/>
  <c r="E578" i="1" s="1"/>
  <c r="F566" i="1"/>
  <c r="G566" i="1" s="1"/>
  <c r="G567" i="1" s="1"/>
  <c r="G568" i="1" s="1"/>
  <c r="G569" i="1" s="1"/>
  <c r="G570" i="1" s="1"/>
  <c r="E567" i="1"/>
  <c r="E568" i="1" s="1"/>
  <c r="E569" i="1" s="1"/>
  <c r="E570" i="1" s="1"/>
  <c r="F557" i="1"/>
  <c r="G557" i="1" s="1"/>
  <c r="G558" i="1" s="1"/>
  <c r="G559" i="1" s="1"/>
  <c r="G560" i="1" s="1"/>
  <c r="G561" i="1" s="1"/>
  <c r="E558" i="1"/>
  <c r="E559" i="1" s="1"/>
  <c r="E560" i="1" s="1"/>
  <c r="E561" i="1" s="1"/>
  <c r="E550" i="1"/>
  <c r="E551" i="1" s="1"/>
  <c r="E552" i="1" s="1"/>
  <c r="F549" i="1"/>
  <c r="F550" i="1" s="1"/>
  <c r="F551" i="1" s="1"/>
  <c r="F552" i="1" s="1"/>
  <c r="F540" i="1"/>
  <c r="G540" i="1" s="1"/>
  <c r="G541" i="1" s="1"/>
  <c r="G542" i="1" s="1"/>
  <c r="G543" i="1" s="1"/>
  <c r="G544" i="1" s="1"/>
  <c r="E541" i="1"/>
  <c r="E542" i="1" s="1"/>
  <c r="E543" i="1" s="1"/>
  <c r="E544" i="1" s="1"/>
  <c r="F531" i="1"/>
  <c r="G531" i="1" s="1"/>
  <c r="G532" i="1" s="1"/>
  <c r="G533" i="1" s="1"/>
  <c r="G534" i="1" s="1"/>
  <c r="G535" i="1" s="1"/>
  <c r="E532" i="1"/>
  <c r="E533" i="1" s="1"/>
  <c r="E534" i="1" s="1"/>
  <c r="E535" i="1" s="1"/>
  <c r="F522" i="1"/>
  <c r="G522" i="1" s="1"/>
  <c r="G523" i="1" s="1"/>
  <c r="G524" i="1" s="1"/>
  <c r="G525" i="1" s="1"/>
  <c r="G526" i="1" s="1"/>
  <c r="E523" i="1"/>
  <c r="E524" i="1" s="1"/>
  <c r="E525" i="1" s="1"/>
  <c r="E526" i="1" s="1"/>
  <c r="F514" i="1"/>
  <c r="G514" i="1" s="1"/>
  <c r="G515" i="1" s="1"/>
  <c r="G516" i="1" s="1"/>
  <c r="G517" i="1" s="1"/>
  <c r="G518" i="1" s="1"/>
  <c r="E515" i="1"/>
  <c r="E516" i="1" s="1"/>
  <c r="E517" i="1" s="1"/>
  <c r="E518" i="1" s="1"/>
  <c r="F505" i="1"/>
  <c r="G505" i="1" s="1"/>
  <c r="G506" i="1" s="1"/>
  <c r="G507" i="1" s="1"/>
  <c r="G508" i="1" s="1"/>
  <c r="G509" i="1" s="1"/>
  <c r="E506" i="1"/>
  <c r="E507" i="1" s="1"/>
  <c r="E508" i="1" s="1"/>
  <c r="E509" i="1" s="1"/>
  <c r="F495" i="1"/>
  <c r="G495" i="1" s="1"/>
  <c r="G496" i="1" s="1"/>
  <c r="G497" i="1" s="1"/>
  <c r="G498" i="1" s="1"/>
  <c r="G499" i="1" s="1"/>
  <c r="E496" i="1"/>
  <c r="E497" i="1" s="1"/>
  <c r="E498" i="1" s="1"/>
  <c r="E499" i="1" s="1"/>
  <c r="F477" i="1"/>
  <c r="G477" i="1" s="1"/>
  <c r="G478" i="1" s="1"/>
  <c r="G479" i="1" s="1"/>
  <c r="G480" i="1" s="1"/>
  <c r="G481" i="1" s="1"/>
  <c r="E478" i="1"/>
  <c r="E479" i="1" s="1"/>
  <c r="E480" i="1" s="1"/>
  <c r="E481" i="1" s="1"/>
  <c r="F459" i="1"/>
  <c r="G459" i="1" s="1"/>
  <c r="G460" i="1" s="1"/>
  <c r="G461" i="1" s="1"/>
  <c r="G462" i="1" s="1"/>
  <c r="G463" i="1" s="1"/>
  <c r="E460" i="1"/>
  <c r="E461" i="1" s="1"/>
  <c r="E462" i="1" s="1"/>
  <c r="E463" i="1" s="1"/>
  <c r="F450" i="1"/>
  <c r="G450" i="1" s="1"/>
  <c r="G451" i="1" s="1"/>
  <c r="G452" i="1" s="1"/>
  <c r="G453" i="1" s="1"/>
  <c r="G454" i="1" s="1"/>
  <c r="E451" i="1"/>
  <c r="E452" i="1" s="1"/>
  <c r="E453" i="1" s="1"/>
  <c r="E454" i="1" s="1"/>
  <c r="E442" i="1"/>
  <c r="E443" i="1" s="1"/>
  <c r="E444" i="1" s="1"/>
  <c r="E445" i="1" s="1"/>
  <c r="F441" i="1"/>
  <c r="F442" i="1" s="1"/>
  <c r="F443" i="1" s="1"/>
  <c r="F444" i="1" s="1"/>
  <c r="F445" i="1" s="1"/>
  <c r="F433" i="1"/>
  <c r="G433" i="1" s="1"/>
  <c r="G434" i="1" s="1"/>
  <c r="G435" i="1" s="1"/>
  <c r="G436" i="1" s="1"/>
  <c r="G437" i="1" s="1"/>
  <c r="E434" i="1"/>
  <c r="E435" i="1" s="1"/>
  <c r="E436" i="1" s="1"/>
  <c r="E437" i="1" s="1"/>
  <c r="F424" i="1"/>
  <c r="G424" i="1" s="1"/>
  <c r="G425" i="1" s="1"/>
  <c r="G426" i="1" s="1"/>
  <c r="G427" i="1" s="1"/>
  <c r="G428" i="1" s="1"/>
  <c r="E425" i="1"/>
  <c r="E426" i="1" s="1"/>
  <c r="E427" i="1" s="1"/>
  <c r="E428" i="1" s="1"/>
  <c r="F414" i="1"/>
  <c r="G414" i="1" s="1"/>
  <c r="G415" i="1" s="1"/>
  <c r="G416" i="1" s="1"/>
  <c r="G417" i="1" s="1"/>
  <c r="G418" i="1" s="1"/>
  <c r="E415" i="1"/>
  <c r="E416" i="1" s="1"/>
  <c r="E417" i="1" s="1"/>
  <c r="E418" i="1" s="1"/>
  <c r="E406" i="1"/>
  <c r="E407" i="1" s="1"/>
  <c r="E408" i="1" s="1"/>
  <c r="E409" i="1" s="1"/>
  <c r="F405" i="1"/>
  <c r="F406" i="1" s="1"/>
  <c r="F407" i="1" s="1"/>
  <c r="F408" i="1" s="1"/>
  <c r="F409" i="1" s="1"/>
  <c r="E397" i="1"/>
  <c r="E398" i="1" s="1"/>
  <c r="E399" i="1" s="1"/>
  <c r="E400" i="1" s="1"/>
  <c r="F396" i="1"/>
  <c r="F397" i="1" s="1"/>
  <c r="F398" i="1" s="1"/>
  <c r="F399" i="1" s="1"/>
  <c r="F400" i="1" s="1"/>
  <c r="F387" i="1"/>
  <c r="G387" i="1" s="1"/>
  <c r="G388" i="1" s="1"/>
  <c r="G389" i="1" s="1"/>
  <c r="G390" i="1" s="1"/>
  <c r="E388" i="1"/>
  <c r="E389" i="1" s="1"/>
  <c r="E390" i="1" s="1"/>
  <c r="E378" i="1"/>
  <c r="E379" i="1" s="1"/>
  <c r="E380" i="1" s="1"/>
  <c r="E381" i="1" s="1"/>
  <c r="F377" i="1"/>
  <c r="F378" i="1" s="1"/>
  <c r="F379" i="1" s="1"/>
  <c r="F380" i="1" s="1"/>
  <c r="F381" i="1" s="1"/>
  <c r="F369" i="1"/>
  <c r="E370" i="1"/>
  <c r="E371" i="1" s="1"/>
  <c r="E372" i="1" s="1"/>
  <c r="E373" i="1" s="1"/>
  <c r="F350" i="1"/>
  <c r="G350" i="1" s="1"/>
  <c r="G351" i="1" s="1"/>
  <c r="G352" i="1" s="1"/>
  <c r="G353" i="1" s="1"/>
  <c r="G354" i="1" s="1"/>
  <c r="E351" i="1"/>
  <c r="E352" i="1" s="1"/>
  <c r="E353" i="1" s="1"/>
  <c r="E354" i="1" s="1"/>
  <c r="E342" i="1"/>
  <c r="E343" i="1" s="1"/>
  <c r="E344" i="1" s="1"/>
  <c r="E345" i="1" s="1"/>
  <c r="F341" i="1"/>
  <c r="E333" i="1"/>
  <c r="E334" i="1" s="1"/>
  <c r="E335" i="1" s="1"/>
  <c r="E336" i="1" s="1"/>
  <c r="F332" i="1"/>
  <c r="F322" i="1"/>
  <c r="G322" i="1" s="1"/>
  <c r="G323" i="1" s="1"/>
  <c r="G324" i="1" s="1"/>
  <c r="G325" i="1" s="1"/>
  <c r="G326" i="1" s="1"/>
  <c r="E323" i="1"/>
  <c r="E324" i="1" s="1"/>
  <c r="E325" i="1" s="1"/>
  <c r="E326" i="1" s="1"/>
  <c r="E315" i="1"/>
  <c r="E316" i="1" s="1"/>
  <c r="E317" i="1" s="1"/>
  <c r="E318" i="1" s="1"/>
  <c r="F314" i="1"/>
  <c r="E305" i="1"/>
  <c r="E306" i="1" s="1"/>
  <c r="E307" i="1" s="1"/>
  <c r="E308" i="1" s="1"/>
  <c r="F304" i="1"/>
  <c r="E296" i="1"/>
  <c r="E297" i="1" s="1"/>
  <c r="E298" i="1" s="1"/>
  <c r="E299" i="1" s="1"/>
  <c r="F295" i="1"/>
  <c r="E289" i="1"/>
  <c r="E290" i="1" s="1"/>
  <c r="E291" i="1" s="1"/>
  <c r="F287" i="1"/>
  <c r="E279" i="1"/>
  <c r="E280" i="1" s="1"/>
  <c r="E281" i="1" s="1"/>
  <c r="E282" i="1" s="1"/>
  <c r="F278" i="1"/>
  <c r="E270" i="1"/>
  <c r="E271" i="1" s="1"/>
  <c r="E272" i="1" s="1"/>
  <c r="E273" i="1" s="1"/>
  <c r="F269" i="1"/>
  <c r="E261" i="1"/>
  <c r="E262" i="1" s="1"/>
  <c r="E263" i="1" s="1"/>
  <c r="E264" i="1" s="1"/>
  <c r="F260" i="1"/>
  <c r="E252" i="1"/>
  <c r="E253" i="1" s="1"/>
  <c r="E254" i="1" s="1"/>
  <c r="E255" i="1" s="1"/>
  <c r="F251" i="1"/>
  <c r="E243" i="1"/>
  <c r="E244" i="1" s="1"/>
  <c r="E245" i="1" s="1"/>
  <c r="E246" i="1" s="1"/>
  <c r="F242" i="1"/>
  <c r="E235" i="1"/>
  <c r="E236" i="1" s="1"/>
  <c r="E237" i="1" s="1"/>
  <c r="F233" i="1"/>
  <c r="E217" i="1"/>
  <c r="E218" i="1" s="1"/>
  <c r="E219" i="1" s="1"/>
  <c r="F215" i="1"/>
  <c r="E207" i="1"/>
  <c r="E208" i="1" s="1"/>
  <c r="E209" i="1" s="1"/>
  <c r="E210" i="1" s="1"/>
  <c r="F206" i="1"/>
  <c r="E197" i="1"/>
  <c r="E198" i="1" s="1"/>
  <c r="E199" i="1" s="1"/>
  <c r="E200" i="1" s="1"/>
  <c r="F196" i="1"/>
  <c r="E187" i="1"/>
  <c r="E188" i="1" s="1"/>
  <c r="E189" i="1" s="1"/>
  <c r="E190" i="1" s="1"/>
  <c r="F186" i="1"/>
  <c r="E178" i="1"/>
  <c r="E179" i="1" s="1"/>
  <c r="E180" i="1" s="1"/>
  <c r="E181" i="1" s="1"/>
  <c r="F177" i="1"/>
  <c r="E169" i="1"/>
  <c r="E170" i="1" s="1"/>
  <c r="E171" i="1" s="1"/>
  <c r="E172" i="1" s="1"/>
  <c r="F168" i="1"/>
  <c r="E159" i="1"/>
  <c r="E160" i="1" s="1"/>
  <c r="E161" i="1" s="1"/>
  <c r="E162" i="1" s="1"/>
  <c r="F158" i="1"/>
  <c r="E151" i="1"/>
  <c r="E152" i="1" s="1"/>
  <c r="E153" i="1" s="1"/>
  <c r="F149" i="1"/>
  <c r="E141" i="1"/>
  <c r="E142" i="1" s="1"/>
  <c r="E143" i="1" s="1"/>
  <c r="E144" i="1" s="1"/>
  <c r="F140" i="1"/>
  <c r="E132" i="1"/>
  <c r="E133" i="1" s="1"/>
  <c r="E134" i="1" s="1"/>
  <c r="E135" i="1" s="1"/>
  <c r="F131" i="1"/>
  <c r="E123" i="1"/>
  <c r="E124" i="1" s="1"/>
  <c r="E125" i="1" s="1"/>
  <c r="E126" i="1" s="1"/>
  <c r="F122" i="1"/>
  <c r="E114" i="1"/>
  <c r="E115" i="1" s="1"/>
  <c r="E116" i="1" s="1"/>
  <c r="E117" i="1" s="1"/>
  <c r="F113" i="1"/>
  <c r="E105" i="1"/>
  <c r="E106" i="1" s="1"/>
  <c r="E107" i="1" s="1"/>
  <c r="E108" i="1" s="1"/>
  <c r="F104" i="1"/>
  <c r="E96" i="1"/>
  <c r="E97" i="1" s="1"/>
  <c r="E98" i="1" s="1"/>
  <c r="E99" i="1" s="1"/>
  <c r="F95" i="1"/>
  <c r="E88" i="1"/>
  <c r="E89" i="1" s="1"/>
  <c r="E90" i="1" s="1"/>
  <c r="E91" i="1" s="1"/>
  <c r="F87" i="1"/>
  <c r="E80" i="1"/>
  <c r="E81" i="1" s="1"/>
  <c r="E82" i="1" s="1"/>
  <c r="E83" i="1" s="1"/>
  <c r="F79" i="1"/>
  <c r="E71" i="1"/>
  <c r="E72" i="1" s="1"/>
  <c r="E73" i="1" s="1"/>
  <c r="E74" i="1" s="1"/>
  <c r="F70" i="1"/>
  <c r="E61" i="1"/>
  <c r="E62" i="1" s="1"/>
  <c r="E63" i="1" s="1"/>
  <c r="E64" i="1" s="1"/>
  <c r="F60" i="1"/>
  <c r="E52" i="1"/>
  <c r="E53" i="1" s="1"/>
  <c r="E54" i="1" s="1"/>
  <c r="E55" i="1" s="1"/>
  <c r="F51" i="1"/>
  <c r="E43" i="1"/>
  <c r="E44" i="1" s="1"/>
  <c r="E45" i="1" s="1"/>
  <c r="E46" i="1" s="1"/>
  <c r="F42" i="1"/>
  <c r="F43" i="1" s="1"/>
  <c r="F44" i="1" s="1"/>
  <c r="F45" i="1" s="1"/>
  <c r="F46" i="1" s="1"/>
  <c r="E25" i="1"/>
  <c r="E26" i="1" s="1"/>
  <c r="E27" i="1" s="1"/>
  <c r="E28" i="1" s="1"/>
  <c r="F24" i="1"/>
  <c r="F25" i="1" s="1"/>
  <c r="F26" i="1" s="1"/>
  <c r="F27" i="1" s="1"/>
  <c r="F28" i="1" s="1"/>
  <c r="E16" i="1"/>
  <c r="E17" i="1" s="1"/>
  <c r="E18" i="1" s="1"/>
  <c r="E19" i="1" s="1"/>
  <c r="F15" i="1"/>
  <c r="F16" i="1" s="1"/>
  <c r="F17" i="1" s="1"/>
  <c r="F18" i="1" s="1"/>
  <c r="F19" i="1" s="1"/>
  <c r="E7" i="1"/>
  <c r="E8" i="1" s="1"/>
  <c r="E9" i="1" s="1"/>
  <c r="E10" i="1" s="1"/>
  <c r="F6" i="1"/>
  <c r="F7" i="1" s="1"/>
  <c r="F8" i="1" s="1"/>
  <c r="F9" i="1" s="1"/>
  <c r="F10" i="1" s="1"/>
  <c r="E604" i="1" l="1"/>
  <c r="E605" i="1" s="1"/>
  <c r="E606" i="1" s="1"/>
  <c r="F638" i="1"/>
  <c r="F639" i="1" s="1"/>
  <c r="F640" i="1" s="1"/>
  <c r="F641" i="1" s="1"/>
  <c r="F567" i="1"/>
  <c r="F568" i="1" s="1"/>
  <c r="F569" i="1" s="1"/>
  <c r="F570" i="1" s="1"/>
  <c r="F706" i="1"/>
  <c r="F707" i="1" s="1"/>
  <c r="F708" i="1" s="1"/>
  <c r="F709" i="1" s="1"/>
  <c r="F603" i="1"/>
  <c r="F604" i="1" s="1"/>
  <c r="F605" i="1" s="1"/>
  <c r="F606" i="1" s="1"/>
  <c r="F671" i="1"/>
  <c r="F672" i="1" s="1"/>
  <c r="F673" i="1" s="1"/>
  <c r="F674" i="1" s="1"/>
  <c r="F790" i="1"/>
  <c r="F791" i="1" s="1"/>
  <c r="F792" i="1" s="1"/>
  <c r="F793" i="1" s="1"/>
  <c r="F881" i="1"/>
  <c r="F882" i="1" s="1"/>
  <c r="F883" i="1" s="1"/>
  <c r="F884" i="1" s="1"/>
  <c r="G1041" i="1"/>
  <c r="G1042" i="1" s="1"/>
  <c r="G1043" i="1" s="1"/>
  <c r="G1044" i="1" s="1"/>
  <c r="G1045" i="1" s="1"/>
  <c r="G1051" i="1"/>
  <c r="G1052" i="1" s="1"/>
  <c r="G1053" i="1" s="1"/>
  <c r="G1054" i="1" s="1"/>
  <c r="G1055" i="1" s="1"/>
  <c r="F1060" i="1"/>
  <c r="F1061" i="1" s="1"/>
  <c r="F1062" i="1" s="1"/>
  <c r="F1063" i="1" s="1"/>
  <c r="G1115" i="1"/>
  <c r="G1116" i="1" s="1"/>
  <c r="G1117" i="1" s="1"/>
  <c r="G1118" i="1" s="1"/>
  <c r="G1119" i="1" s="1"/>
  <c r="G1133" i="1"/>
  <c r="G1134" i="1" s="1"/>
  <c r="G1135" i="1" s="1"/>
  <c r="G1136" i="1" s="1"/>
  <c r="G1137" i="1" s="1"/>
  <c r="G1149" i="1"/>
  <c r="G1150" i="1" s="1"/>
  <c r="G1151" i="1" s="1"/>
  <c r="G1152" i="1" s="1"/>
  <c r="G1153" i="1" s="1"/>
  <c r="G1157" i="1"/>
  <c r="G1158" i="1" s="1"/>
  <c r="G1159" i="1" s="1"/>
  <c r="G1160" i="1" s="1"/>
  <c r="G1161" i="1" s="1"/>
  <c r="G1166" i="1"/>
  <c r="G1167" i="1" s="1"/>
  <c r="G1168" i="1" s="1"/>
  <c r="G1169" i="1" s="1"/>
  <c r="G1170" i="1" s="1"/>
  <c r="G1182" i="1"/>
  <c r="G1183" i="1" s="1"/>
  <c r="G1184" i="1" s="1"/>
  <c r="G1185" i="1" s="1"/>
  <c r="G1186" i="1" s="1"/>
  <c r="G1191" i="1"/>
  <c r="G1192" i="1" s="1"/>
  <c r="G1193" i="1" s="1"/>
  <c r="G1194" i="1" s="1"/>
  <c r="G1195" i="1" s="1"/>
  <c r="G1202" i="1"/>
  <c r="G1203" i="1" s="1"/>
  <c r="G1204" i="1" s="1"/>
  <c r="G1205" i="1" s="1"/>
  <c r="G1206" i="1" s="1"/>
  <c r="G1211" i="1"/>
  <c r="G1212" i="1" s="1"/>
  <c r="G1213" i="1" s="1"/>
  <c r="G1214" i="1" s="1"/>
  <c r="G1215" i="1" s="1"/>
  <c r="G1238" i="1"/>
  <c r="G1239" i="1" s="1"/>
  <c r="G1240" i="1" s="1"/>
  <c r="G1241" i="1" s="1"/>
  <c r="G1242" i="1" s="1"/>
  <c r="G1255" i="1"/>
  <c r="G1280" i="1"/>
  <c r="G1281" i="1" s="1"/>
  <c r="G1282" i="1" s="1"/>
  <c r="G1283" i="1" s="1"/>
  <c r="G1284" i="1" s="1"/>
  <c r="G1227" i="1"/>
  <c r="G1228" i="1" s="1"/>
  <c r="G1229" i="1" s="1"/>
  <c r="G1230" i="1" s="1"/>
  <c r="G1231" i="1" s="1"/>
  <c r="F532" i="1"/>
  <c r="F533" i="1" s="1"/>
  <c r="F534" i="1" s="1"/>
  <c r="F535" i="1" s="1"/>
  <c r="F585" i="1"/>
  <c r="F586" i="1" s="1"/>
  <c r="F587" i="1" s="1"/>
  <c r="F588" i="1" s="1"/>
  <c r="F619" i="1"/>
  <c r="F620" i="1" s="1"/>
  <c r="F621" i="1" s="1"/>
  <c r="F622" i="1" s="1"/>
  <c r="F654" i="1"/>
  <c r="F655" i="1" s="1"/>
  <c r="F656" i="1" s="1"/>
  <c r="F657" i="1" s="1"/>
  <c r="F689" i="1"/>
  <c r="F690" i="1" s="1"/>
  <c r="F691" i="1" s="1"/>
  <c r="F692" i="1" s="1"/>
  <c r="F770" i="1"/>
  <c r="F771" i="1" s="1"/>
  <c r="F772" i="1" s="1"/>
  <c r="F388" i="1"/>
  <c r="F389" i="1" s="1"/>
  <c r="F390" i="1" s="1"/>
  <c r="F811" i="1"/>
  <c r="F812" i="1" s="1"/>
  <c r="F813" i="1" s="1"/>
  <c r="F814" i="1" s="1"/>
  <c r="G1219" i="1"/>
  <c r="G1220" i="1" s="1"/>
  <c r="G1221" i="1" s="1"/>
  <c r="G1222" i="1" s="1"/>
  <c r="G1223" i="1" s="1"/>
  <c r="G1141" i="1"/>
  <c r="G1142" i="1" s="1"/>
  <c r="G1143" i="1" s="1"/>
  <c r="G1144" i="1" s="1"/>
  <c r="F323" i="1"/>
  <c r="F324" i="1" s="1"/>
  <c r="F325" i="1" s="1"/>
  <c r="F326" i="1" s="1"/>
  <c r="F496" i="1"/>
  <c r="F497" i="1" s="1"/>
  <c r="F498" i="1" s="1"/>
  <c r="F499" i="1" s="1"/>
  <c r="G898" i="1"/>
  <c r="G899" i="1" s="1"/>
  <c r="G900" i="1" s="1"/>
  <c r="G901" i="1" s="1"/>
  <c r="G912" i="1"/>
  <c r="G913" i="1" s="1"/>
  <c r="G914" i="1" s="1"/>
  <c r="G915" i="1" s="1"/>
  <c r="G916" i="1" s="1"/>
  <c r="F351" i="1"/>
  <c r="F352" i="1" s="1"/>
  <c r="F353" i="1" s="1"/>
  <c r="F354" i="1" s="1"/>
  <c r="F425" i="1"/>
  <c r="F426" i="1" s="1"/>
  <c r="F427" i="1" s="1"/>
  <c r="F428" i="1" s="1"/>
  <c r="F460" i="1"/>
  <c r="F461" i="1" s="1"/>
  <c r="F462" i="1" s="1"/>
  <c r="F463" i="1" s="1"/>
  <c r="F515" i="1"/>
  <c r="F516" i="1" s="1"/>
  <c r="F517" i="1" s="1"/>
  <c r="F518" i="1" s="1"/>
  <c r="G549" i="1"/>
  <c r="G550" i="1" s="1"/>
  <c r="G551" i="1" s="1"/>
  <c r="G552" i="1" s="1"/>
  <c r="F744" i="1"/>
  <c r="F745" i="1" s="1"/>
  <c r="F746" i="1" s="1"/>
  <c r="F747" i="1" s="1"/>
  <c r="G937" i="1"/>
  <c r="G938" i="1" s="1"/>
  <c r="G939" i="1" s="1"/>
  <c r="G940" i="1" s="1"/>
  <c r="G941" i="1" s="1"/>
  <c r="G947" i="1"/>
  <c r="G948" i="1" s="1"/>
  <c r="G949" i="1" s="1"/>
  <c r="G950" i="1" s="1"/>
  <c r="G951" i="1" s="1"/>
  <c r="G990" i="1"/>
  <c r="G991" i="1" s="1"/>
  <c r="G992" i="1" s="1"/>
  <c r="G993" i="1" s="1"/>
  <c r="G994" i="1" s="1"/>
  <c r="G1125" i="1"/>
  <c r="G1126" i="1" s="1"/>
  <c r="G1127" i="1" s="1"/>
  <c r="G1128" i="1" s="1"/>
  <c r="G1129" i="1" s="1"/>
  <c r="F780" i="1"/>
  <c r="F781" i="1" s="1"/>
  <c r="F782" i="1" s="1"/>
  <c r="F783" i="1" s="1"/>
  <c r="G779" i="1"/>
  <c r="G780" i="1" s="1"/>
  <c r="G781" i="1" s="1"/>
  <c r="F835" i="1"/>
  <c r="F836" i="1" s="1"/>
  <c r="F837" i="1" s="1"/>
  <c r="F838" i="1" s="1"/>
  <c r="G834" i="1"/>
  <c r="G835" i="1" s="1"/>
  <c r="G836" i="1" s="1"/>
  <c r="G837" i="1" s="1"/>
  <c r="G838" i="1" s="1"/>
  <c r="F921" i="1"/>
  <c r="F922" i="1" s="1"/>
  <c r="F923" i="1" s="1"/>
  <c r="F924" i="1" s="1"/>
  <c r="G920" i="1"/>
  <c r="G921" i="1" s="1"/>
  <c r="G922" i="1" s="1"/>
  <c r="G923" i="1" s="1"/>
  <c r="G924" i="1" s="1"/>
  <c r="F965" i="1"/>
  <c r="F966" i="1" s="1"/>
  <c r="F967" i="1" s="1"/>
  <c r="F968" i="1" s="1"/>
  <c r="G964" i="1"/>
  <c r="G965" i="1" s="1"/>
  <c r="G966" i="1" s="1"/>
  <c r="G967" i="1" s="1"/>
  <c r="G968" i="1" s="1"/>
  <c r="F1077" i="1"/>
  <c r="F1078" i="1" s="1"/>
  <c r="F1079" i="1" s="1"/>
  <c r="F1080" i="1" s="1"/>
  <c r="G1076" i="1"/>
  <c r="G1077" i="1" s="1"/>
  <c r="G1078" i="1" s="1"/>
  <c r="G1079" i="1" s="1"/>
  <c r="G1080" i="1" s="1"/>
  <c r="F1097" i="1"/>
  <c r="F1098" i="1" s="1"/>
  <c r="F1099" i="1" s="1"/>
  <c r="F1100" i="1" s="1"/>
  <c r="G1096" i="1"/>
  <c r="G1097" i="1" s="1"/>
  <c r="G1098" i="1" s="1"/>
  <c r="G1099" i="1" s="1"/>
  <c r="G1100" i="1" s="1"/>
  <c r="F1273" i="1"/>
  <c r="F1274" i="1" s="1"/>
  <c r="F1275" i="1" s="1"/>
  <c r="G1272" i="1"/>
  <c r="G1273" i="1" s="1"/>
  <c r="G377" i="1"/>
  <c r="G378" i="1" s="1"/>
  <c r="G379" i="1" s="1"/>
  <c r="G380" i="1" s="1"/>
  <c r="G381" i="1" s="1"/>
  <c r="G396" i="1"/>
  <c r="G397" i="1" s="1"/>
  <c r="G398" i="1" s="1"/>
  <c r="G399" i="1" s="1"/>
  <c r="G400" i="1" s="1"/>
  <c r="G405" i="1"/>
  <c r="G406" i="1" s="1"/>
  <c r="G407" i="1" s="1"/>
  <c r="G408" i="1" s="1"/>
  <c r="G409" i="1" s="1"/>
  <c r="G441" i="1"/>
  <c r="G442" i="1" s="1"/>
  <c r="G443" i="1" s="1"/>
  <c r="G444" i="1" s="1"/>
  <c r="G445" i="1" s="1"/>
  <c r="F725" i="1"/>
  <c r="F726" i="1" s="1"/>
  <c r="F727" i="1" s="1"/>
  <c r="F728" i="1" s="1"/>
  <c r="G724" i="1"/>
  <c r="G725" i="1" s="1"/>
  <c r="G726" i="1" s="1"/>
  <c r="G727" i="1" s="1"/>
  <c r="G728" i="1" s="1"/>
  <c r="F862" i="1"/>
  <c r="F863" i="1" s="1"/>
  <c r="F864" i="1" s="1"/>
  <c r="F865" i="1" s="1"/>
  <c r="F930" i="1"/>
  <c r="F931" i="1" s="1"/>
  <c r="F932" i="1" s="1"/>
  <c r="F933" i="1" s="1"/>
  <c r="G929" i="1"/>
  <c r="G930" i="1" s="1"/>
  <c r="G931" i="1" s="1"/>
  <c r="G932" i="1" s="1"/>
  <c r="G933" i="1" s="1"/>
  <c r="F956" i="1"/>
  <c r="F957" i="1" s="1"/>
  <c r="F958" i="1" s="1"/>
  <c r="F959" i="1" s="1"/>
  <c r="G955" i="1"/>
  <c r="G956" i="1" s="1"/>
  <c r="G957" i="1" s="1"/>
  <c r="G958" i="1" s="1"/>
  <c r="G959" i="1" s="1"/>
  <c r="F982" i="1"/>
  <c r="F983" i="1" s="1"/>
  <c r="F984" i="1" s="1"/>
  <c r="F985" i="1" s="1"/>
  <c r="F999" i="1"/>
  <c r="F1000" i="1" s="1"/>
  <c r="F1001" i="1" s="1"/>
  <c r="F1002" i="1" s="1"/>
  <c r="F1020" i="1"/>
  <c r="F1021" i="1" s="1"/>
  <c r="F1022" i="1" s="1"/>
  <c r="F1023" i="1" s="1"/>
  <c r="G1019" i="1"/>
  <c r="G1020" i="1" s="1"/>
  <c r="G1021" i="1" s="1"/>
  <c r="G1022" i="1" s="1"/>
  <c r="G1023" i="1" s="1"/>
  <c r="F1069" i="1"/>
  <c r="F1070" i="1" s="1"/>
  <c r="F1071" i="1" s="1"/>
  <c r="F1072" i="1" s="1"/>
  <c r="G1068" i="1"/>
  <c r="G1069" i="1" s="1"/>
  <c r="G1070" i="1" s="1"/>
  <c r="G1071" i="1" s="1"/>
  <c r="G1072" i="1" s="1"/>
  <c r="F1087" i="1"/>
  <c r="F1088" i="1" s="1"/>
  <c r="F1089" i="1" s="1"/>
  <c r="F1090" i="1" s="1"/>
  <c r="G1086" i="1"/>
  <c r="G1087" i="1" s="1"/>
  <c r="G1088" i="1" s="1"/>
  <c r="G1089" i="1" s="1"/>
  <c r="G1090" i="1" s="1"/>
  <c r="G1256" i="1"/>
  <c r="F1257" i="1"/>
  <c r="F1258" i="1" s="1"/>
  <c r="F1264" i="1"/>
  <c r="F1265" i="1" s="1"/>
  <c r="F1266" i="1" s="1"/>
  <c r="F1267" i="1" s="1"/>
  <c r="G1263" i="1"/>
  <c r="G1264" i="1" s="1"/>
  <c r="G1265" i="1" s="1"/>
  <c r="G1266" i="1" s="1"/>
  <c r="G1267" i="1" s="1"/>
  <c r="G1247" i="1"/>
  <c r="F52" i="1"/>
  <c r="F53" i="1" s="1"/>
  <c r="F54" i="1" s="1"/>
  <c r="F55" i="1" s="1"/>
  <c r="G51" i="1"/>
  <c r="G52" i="1" s="1"/>
  <c r="G53" i="1" s="1"/>
  <c r="G54" i="1" s="1"/>
  <c r="G55" i="1" s="1"/>
  <c r="F71" i="1"/>
  <c r="F72" i="1" s="1"/>
  <c r="F73" i="1" s="1"/>
  <c r="F74" i="1" s="1"/>
  <c r="G70" i="1"/>
  <c r="G71" i="1" s="1"/>
  <c r="G72" i="1" s="1"/>
  <c r="G73" i="1" s="1"/>
  <c r="G74" i="1" s="1"/>
  <c r="F88" i="1"/>
  <c r="F89" i="1" s="1"/>
  <c r="F90" i="1" s="1"/>
  <c r="F91" i="1" s="1"/>
  <c r="G87" i="1"/>
  <c r="G88" i="1" s="1"/>
  <c r="G89" i="1" s="1"/>
  <c r="G90" i="1" s="1"/>
  <c r="G91" i="1" s="1"/>
  <c r="F105" i="1"/>
  <c r="F106" i="1" s="1"/>
  <c r="F107" i="1" s="1"/>
  <c r="F108" i="1" s="1"/>
  <c r="G104" i="1"/>
  <c r="G105" i="1" s="1"/>
  <c r="G106" i="1" s="1"/>
  <c r="G107" i="1" s="1"/>
  <c r="G108" i="1" s="1"/>
  <c r="F123" i="1"/>
  <c r="F124" i="1" s="1"/>
  <c r="F125" i="1" s="1"/>
  <c r="F126" i="1" s="1"/>
  <c r="G122" i="1"/>
  <c r="G123" i="1" s="1"/>
  <c r="G124" i="1" s="1"/>
  <c r="G125" i="1" s="1"/>
  <c r="G126" i="1" s="1"/>
  <c r="F141" i="1"/>
  <c r="F142" i="1" s="1"/>
  <c r="F143" i="1" s="1"/>
  <c r="F144" i="1" s="1"/>
  <c r="G140" i="1"/>
  <c r="G141" i="1" s="1"/>
  <c r="G142" i="1" s="1"/>
  <c r="G143" i="1" s="1"/>
  <c r="G144" i="1" s="1"/>
  <c r="F159" i="1"/>
  <c r="F160" i="1" s="1"/>
  <c r="F161" i="1" s="1"/>
  <c r="F162" i="1" s="1"/>
  <c r="G158" i="1"/>
  <c r="G159" i="1" s="1"/>
  <c r="G160" i="1" s="1"/>
  <c r="G161" i="1" s="1"/>
  <c r="G162" i="1" s="1"/>
  <c r="F178" i="1"/>
  <c r="F179" i="1" s="1"/>
  <c r="F180" i="1" s="1"/>
  <c r="F181" i="1" s="1"/>
  <c r="G177" i="1"/>
  <c r="G178" i="1" s="1"/>
  <c r="G179" i="1" s="1"/>
  <c r="G180" i="1" s="1"/>
  <c r="G181" i="1" s="1"/>
  <c r="F197" i="1"/>
  <c r="F198" i="1" s="1"/>
  <c r="F199" i="1" s="1"/>
  <c r="F200" i="1" s="1"/>
  <c r="G196" i="1"/>
  <c r="G197" i="1" s="1"/>
  <c r="G198" i="1" s="1"/>
  <c r="G199" i="1" s="1"/>
  <c r="G200" i="1" s="1"/>
  <c r="F216" i="1"/>
  <c r="F217" i="1" s="1"/>
  <c r="F218" i="1" s="1"/>
  <c r="F219" i="1" s="1"/>
  <c r="G215" i="1"/>
  <c r="G216" i="1" s="1"/>
  <c r="G217" i="1" s="1"/>
  <c r="G218" i="1" s="1"/>
  <c r="G219" i="1" s="1"/>
  <c r="F234" i="1"/>
  <c r="F235" i="1" s="1"/>
  <c r="F236" i="1" s="1"/>
  <c r="F237" i="1" s="1"/>
  <c r="G233" i="1"/>
  <c r="G234" i="1" s="1"/>
  <c r="G235" i="1" s="1"/>
  <c r="G236" i="1" s="1"/>
  <c r="G237" i="1" s="1"/>
  <c r="F252" i="1"/>
  <c r="F253" i="1" s="1"/>
  <c r="F254" i="1" s="1"/>
  <c r="F255" i="1" s="1"/>
  <c r="G251" i="1"/>
  <c r="G252" i="1" s="1"/>
  <c r="G253" i="1" s="1"/>
  <c r="G254" i="1" s="1"/>
  <c r="G255" i="1" s="1"/>
  <c r="F270" i="1"/>
  <c r="F271" i="1" s="1"/>
  <c r="F272" i="1" s="1"/>
  <c r="F273" i="1" s="1"/>
  <c r="G269" i="1"/>
  <c r="G270" i="1" s="1"/>
  <c r="G271" i="1" s="1"/>
  <c r="G272" i="1" s="1"/>
  <c r="G273" i="1" s="1"/>
  <c r="F288" i="1"/>
  <c r="F289" i="1" s="1"/>
  <c r="F290" i="1" s="1"/>
  <c r="F291" i="1" s="1"/>
  <c r="G287" i="1"/>
  <c r="G288" i="1" s="1"/>
  <c r="G289" i="1" s="1"/>
  <c r="G290" i="1" s="1"/>
  <c r="G291" i="1" s="1"/>
  <c r="F305" i="1"/>
  <c r="F306" i="1" s="1"/>
  <c r="F307" i="1" s="1"/>
  <c r="F308" i="1" s="1"/>
  <c r="G304" i="1"/>
  <c r="G305" i="1" s="1"/>
  <c r="G306" i="1" s="1"/>
  <c r="G307" i="1" s="1"/>
  <c r="G308" i="1" s="1"/>
  <c r="F333" i="1"/>
  <c r="F334" i="1" s="1"/>
  <c r="F335" i="1" s="1"/>
  <c r="F336" i="1" s="1"/>
  <c r="G332" i="1"/>
  <c r="G333" i="1" s="1"/>
  <c r="G334" i="1" s="1"/>
  <c r="G335" i="1" s="1"/>
  <c r="G336" i="1" s="1"/>
  <c r="G852" i="1"/>
  <c r="G853" i="1" s="1"/>
  <c r="G854" i="1" s="1"/>
  <c r="G855" i="1" s="1"/>
  <c r="G856" i="1" s="1"/>
  <c r="F853" i="1"/>
  <c r="F854" i="1" s="1"/>
  <c r="F855" i="1" s="1"/>
  <c r="F856" i="1" s="1"/>
  <c r="G890" i="1"/>
  <c r="G891" i="1" s="1"/>
  <c r="G892" i="1" s="1"/>
  <c r="G893" i="1" s="1"/>
  <c r="G894" i="1" s="1"/>
  <c r="F891" i="1"/>
  <c r="F892" i="1" s="1"/>
  <c r="F893" i="1" s="1"/>
  <c r="F894" i="1" s="1"/>
  <c r="G1009" i="1"/>
  <c r="G1010" i="1" s="1"/>
  <c r="G1011" i="1" s="1"/>
  <c r="G1012" i="1" s="1"/>
  <c r="G1013" i="1" s="1"/>
  <c r="F1010" i="1"/>
  <c r="F1011" i="1" s="1"/>
  <c r="F1012" i="1" s="1"/>
  <c r="F1013" i="1" s="1"/>
  <c r="G1030" i="1"/>
  <c r="G1031" i="1" s="1"/>
  <c r="G1032" i="1" s="1"/>
  <c r="G1033" i="1" s="1"/>
  <c r="G1034" i="1" s="1"/>
  <c r="F1031" i="1"/>
  <c r="F1032" i="1" s="1"/>
  <c r="F1033" i="1" s="1"/>
  <c r="F1034" i="1" s="1"/>
  <c r="G6" i="1"/>
  <c r="G7" i="1" s="1"/>
  <c r="G8" i="1" s="1"/>
  <c r="G9" i="1" s="1"/>
  <c r="G10" i="1" s="1"/>
  <c r="G15" i="1"/>
  <c r="G16" i="1" s="1"/>
  <c r="G17" i="1" s="1"/>
  <c r="G18" i="1" s="1"/>
  <c r="G19" i="1" s="1"/>
  <c r="G24" i="1"/>
  <c r="G25" i="1" s="1"/>
  <c r="G26" i="1" s="1"/>
  <c r="G27" i="1" s="1"/>
  <c r="G28" i="1" s="1"/>
  <c r="G42" i="1"/>
  <c r="G43" i="1" s="1"/>
  <c r="G44" i="1" s="1"/>
  <c r="G45" i="1" s="1"/>
  <c r="G46" i="1" s="1"/>
  <c r="F61" i="1"/>
  <c r="F62" i="1" s="1"/>
  <c r="F63" i="1" s="1"/>
  <c r="F64" i="1" s="1"/>
  <c r="G60" i="1"/>
  <c r="G61" i="1" s="1"/>
  <c r="G62" i="1" s="1"/>
  <c r="G63" i="1" s="1"/>
  <c r="G64" i="1" s="1"/>
  <c r="F80" i="1"/>
  <c r="F81" i="1" s="1"/>
  <c r="F82" i="1" s="1"/>
  <c r="F83" i="1" s="1"/>
  <c r="G79" i="1"/>
  <c r="G80" i="1" s="1"/>
  <c r="G81" i="1" s="1"/>
  <c r="G82" i="1" s="1"/>
  <c r="G83" i="1" s="1"/>
  <c r="F96" i="1"/>
  <c r="F97" i="1" s="1"/>
  <c r="F98" i="1" s="1"/>
  <c r="F99" i="1" s="1"/>
  <c r="G95" i="1"/>
  <c r="G96" i="1" s="1"/>
  <c r="G97" i="1" s="1"/>
  <c r="G98" i="1" s="1"/>
  <c r="G99" i="1" s="1"/>
  <c r="F114" i="1"/>
  <c r="F115" i="1" s="1"/>
  <c r="F116" i="1" s="1"/>
  <c r="F117" i="1" s="1"/>
  <c r="G113" i="1"/>
  <c r="G114" i="1" s="1"/>
  <c r="G115" i="1" s="1"/>
  <c r="G116" i="1" s="1"/>
  <c r="G117" i="1" s="1"/>
  <c r="F132" i="1"/>
  <c r="F133" i="1" s="1"/>
  <c r="F134" i="1" s="1"/>
  <c r="F135" i="1" s="1"/>
  <c r="G131" i="1"/>
  <c r="G132" i="1" s="1"/>
  <c r="G133" i="1" s="1"/>
  <c r="G134" i="1" s="1"/>
  <c r="G135" i="1" s="1"/>
  <c r="F150" i="1"/>
  <c r="F151" i="1" s="1"/>
  <c r="F152" i="1" s="1"/>
  <c r="F153" i="1" s="1"/>
  <c r="G149" i="1"/>
  <c r="G150" i="1" s="1"/>
  <c r="G151" i="1" s="1"/>
  <c r="G152" i="1" s="1"/>
  <c r="G153" i="1" s="1"/>
  <c r="F169" i="1"/>
  <c r="F170" i="1" s="1"/>
  <c r="F171" i="1" s="1"/>
  <c r="F172" i="1" s="1"/>
  <c r="G168" i="1"/>
  <c r="G169" i="1" s="1"/>
  <c r="G170" i="1" s="1"/>
  <c r="G171" i="1" s="1"/>
  <c r="G172" i="1" s="1"/>
  <c r="F187" i="1"/>
  <c r="F188" i="1" s="1"/>
  <c r="F189" i="1" s="1"/>
  <c r="F190" i="1" s="1"/>
  <c r="G186" i="1"/>
  <c r="G187" i="1" s="1"/>
  <c r="G188" i="1" s="1"/>
  <c r="G189" i="1" s="1"/>
  <c r="G190" i="1" s="1"/>
  <c r="F207" i="1"/>
  <c r="F208" i="1" s="1"/>
  <c r="F209" i="1" s="1"/>
  <c r="F210" i="1" s="1"/>
  <c r="G206" i="1"/>
  <c r="G207" i="1" s="1"/>
  <c r="G208" i="1" s="1"/>
  <c r="G209" i="1" s="1"/>
  <c r="G210" i="1" s="1"/>
  <c r="G224" i="1"/>
  <c r="G225" i="1" s="1"/>
  <c r="G226" i="1" s="1"/>
  <c r="G227" i="1" s="1"/>
  <c r="G228" i="1" s="1"/>
  <c r="F243" i="1"/>
  <c r="F244" i="1" s="1"/>
  <c r="F245" i="1" s="1"/>
  <c r="F246" i="1" s="1"/>
  <c r="G242" i="1"/>
  <c r="G243" i="1" s="1"/>
  <c r="G244" i="1" s="1"/>
  <c r="G245" i="1" s="1"/>
  <c r="G246" i="1" s="1"/>
  <c r="F261" i="1"/>
  <c r="F262" i="1" s="1"/>
  <c r="F263" i="1" s="1"/>
  <c r="F264" i="1" s="1"/>
  <c r="G260" i="1"/>
  <c r="G261" i="1" s="1"/>
  <c r="G262" i="1" s="1"/>
  <c r="G263" i="1" s="1"/>
  <c r="G264" i="1" s="1"/>
  <c r="F279" i="1"/>
  <c r="F280" i="1" s="1"/>
  <c r="F281" i="1" s="1"/>
  <c r="F282" i="1" s="1"/>
  <c r="G278" i="1"/>
  <c r="G279" i="1" s="1"/>
  <c r="G280" i="1" s="1"/>
  <c r="G281" i="1" s="1"/>
  <c r="G282" i="1" s="1"/>
  <c r="F296" i="1"/>
  <c r="F297" i="1" s="1"/>
  <c r="F298" i="1" s="1"/>
  <c r="F299" i="1" s="1"/>
  <c r="G295" i="1"/>
  <c r="G296" i="1" s="1"/>
  <c r="G297" i="1" s="1"/>
  <c r="G298" i="1" s="1"/>
  <c r="G299" i="1" s="1"/>
  <c r="F315" i="1"/>
  <c r="F316" i="1" s="1"/>
  <c r="F317" i="1" s="1"/>
  <c r="F318" i="1" s="1"/>
  <c r="G314" i="1"/>
  <c r="G315" i="1" s="1"/>
  <c r="G316" i="1" s="1"/>
  <c r="G317" i="1" s="1"/>
  <c r="G318" i="1" s="1"/>
  <c r="F342" i="1"/>
  <c r="F343" i="1" s="1"/>
  <c r="F344" i="1" s="1"/>
  <c r="F345" i="1" s="1"/>
  <c r="G341" i="1"/>
  <c r="G342" i="1" s="1"/>
  <c r="G343" i="1" s="1"/>
  <c r="G344" i="1" s="1"/>
  <c r="G345" i="1" s="1"/>
  <c r="G369" i="1"/>
  <c r="G370" i="1" s="1"/>
  <c r="G371" i="1" s="1"/>
  <c r="G372" i="1" s="1"/>
  <c r="G373" i="1" s="1"/>
  <c r="F370" i="1"/>
  <c r="F371" i="1" s="1"/>
  <c r="F372" i="1" s="1"/>
  <c r="F373" i="1" s="1"/>
  <c r="F415" i="1"/>
  <c r="F416" i="1" s="1"/>
  <c r="F417" i="1" s="1"/>
  <c r="F418" i="1" s="1"/>
  <c r="F434" i="1"/>
  <c r="F435" i="1" s="1"/>
  <c r="F436" i="1" s="1"/>
  <c r="F437" i="1" s="1"/>
  <c r="F451" i="1"/>
  <c r="F452" i="1" s="1"/>
  <c r="F453" i="1" s="1"/>
  <c r="F454" i="1" s="1"/>
  <c r="F478" i="1"/>
  <c r="F479" i="1" s="1"/>
  <c r="F480" i="1" s="1"/>
  <c r="F481" i="1" s="1"/>
  <c r="F506" i="1"/>
  <c r="F507" i="1" s="1"/>
  <c r="F508" i="1" s="1"/>
  <c r="F509" i="1" s="1"/>
  <c r="F523" i="1"/>
  <c r="F524" i="1" s="1"/>
  <c r="F525" i="1" s="1"/>
  <c r="F526" i="1" s="1"/>
  <c r="F541" i="1"/>
  <c r="F542" i="1" s="1"/>
  <c r="F543" i="1" s="1"/>
  <c r="F544" i="1" s="1"/>
  <c r="F558" i="1"/>
  <c r="F559" i="1" s="1"/>
  <c r="F560" i="1" s="1"/>
  <c r="F561" i="1" s="1"/>
  <c r="F575" i="1"/>
  <c r="F576" i="1" s="1"/>
  <c r="F577" i="1" s="1"/>
  <c r="F578" i="1" s="1"/>
  <c r="F594" i="1"/>
  <c r="F595" i="1" s="1"/>
  <c r="F596" i="1" s="1"/>
  <c r="F597" i="1" s="1"/>
  <c r="F611" i="1"/>
  <c r="F612" i="1" s="1"/>
  <c r="F613" i="1" s="1"/>
  <c r="F614" i="1" s="1"/>
  <c r="F629" i="1"/>
  <c r="F630" i="1" s="1"/>
  <c r="F631" i="1" s="1"/>
  <c r="F632" i="1" s="1"/>
  <c r="F663" i="1"/>
  <c r="F664" i="1" s="1"/>
  <c r="F665" i="1" s="1"/>
  <c r="F666" i="1" s="1"/>
  <c r="F680" i="1"/>
  <c r="F681" i="1" s="1"/>
  <c r="F682" i="1" s="1"/>
  <c r="F683" i="1" s="1"/>
  <c r="F697" i="1"/>
  <c r="F698" i="1" s="1"/>
  <c r="F699" i="1" s="1"/>
  <c r="F700" i="1" s="1"/>
  <c r="F717" i="1"/>
  <c r="F718" i="1" s="1"/>
  <c r="F719" i="1" s="1"/>
  <c r="F720" i="1" s="1"/>
  <c r="F733" i="1"/>
  <c r="F734" i="1" s="1"/>
  <c r="F735" i="1" s="1"/>
  <c r="F736" i="1" s="1"/>
  <c r="F761" i="1"/>
  <c r="F762" i="1" s="1"/>
  <c r="F763" i="1" s="1"/>
  <c r="F764" i="1" s="1"/>
  <c r="G870" i="1"/>
  <c r="G871" i="1" s="1"/>
  <c r="G872" i="1" s="1"/>
  <c r="G873" i="1" s="1"/>
  <c r="G874" i="1" s="1"/>
  <c r="F871" i="1"/>
  <c r="F872" i="1" s="1"/>
  <c r="F873" i="1" s="1"/>
  <c r="F874" i="1" s="1"/>
  <c r="G1105" i="1"/>
  <c r="G1106" i="1" s="1"/>
  <c r="G1107" i="1" s="1"/>
  <c r="G1108" i="1" s="1"/>
  <c r="F1106" i="1"/>
  <c r="F1107" i="1" s="1"/>
  <c r="F1108" i="1" s="1"/>
  <c r="G1248" i="1"/>
  <c r="F1249" i="1"/>
  <c r="G1257" i="1" l="1"/>
  <c r="G782" i="1"/>
  <c r="G783" i="1" s="1"/>
  <c r="G1274" i="1"/>
  <c r="F1276" i="1"/>
  <c r="G1276" i="1" s="1"/>
  <c r="G1275" i="1"/>
  <c r="F1259" i="1"/>
  <c r="G1259" i="1" s="1"/>
  <c r="G1258" i="1"/>
  <c r="G1249" i="1"/>
  <c r="F1250" i="1"/>
  <c r="G1250" i="1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JADE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 SHIKRA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<sst xmlns="http://schemas.openxmlformats.org/spreadsheetml/2006/main" count="10683" uniqueCount="3921">
  <si>
    <t xml:space="preserve">DAMMAN </t>
  </si>
  <si>
    <t>CHENNAI</t>
  </si>
  <si>
    <t>SAN ANTONIO</t>
  </si>
  <si>
    <t>015E</t>
  </si>
  <si>
    <t>062E</t>
  </si>
  <si>
    <t>CARRIER</t>
  </si>
  <si>
    <t>CNTAO</t>
  </si>
  <si>
    <t>044W</t>
  </si>
  <si>
    <t>0065E</t>
  </si>
  <si>
    <t>0068E</t>
  </si>
  <si>
    <t>024E</t>
  </si>
  <si>
    <t>WAN HAI 506</t>
  </si>
  <si>
    <t>0013W</t>
  </si>
  <si>
    <t>ISTANBUL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</si>
  <si>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</si>
  <si>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</si>
  <si>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</si>
  <si>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</si>
  <si>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</si>
  <si>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</si>
  <si>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</si>
  <si>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</si>
  <si>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</si>
  <si>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</si>
  <si>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</si>
  <si>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</si>
  <si>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</si>
  <si>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002W</t>
  </si>
  <si>
    <t>XIN SHANGHAI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</si>
  <si>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</si>
  <si>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</si>
  <si>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</si>
  <si>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</si>
  <si>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</si>
  <si>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</si>
  <si>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DUBLIN</t>
  </si>
  <si>
    <t>VIA ROTTERDAM</t>
  </si>
  <si>
    <t>CONSTANTSA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</si>
  <si>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</si>
  <si>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</si>
  <si>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</si>
  <si>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</si>
  <si>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</si>
  <si>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</si>
  <si>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</si>
  <si>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PIRAEUS</t>
  </si>
  <si>
    <t xml:space="preserve">GENOA </t>
  </si>
  <si>
    <t xml:space="preserve">ISTANBUL(k) </t>
  </si>
  <si>
    <t>086W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</si>
  <si>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</si>
  <si>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</si>
  <si>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</si>
  <si>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</si>
  <si>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</si>
  <si>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</si>
  <si>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SGP</t>
  </si>
  <si>
    <t>024W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</si>
  <si>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</si>
  <si>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</si>
  <si>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</si>
  <si>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</si>
  <si>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</si>
  <si>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</si>
  <si>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</si>
  <si>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</si>
  <si>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</si>
  <si>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</si>
  <si>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</si>
  <si>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082W</t>
  </si>
  <si>
    <t>WAN HAI 507</t>
  </si>
  <si>
    <t>101W</t>
  </si>
  <si>
    <t xml:space="preserve">HO CHI MINH </t>
  </si>
  <si>
    <t>SITC</t>
  </si>
  <si>
    <t xml:space="preserve">HAIPHONG  </t>
  </si>
  <si>
    <t xml:space="preserve">JAKARTA </t>
  </si>
  <si>
    <t xml:space="preserve">LAEM CHABANG  </t>
  </si>
  <si>
    <t xml:space="preserve">BANGKOK </t>
  </si>
  <si>
    <t>004W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</si>
  <si>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</si>
  <si>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</si>
  <si>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</si>
  <si>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</si>
  <si>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</si>
  <si>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</si>
  <si>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</si>
  <si>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</si>
  <si>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</si>
  <si>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</si>
  <si>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</si>
  <si>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</si>
  <si>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</si>
  <si>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</si>
  <si>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</si>
  <si>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</si>
  <si>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</si>
  <si>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</si>
  <si>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</si>
  <si>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</si>
  <si>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</si>
  <si>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</si>
  <si>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</si>
  <si>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</si>
  <si>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</si>
  <si>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</si>
  <si>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</si>
  <si>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</si>
  <si>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</si>
  <si>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</si>
  <si>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</si>
  <si>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</si>
  <si>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</si>
  <si>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</si>
  <si>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</si>
  <si>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</si>
  <si>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</si>
  <si>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</si>
  <si>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GUATEMALA CITY</t>
  </si>
  <si>
    <t>NORTH AMERICAN ROUTE</t>
  </si>
  <si>
    <t>LONG BEACH(via)</t>
  </si>
  <si>
    <t>LOS ANGELES</t>
  </si>
  <si>
    <t>OOCL</t>
  </si>
  <si>
    <t>OAKLAND,CA</t>
  </si>
  <si>
    <t>NEW YORK,NJ</t>
  </si>
  <si>
    <t xml:space="preserve">CHICAGO,IL </t>
  </si>
  <si>
    <t>MSC</t>
  </si>
  <si>
    <t xml:space="preserve">VANCOUVER </t>
  </si>
  <si>
    <t xml:space="preserve">MONTREAL </t>
  </si>
  <si>
    <t>EUROPEAN ROUTE</t>
  </si>
  <si>
    <t>CNSHA</t>
  </si>
  <si>
    <t>HAM</t>
  </si>
  <si>
    <t>EMC</t>
  </si>
  <si>
    <t>EVER LAMBENT</t>
  </si>
  <si>
    <t>EVER LIVEN</t>
  </si>
  <si>
    <t>COSCO FRANCE</t>
  </si>
  <si>
    <t>CSCL MARS</t>
  </si>
  <si>
    <t>0012W</t>
  </si>
  <si>
    <t>OOCL LUXEMBOURG</t>
  </si>
  <si>
    <t>FELIXSTOWE</t>
  </si>
  <si>
    <t>CMA CGM AQUILA</t>
  </si>
  <si>
    <t>VARNA</t>
  </si>
  <si>
    <t>MSC EMANUELA</t>
  </si>
  <si>
    <t>MEDITERRANEAN ROUTE</t>
  </si>
  <si>
    <t>BARCELONA</t>
  </si>
  <si>
    <t>MSK</t>
  </si>
  <si>
    <t>PIR</t>
  </si>
  <si>
    <t>BEIRUT</t>
  </si>
  <si>
    <t>LIMASSOL</t>
  </si>
  <si>
    <t>AFRICA ROUTE</t>
  </si>
  <si>
    <t>AUSTRALIA &amp; NEW ZEALAND ROUTE</t>
  </si>
  <si>
    <t>029W</t>
  </si>
  <si>
    <t>PKG(N)</t>
  </si>
  <si>
    <t>KMTC</t>
  </si>
  <si>
    <t>PENANG</t>
  </si>
  <si>
    <t>HAIPHONG</t>
  </si>
  <si>
    <t>SITC HAIPHONG</t>
  </si>
  <si>
    <t>SUR</t>
  </si>
  <si>
    <t>096S</t>
  </si>
  <si>
    <t>LAEM CHABANG</t>
  </si>
  <si>
    <t>015W</t>
  </si>
  <si>
    <t>INDIAN ROUTE</t>
  </si>
  <si>
    <t>CLT</t>
  </si>
  <si>
    <t>NEW DELHI/(P )</t>
  </si>
  <si>
    <t>NHAVA SHEVA</t>
  </si>
  <si>
    <t>COLOMBO</t>
  </si>
  <si>
    <t>KARACHI</t>
  </si>
  <si>
    <t>DUB</t>
  </si>
  <si>
    <t xml:space="preserve">DUB </t>
  </si>
  <si>
    <t>AQA</t>
  </si>
  <si>
    <t>177W</t>
  </si>
  <si>
    <t>DAMMAN</t>
  </si>
  <si>
    <t>RIYADH</t>
  </si>
  <si>
    <t>XIN CHI WAN</t>
  </si>
  <si>
    <t>123E</t>
  </si>
  <si>
    <t>CALLAO</t>
  </si>
  <si>
    <t>MANZANILLO</t>
  </si>
  <si>
    <t>SINGAPORE</t>
  </si>
  <si>
    <t>025W</t>
  </si>
  <si>
    <t>124E</t>
  </si>
  <si>
    <t>COLON FREE ZONE</t>
  </si>
  <si>
    <t>NYC</t>
  </si>
  <si>
    <t>033W</t>
  </si>
  <si>
    <t>CHICAGO</t>
  </si>
  <si>
    <t>061W</t>
  </si>
  <si>
    <t>MIAMI</t>
  </si>
  <si>
    <t>JAPAN &amp; SOUTH KOREA</t>
  </si>
  <si>
    <t>BUSAN</t>
  </si>
  <si>
    <t>INCHON</t>
  </si>
  <si>
    <t>CNSZX</t>
  </si>
  <si>
    <t>BANGKOK</t>
  </si>
  <si>
    <t>022W</t>
  </si>
  <si>
    <t xml:space="preserve">TORONTO </t>
  </si>
  <si>
    <t xml:space="preserve">          Salling schedule-Ningbo    </t>
    <phoneticPr fontId="36" type="noConversion"/>
  </si>
  <si>
    <t>HAKATA</t>
  </si>
  <si>
    <t>ONE MD1</t>
  </si>
  <si>
    <t>EPONYMA</t>
  </si>
  <si>
    <t>SITC MAKASSAR</t>
  </si>
  <si>
    <t xml:space="preserve">EUROPEAN ROUTE </t>
    <phoneticPr fontId="36" type="noConversion"/>
  </si>
  <si>
    <t>ZHONG WAI YUN XIN GANG</t>
  </si>
  <si>
    <t>SNL NANTONG</t>
  </si>
  <si>
    <t>COSCO SURABAYA</t>
  </si>
  <si>
    <t>XIN YAN TAI</t>
  </si>
  <si>
    <t>2410S</t>
  </si>
  <si>
    <t>DUBAI(VIA)</t>
  </si>
  <si>
    <t>CNNGB</t>
    <phoneticPr fontId="36" type="noConversion"/>
  </si>
  <si>
    <t>XIN MING ZHOU 20</t>
  </si>
  <si>
    <t>2412S</t>
  </si>
  <si>
    <t>YM MASCULINITY</t>
  </si>
  <si>
    <t xml:space="preserve">HAMBURG </t>
    <phoneticPr fontId="12" type="noConversion"/>
  </si>
  <si>
    <t xml:space="preserve">NHAVA SHEVA      </t>
    <phoneticPr fontId="36" type="noConversion"/>
  </si>
  <si>
    <t>YM WORLD</t>
  </si>
  <si>
    <t>COSCO FCE</t>
    <phoneticPr fontId="36" type="noConversion"/>
  </si>
  <si>
    <t>2416E</t>
  </si>
  <si>
    <t>2417E</t>
  </si>
  <si>
    <t>2418E</t>
  </si>
  <si>
    <t>HMM RAON</t>
  </si>
  <si>
    <t>MOL CREATION</t>
  </si>
  <si>
    <t>CMA CGM GEORGES SAND</t>
  </si>
  <si>
    <t xml:space="preserve">MAERSK NADI  </t>
    <phoneticPr fontId="12" type="noConversion"/>
  </si>
  <si>
    <t>2418S</t>
  </si>
  <si>
    <t>MCC SH2</t>
    <phoneticPr fontId="36" type="noConversion"/>
  </si>
  <si>
    <t>028W</t>
    <phoneticPr fontId="12" type="noConversion"/>
  </si>
  <si>
    <t>COSCO   AEU3</t>
    <phoneticPr fontId="36" type="noConversion"/>
  </si>
  <si>
    <t>033W</t>
    <phoneticPr fontId="12" type="noConversion"/>
  </si>
  <si>
    <t>OPERATOR</t>
    <phoneticPr fontId="36" type="noConversion"/>
  </si>
  <si>
    <t>CNNGB</t>
    <phoneticPr fontId="36" type="noConversion"/>
  </si>
  <si>
    <t>COSCO/AEU2</t>
    <phoneticPr fontId="36" type="noConversion"/>
  </si>
  <si>
    <t>CNNGB</t>
    <phoneticPr fontId="36" type="noConversion"/>
  </si>
  <si>
    <t>COSCO/AEU5</t>
    <phoneticPr fontId="36" type="noConversion"/>
  </si>
  <si>
    <t xml:space="preserve">LE HAVRE  </t>
    <phoneticPr fontId="36" type="noConversion"/>
  </si>
  <si>
    <t>VESSEL</t>
    <phoneticPr fontId="36" type="noConversion"/>
  </si>
  <si>
    <t>OPERATOR</t>
    <phoneticPr fontId="12" type="noConversion"/>
  </si>
  <si>
    <t xml:space="preserve">LE HAVRE  </t>
    <phoneticPr fontId="12" type="noConversion"/>
  </si>
  <si>
    <t>COSCO AEU2</t>
    <phoneticPr fontId="12" type="noConversion"/>
  </si>
  <si>
    <t xml:space="preserve">ANTWERP </t>
    <phoneticPr fontId="36" type="noConversion"/>
  </si>
  <si>
    <t>COSCO   AEU3</t>
    <phoneticPr fontId="36" type="noConversion"/>
  </si>
  <si>
    <t>OMIT</t>
    <phoneticPr fontId="12" type="noConversion"/>
  </si>
  <si>
    <t xml:space="preserve">ROTTERDAM </t>
    <phoneticPr fontId="36" type="noConversion"/>
  </si>
  <si>
    <t xml:space="preserve">FELIXSTOWE </t>
    <phoneticPr fontId="36" type="noConversion"/>
  </si>
  <si>
    <t>SOUTHAMPTON</t>
    <phoneticPr fontId="36" type="noConversion"/>
  </si>
  <si>
    <t>DUBLIN</t>
    <phoneticPr fontId="36" type="noConversion"/>
  </si>
  <si>
    <t>OPERATOR</t>
    <phoneticPr fontId="12" type="noConversion"/>
  </si>
  <si>
    <t xml:space="preserve">ROTTERDAM(VIA) </t>
    <phoneticPr fontId="36" type="noConversion"/>
  </si>
  <si>
    <t>COSCO   AEU1</t>
    <phoneticPr fontId="36" type="noConversion"/>
  </si>
  <si>
    <t xml:space="preserve">LEIXOES/PORTO </t>
    <phoneticPr fontId="36" type="noConversion"/>
  </si>
  <si>
    <t>VESSEL</t>
    <phoneticPr fontId="12" type="noConversion"/>
  </si>
  <si>
    <t>ROTTERDAM (VIA)</t>
    <phoneticPr fontId="36" type="noConversion"/>
  </si>
  <si>
    <t>ONE/HPL/FE2</t>
    <phoneticPr fontId="36" type="noConversion"/>
  </si>
  <si>
    <t>COSCO/AEM1</t>
    <phoneticPr fontId="36" type="noConversion"/>
  </si>
  <si>
    <t>010W</t>
    <phoneticPr fontId="12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</si>
  <si>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6" type="noConversion"/>
  </si>
  <si>
    <t>CNNGB</t>
    <phoneticPr fontId="36" type="noConversion"/>
  </si>
  <si>
    <t>COSCO /AEM3</t>
    <phoneticPr fontId="36" type="noConversion"/>
  </si>
  <si>
    <t>080W</t>
    <phoneticPr fontId="12" type="noConversion"/>
  </si>
  <si>
    <t>KOPER</t>
    <phoneticPr fontId="36" type="noConversion"/>
  </si>
  <si>
    <t>COSCO/EMC/AEM6</t>
    <phoneticPr fontId="36" type="noConversion"/>
  </si>
  <si>
    <t>RIJEKA</t>
    <phoneticPr fontId="36" type="noConversion"/>
  </si>
  <si>
    <t>GDYNIA</t>
    <phoneticPr fontId="36" type="noConversion"/>
  </si>
  <si>
    <t>VESSEL</t>
    <phoneticPr fontId="12" type="noConversion"/>
  </si>
  <si>
    <t>ROTTERDAM(VIA)</t>
    <phoneticPr fontId="36" type="noConversion"/>
  </si>
  <si>
    <t>WAREHOUSE CUT OFF</t>
    <phoneticPr fontId="36" type="noConversion"/>
  </si>
  <si>
    <t>TALLINN</t>
    <phoneticPr fontId="36" type="noConversion"/>
  </si>
  <si>
    <t>HAMBURG(VIA)</t>
    <phoneticPr fontId="36" type="noConversion"/>
  </si>
  <si>
    <t xml:space="preserve">NORDIC ROUTE     </t>
    <phoneticPr fontId="36" type="noConversion"/>
  </si>
  <si>
    <t>AARHUS/COPENHAGEN</t>
    <phoneticPr fontId="36" type="noConversion"/>
  </si>
  <si>
    <t>ROTTERDAM (VIA)</t>
    <phoneticPr fontId="36" type="noConversion"/>
  </si>
  <si>
    <t>GOTHENBURG</t>
    <phoneticPr fontId="36" type="noConversion"/>
  </si>
  <si>
    <t>VESSEL</t>
    <phoneticPr fontId="36" type="noConversion"/>
  </si>
  <si>
    <t>HELSINKI</t>
    <phoneticPr fontId="36" type="noConversion"/>
  </si>
  <si>
    <t>ROTTERDAM(VIA)</t>
    <phoneticPr fontId="36" type="noConversion"/>
  </si>
  <si>
    <t>COSCO  AEU3</t>
    <phoneticPr fontId="36" type="noConversion"/>
  </si>
  <si>
    <t>OSLO</t>
    <phoneticPr fontId="36" type="noConversion"/>
  </si>
  <si>
    <t>ROTTERDAM(VIA)</t>
    <phoneticPr fontId="36" type="noConversion"/>
  </si>
  <si>
    <t xml:space="preserve">MEDITERRANEAN ROUTE </t>
    <phoneticPr fontId="36" type="noConversion"/>
  </si>
  <si>
    <t xml:space="preserve">BARCELONA  </t>
    <phoneticPr fontId="36" type="noConversion"/>
  </si>
  <si>
    <t>ONE MD1</t>
    <phoneticPr fontId="36" type="noConversion"/>
  </si>
  <si>
    <t xml:space="preserve">VALENCIA  </t>
    <phoneticPr fontId="36" type="noConversion"/>
  </si>
  <si>
    <t xml:space="preserve">VALENCIA  </t>
    <phoneticPr fontId="12" type="noConversion"/>
  </si>
  <si>
    <t>PIRAEUS</t>
    <phoneticPr fontId="36" type="noConversion"/>
  </si>
  <si>
    <t xml:space="preserve">GENOA </t>
    <phoneticPr fontId="36" type="noConversion"/>
  </si>
  <si>
    <t>COSCO AEM2</t>
    <phoneticPr fontId="36" type="noConversion"/>
  </si>
  <si>
    <t xml:space="preserve">ISTANBUL(k) </t>
    <phoneticPr fontId="36" type="noConversion"/>
  </si>
  <si>
    <t>TUNIS/RADES</t>
    <phoneticPr fontId="36" type="noConversion"/>
  </si>
  <si>
    <t>VALENCIA</t>
    <phoneticPr fontId="36" type="noConversion"/>
  </si>
  <si>
    <t xml:space="preserve">BEIRUT  </t>
    <phoneticPr fontId="36" type="noConversion"/>
  </si>
  <si>
    <t>COSCO/AEM3</t>
    <phoneticPr fontId="36" type="noConversion"/>
  </si>
  <si>
    <t xml:space="preserve">LIMASSOL  </t>
    <phoneticPr fontId="36" type="noConversion"/>
  </si>
  <si>
    <t>PORT SAID (E)</t>
    <phoneticPr fontId="36" type="noConversion"/>
  </si>
  <si>
    <t>COSCO/AEM6</t>
    <phoneticPr fontId="36" type="noConversion"/>
  </si>
  <si>
    <t>ALEXANDRIA  new</t>
    <phoneticPr fontId="36" type="noConversion"/>
  </si>
  <si>
    <t>VESSEL</t>
    <phoneticPr fontId="36" type="noConversion"/>
  </si>
  <si>
    <t>PIRAEUS(VIA)</t>
    <phoneticPr fontId="36" type="noConversion"/>
  </si>
  <si>
    <t>COSCO/AEU3</t>
    <phoneticPr fontId="36" type="noConversion"/>
  </si>
  <si>
    <t xml:space="preserve">ASHDOD </t>
    <phoneticPr fontId="36" type="noConversion"/>
  </si>
  <si>
    <t>ASHDOD</t>
    <phoneticPr fontId="36" type="noConversion"/>
  </si>
  <si>
    <t>ONE/MD3</t>
    <phoneticPr fontId="36" type="noConversion"/>
  </si>
  <si>
    <t xml:space="preserve">AFRICA ROUTE   </t>
    <phoneticPr fontId="36" type="noConversion"/>
  </si>
  <si>
    <t>DURBAN</t>
    <phoneticPr fontId="36" type="noConversion"/>
  </si>
  <si>
    <t>ONE  SAC</t>
    <phoneticPr fontId="36" type="noConversion"/>
  </si>
  <si>
    <t xml:space="preserve">TEMA   </t>
    <phoneticPr fontId="36" type="noConversion"/>
  </si>
  <si>
    <t>TANGER</t>
    <phoneticPr fontId="36" type="noConversion"/>
  </si>
  <si>
    <t>COSCO/WSA2</t>
    <phoneticPr fontId="36" type="noConversion"/>
  </si>
  <si>
    <t>CAPE TOWN</t>
    <phoneticPr fontId="36" type="noConversion"/>
  </si>
  <si>
    <t>MOMBASA</t>
    <phoneticPr fontId="36" type="noConversion"/>
  </si>
  <si>
    <t>TANJUNGS</t>
    <phoneticPr fontId="36" type="noConversion"/>
  </si>
  <si>
    <t>COSCO AEM1</t>
    <phoneticPr fontId="36" type="noConversion"/>
  </si>
  <si>
    <t xml:space="preserve"> </t>
    <phoneticPr fontId="36" type="noConversion"/>
  </si>
  <si>
    <t xml:space="preserve">PORT LOUIS  </t>
    <phoneticPr fontId="36" type="noConversion"/>
  </si>
  <si>
    <t>PORT LOUIS</t>
    <phoneticPr fontId="36" type="noConversion"/>
  </si>
  <si>
    <t>CASABLANCA</t>
    <phoneticPr fontId="36" type="noConversion"/>
  </si>
  <si>
    <t>VESSEL</t>
    <phoneticPr fontId="12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</si>
  <si>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2" type="noConversion"/>
  </si>
  <si>
    <t xml:space="preserve">                                                                                                                      AUSTRALIA &amp; NEW ZEALAND ROUTE   </t>
    <phoneticPr fontId="36" type="noConversion"/>
  </si>
  <si>
    <t xml:space="preserve">ADELAIDE   </t>
    <phoneticPr fontId="36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</si>
  <si>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2" type="noConversion"/>
  </si>
  <si>
    <t>002W</t>
    <phoneticPr fontId="12" type="noConversion"/>
  </si>
  <si>
    <t xml:space="preserve">AUCKLAND </t>
    <phoneticPr fontId="36" type="noConversion"/>
  </si>
  <si>
    <t>W036</t>
    <phoneticPr fontId="12" type="noConversion"/>
  </si>
  <si>
    <t xml:space="preserve">BRISBANE  </t>
    <phoneticPr fontId="36" type="noConversion"/>
  </si>
  <si>
    <t>BRISBANE</t>
    <phoneticPr fontId="12" type="noConversion"/>
  </si>
  <si>
    <t>ONE AUE/EMC NEAX</t>
    <phoneticPr fontId="36" type="noConversion"/>
  </si>
  <si>
    <t xml:space="preserve">FREMANTLE(PERTH) </t>
    <phoneticPr fontId="36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</si>
  <si>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</si>
  <si>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 xml:space="preserve">MELBOURNE  </t>
    <phoneticPr fontId="36" type="noConversion"/>
  </si>
  <si>
    <t xml:space="preserve">SYDNEY </t>
    <phoneticPr fontId="36" type="noConversion"/>
  </si>
  <si>
    <t xml:space="preserve"> </t>
    <phoneticPr fontId="36" type="noConversion"/>
  </si>
  <si>
    <t>PENANG</t>
    <phoneticPr fontId="36" type="noConversion"/>
  </si>
  <si>
    <t>PENANG</t>
    <phoneticPr fontId="36" type="noConversion"/>
  </si>
  <si>
    <t>VIA SGP</t>
    <phoneticPr fontId="36" type="noConversion"/>
  </si>
  <si>
    <t xml:space="preserve"> </t>
    <phoneticPr fontId="36" type="noConversion"/>
  </si>
  <si>
    <t xml:space="preserve">PORT KELANG        </t>
    <phoneticPr fontId="36" type="noConversion"/>
  </si>
  <si>
    <t>PORT KELANG</t>
    <phoneticPr fontId="36" type="noConversion"/>
  </si>
  <si>
    <t>WHL  CI3</t>
    <phoneticPr fontId="36" type="noConversion"/>
  </si>
  <si>
    <t>VOYAGE</t>
    <phoneticPr fontId="12" type="noConversion"/>
  </si>
  <si>
    <t>WAREHOUSE CUT OFF</t>
    <phoneticPr fontId="36" type="noConversion"/>
  </si>
  <si>
    <t>COSCO/WHL  PMX</t>
    <phoneticPr fontId="36" type="noConversion"/>
  </si>
  <si>
    <t xml:space="preserve">HO CHI MINH    </t>
    <phoneticPr fontId="36" type="noConversion"/>
  </si>
  <si>
    <t>COSCO CV2</t>
    <phoneticPr fontId="36" type="noConversion"/>
  </si>
  <si>
    <t xml:space="preserve">HO CHI MINH </t>
    <phoneticPr fontId="36" type="noConversion"/>
  </si>
  <si>
    <t>2410S</t>
    <phoneticPr fontId="12" type="noConversion"/>
  </si>
  <si>
    <t xml:space="preserve">HO CHI MINH </t>
    <phoneticPr fontId="36" type="noConversion"/>
  </si>
  <si>
    <t xml:space="preserve">HAIPHONG </t>
    <phoneticPr fontId="36" type="noConversion"/>
  </si>
  <si>
    <t>SNL CHS</t>
    <phoneticPr fontId="36" type="noConversion"/>
  </si>
  <si>
    <t>SNL CHS/SITC CJV5</t>
    <phoneticPr fontId="36" type="noConversion"/>
  </si>
  <si>
    <t xml:space="preserve">JAKARTA       </t>
    <phoneticPr fontId="36" type="noConversion"/>
  </si>
  <si>
    <t xml:space="preserve">     </t>
    <phoneticPr fontId="36" type="noConversion"/>
  </si>
  <si>
    <t xml:space="preserve">KMTC SHIMIZU </t>
    <phoneticPr fontId="12" type="noConversion"/>
  </si>
  <si>
    <t xml:space="preserve">SURABAYA   </t>
    <phoneticPr fontId="36" type="noConversion"/>
  </si>
  <si>
    <t>SURABAYA</t>
    <phoneticPr fontId="12" type="noConversion"/>
  </si>
  <si>
    <t xml:space="preserve">   </t>
    <phoneticPr fontId="36" type="noConversion"/>
  </si>
  <si>
    <t xml:space="preserve">LAEM CHABANG  </t>
    <phoneticPr fontId="36" type="noConversion"/>
  </si>
  <si>
    <t>WHL CT5</t>
    <phoneticPr fontId="12" type="noConversion"/>
  </si>
  <si>
    <t>LAEM CHABANG</t>
    <phoneticPr fontId="36" type="noConversion"/>
  </si>
  <si>
    <t>RCL  RBC1</t>
    <phoneticPr fontId="36" type="noConversion"/>
  </si>
  <si>
    <t xml:space="preserve">BANGKOK   </t>
    <phoneticPr fontId="36" type="noConversion"/>
  </si>
  <si>
    <t>BANGKOK</t>
    <phoneticPr fontId="36" type="noConversion"/>
  </si>
  <si>
    <t>WHL CT5</t>
    <phoneticPr fontId="36" type="noConversion"/>
  </si>
  <si>
    <t xml:space="preserve">SINGAPORE        </t>
    <phoneticPr fontId="36" type="noConversion"/>
  </si>
  <si>
    <t>ONE PS3</t>
    <phoneticPr fontId="36" type="noConversion"/>
  </si>
  <si>
    <t>COSCO ESA</t>
    <phoneticPr fontId="36" type="noConversion"/>
  </si>
  <si>
    <t xml:space="preserve">MANILA </t>
    <phoneticPr fontId="36" type="noConversion"/>
  </si>
  <si>
    <t>MANILA</t>
    <phoneticPr fontId="36" type="noConversion"/>
  </si>
  <si>
    <t>SIHANOUKVILLE</t>
    <phoneticPr fontId="36" type="noConversion"/>
  </si>
  <si>
    <t xml:space="preserve">SIHANOUKVILLE </t>
    <phoneticPr fontId="36" type="noConversion"/>
  </si>
  <si>
    <t xml:space="preserve">                                                                                                                                    JAPAN &amp; SOUTH KOREA   </t>
    <phoneticPr fontId="36" type="noConversion"/>
  </si>
  <si>
    <t xml:space="preserve">KOBE </t>
    <phoneticPr fontId="36" type="noConversion"/>
  </si>
  <si>
    <t>CNNGB</t>
    <phoneticPr fontId="12" type="noConversion"/>
  </si>
  <si>
    <t>NOSCO CJKS2</t>
    <phoneticPr fontId="36" type="noConversion"/>
  </si>
  <si>
    <t xml:space="preserve">OSAKA </t>
    <phoneticPr fontId="36" type="noConversion"/>
  </si>
  <si>
    <t xml:space="preserve">MOJI </t>
    <phoneticPr fontId="36" type="noConversion"/>
  </si>
  <si>
    <t>SITC CJV7</t>
    <phoneticPr fontId="36" type="noConversion"/>
  </si>
  <si>
    <t>2412N</t>
    <phoneticPr fontId="12" type="noConversion"/>
  </si>
  <si>
    <t xml:space="preserve">TOKYO </t>
    <phoneticPr fontId="36" type="noConversion"/>
  </si>
  <si>
    <t xml:space="preserve">YOKOHAMA     </t>
    <phoneticPr fontId="36" type="noConversion"/>
  </si>
  <si>
    <t>CSCL COSCO CJ29 SKT8 / SNL NKT6 SITC</t>
    <phoneticPr fontId="12" type="noConversion"/>
  </si>
  <si>
    <t xml:space="preserve">NAGOYA </t>
    <phoneticPr fontId="36" type="noConversion"/>
  </si>
  <si>
    <t xml:space="preserve">BUSAN  </t>
    <phoneticPr fontId="36" type="noConversion"/>
  </si>
  <si>
    <t xml:space="preserve">TC MESSENGER </t>
    <phoneticPr fontId="12" type="noConversion"/>
  </si>
  <si>
    <t xml:space="preserve">WECAN </t>
    <phoneticPr fontId="12" type="noConversion"/>
  </si>
  <si>
    <t xml:space="preserve">PANCON SUNSHINE </t>
    <phoneticPr fontId="12" type="noConversion"/>
  </si>
  <si>
    <t xml:space="preserve">INCHON </t>
    <phoneticPr fontId="36" type="noConversion"/>
  </si>
  <si>
    <t>PANCON GLORY</t>
    <phoneticPr fontId="12" type="noConversion"/>
  </si>
  <si>
    <t xml:space="preserve">PANCON GLORY </t>
    <phoneticPr fontId="12" type="noConversion"/>
  </si>
  <si>
    <t>WAREHOUSE CUT OFF</t>
    <phoneticPr fontId="12" type="noConversion"/>
  </si>
  <si>
    <t>SNL SCT</t>
    <phoneticPr fontId="36" type="noConversion"/>
  </si>
  <si>
    <t xml:space="preserve">KEELUNG </t>
    <phoneticPr fontId="36" type="noConversion"/>
  </si>
  <si>
    <t>KEELUNG</t>
    <phoneticPr fontId="36" type="noConversion"/>
  </si>
  <si>
    <t>NEW MINGZHOU 12</t>
    <phoneticPr fontId="12" type="noConversion"/>
  </si>
  <si>
    <t>NOSCO NTW1 1/2</t>
    <phoneticPr fontId="36" type="noConversion"/>
  </si>
  <si>
    <t>NEW MINGZHOU 60</t>
    <phoneticPr fontId="12" type="noConversion"/>
  </si>
  <si>
    <t xml:space="preserve">TAICHUNG </t>
    <phoneticPr fontId="36" type="noConversion"/>
  </si>
  <si>
    <t xml:space="preserve">HONGKONG </t>
    <phoneticPr fontId="36" type="noConversion"/>
  </si>
  <si>
    <t>HONGKONG</t>
    <phoneticPr fontId="36" type="noConversion"/>
  </si>
  <si>
    <t>TSL/NV2</t>
    <phoneticPr fontId="36" type="noConversion"/>
  </si>
  <si>
    <t xml:space="preserve">MADRAS/CHENNAI  </t>
    <phoneticPr fontId="36" type="noConversion"/>
  </si>
  <si>
    <t>CHENNAI</t>
    <phoneticPr fontId="36" type="noConversion"/>
  </si>
  <si>
    <t>ETA</t>
    <phoneticPr fontId="36" type="noConversion"/>
  </si>
  <si>
    <t>W036</t>
    <phoneticPr fontId="12" type="noConversion"/>
  </si>
  <si>
    <t>CHENNAI</t>
    <phoneticPr fontId="36" type="noConversion"/>
  </si>
  <si>
    <t>114W</t>
    <phoneticPr fontId="12" type="noConversion"/>
  </si>
  <si>
    <t>CNNGB</t>
    <phoneticPr fontId="36" type="noConversion"/>
  </si>
  <si>
    <t xml:space="preserve">NEW DELHI </t>
    <phoneticPr fontId="36" type="noConversion"/>
  </si>
  <si>
    <t>2403W</t>
    <phoneticPr fontId="12" type="noConversion"/>
  </si>
  <si>
    <t xml:space="preserve">COLOMBO        </t>
    <phoneticPr fontId="36" type="noConversion"/>
  </si>
  <si>
    <t>OPERATOR</t>
    <phoneticPr fontId="36" type="noConversion"/>
  </si>
  <si>
    <t>CHITTAGONG</t>
    <phoneticPr fontId="36" type="noConversion"/>
  </si>
  <si>
    <t xml:space="preserve">MCC SH1 </t>
    <phoneticPr fontId="36" type="noConversion"/>
  </si>
  <si>
    <t>CHITTAGONG</t>
    <phoneticPr fontId="36" type="noConversion"/>
  </si>
  <si>
    <t xml:space="preserve">DUBAI(JEBEL ALI) </t>
    <phoneticPr fontId="36" type="noConversion"/>
  </si>
  <si>
    <t>KMTC GCS/RCL RCG</t>
    <phoneticPr fontId="12" type="noConversion"/>
  </si>
  <si>
    <t xml:space="preserve">KARACHI </t>
    <phoneticPr fontId="36" type="noConversion"/>
  </si>
  <si>
    <t>KUWAIT</t>
    <phoneticPr fontId="36" type="noConversion"/>
  </si>
  <si>
    <t>COSCO MEX</t>
    <phoneticPr fontId="36" type="noConversion"/>
  </si>
  <si>
    <t>JEDDAH</t>
    <phoneticPr fontId="36" type="noConversion"/>
  </si>
  <si>
    <t>DUBAI(VIA)</t>
    <phoneticPr fontId="12" type="noConversion"/>
  </si>
  <si>
    <t>COSCO /MEX</t>
    <phoneticPr fontId="36" type="noConversion"/>
  </si>
  <si>
    <t xml:space="preserve">AQABA </t>
    <phoneticPr fontId="36" type="noConversion"/>
  </si>
  <si>
    <t xml:space="preserve">DAMMAN </t>
    <phoneticPr fontId="36" type="noConversion"/>
  </si>
  <si>
    <t>COSCO  MEX</t>
    <phoneticPr fontId="36" type="noConversion"/>
  </si>
  <si>
    <t xml:space="preserve">RIYADH </t>
    <phoneticPr fontId="36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</si>
  <si>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6" type="noConversion"/>
  </si>
  <si>
    <t>DOHA</t>
    <phoneticPr fontId="36" type="noConversion"/>
  </si>
  <si>
    <t>DUBAI(VIA)</t>
    <phoneticPr fontId="36" type="noConversion"/>
  </si>
  <si>
    <t>VIA</t>
    <phoneticPr fontId="36" type="noConversion"/>
  </si>
  <si>
    <t>ONE AG2</t>
    <phoneticPr fontId="36" type="noConversion"/>
  </si>
  <si>
    <t xml:space="preserve"> </t>
    <phoneticPr fontId="36" type="noConversion"/>
  </si>
  <si>
    <t>CENTRAL AND SOUTH AMERICAN ROUTE</t>
    <phoneticPr fontId="36" type="noConversion"/>
  </si>
  <si>
    <t xml:space="preserve">BUENOS AIRES     </t>
    <phoneticPr fontId="36" type="noConversion"/>
  </si>
  <si>
    <t>OPERATOR</t>
    <phoneticPr fontId="36" type="noConversion"/>
  </si>
  <si>
    <t>BUENOS AIRES</t>
    <phoneticPr fontId="36" type="noConversion"/>
  </si>
  <si>
    <t>WAREHOUSE CUT OFF</t>
    <phoneticPr fontId="36" type="noConversion"/>
  </si>
  <si>
    <t>ONE SX1</t>
    <phoneticPr fontId="36" type="noConversion"/>
  </si>
  <si>
    <t>BUENOS AIRES</t>
    <phoneticPr fontId="36" type="noConversion"/>
  </si>
  <si>
    <t xml:space="preserve">EMC/COSCO  ESA </t>
    <phoneticPr fontId="36" type="noConversion"/>
  </si>
  <si>
    <t xml:space="preserve">MONTEVIDEO   </t>
    <phoneticPr fontId="36" type="noConversion"/>
  </si>
  <si>
    <t>MONTEVIDEO</t>
    <phoneticPr fontId="36" type="noConversion"/>
  </si>
  <si>
    <t>ONE /SX1</t>
    <phoneticPr fontId="36" type="noConversion"/>
  </si>
  <si>
    <t xml:space="preserve">EMC/COSCO /ESA </t>
    <phoneticPr fontId="36" type="noConversion"/>
  </si>
  <si>
    <t>SANTOS</t>
    <phoneticPr fontId="36" type="noConversion"/>
  </si>
  <si>
    <t xml:space="preserve">SANTOS    </t>
    <phoneticPr fontId="36" type="noConversion"/>
  </si>
  <si>
    <t xml:space="preserve">ITAJAI      </t>
    <phoneticPr fontId="36" type="noConversion"/>
  </si>
  <si>
    <t>VOYAGE</t>
    <phoneticPr fontId="36" type="noConversion"/>
  </si>
  <si>
    <t xml:space="preserve">PARANAGUA        </t>
    <phoneticPr fontId="36" type="noConversion"/>
  </si>
  <si>
    <t>PARANAGUA</t>
    <phoneticPr fontId="12" type="noConversion"/>
  </si>
  <si>
    <t>COSCO/EMC ESA</t>
    <phoneticPr fontId="36" type="noConversion"/>
  </si>
  <si>
    <t xml:space="preserve">CALLAO </t>
    <phoneticPr fontId="36" type="noConversion"/>
  </si>
  <si>
    <t>ONE AX1</t>
    <phoneticPr fontId="36" type="noConversion"/>
  </si>
  <si>
    <t>COSCO/WSA</t>
    <phoneticPr fontId="36" type="noConversion"/>
  </si>
  <si>
    <t xml:space="preserve">GUAYAQUIL  </t>
    <phoneticPr fontId="36" type="noConversion"/>
  </si>
  <si>
    <t>GUAYAQUIL</t>
    <phoneticPr fontId="36" type="noConversion"/>
  </si>
  <si>
    <t xml:space="preserve"> ETA</t>
    <phoneticPr fontId="36" type="noConversion"/>
  </si>
  <si>
    <t xml:space="preserve">VALPARAISO </t>
    <phoneticPr fontId="36" type="noConversion"/>
  </si>
  <si>
    <t>VOYAGE</t>
    <phoneticPr fontId="36" type="noConversion"/>
  </si>
  <si>
    <t>ONE/AX1</t>
    <phoneticPr fontId="36" type="noConversion"/>
  </si>
  <si>
    <t xml:space="preserve">BUENA VENTURA </t>
    <phoneticPr fontId="36" type="noConversion"/>
  </si>
  <si>
    <t xml:space="preserve">IQUIQUE  </t>
    <phoneticPr fontId="36" type="noConversion"/>
  </si>
  <si>
    <t xml:space="preserve">IQUIQUE  </t>
    <phoneticPr fontId="12" type="noConversion"/>
  </si>
  <si>
    <t xml:space="preserve">ONE/AX1 </t>
    <phoneticPr fontId="36" type="noConversion"/>
  </si>
  <si>
    <t xml:space="preserve">MANZANILIO (MEX) </t>
    <phoneticPr fontId="36" type="noConversion"/>
  </si>
  <si>
    <t xml:space="preserve">LA GUAIRA </t>
    <phoneticPr fontId="36" type="noConversion"/>
  </si>
  <si>
    <t>CARTAGENA (via)</t>
    <phoneticPr fontId="36" type="noConversion"/>
  </si>
  <si>
    <t xml:space="preserve">COSCO CAX1 </t>
    <phoneticPr fontId="36" type="noConversion"/>
  </si>
  <si>
    <t xml:space="preserve">COLON </t>
    <phoneticPr fontId="36" type="noConversion"/>
  </si>
  <si>
    <t>MANZANILLO(via)</t>
    <phoneticPr fontId="36" type="noConversion"/>
  </si>
  <si>
    <t>CAUCEDO ,DOMINICAN REP</t>
    <phoneticPr fontId="36" type="noConversion"/>
  </si>
  <si>
    <t xml:space="preserve">CAUCEDO </t>
    <phoneticPr fontId="36" type="noConversion"/>
  </si>
  <si>
    <t>.</t>
    <phoneticPr fontId="36" type="noConversion"/>
  </si>
  <si>
    <t>SAN JOSE ,COSTARICA</t>
    <phoneticPr fontId="36" type="noConversion"/>
  </si>
  <si>
    <t>LAZARO CARDENAS(via)</t>
    <phoneticPr fontId="12" type="noConversion"/>
  </si>
  <si>
    <t>HPL  JCS</t>
    <phoneticPr fontId="36" type="noConversion"/>
  </si>
  <si>
    <t>PUERTO QUETZAL,GUATEMALA</t>
    <phoneticPr fontId="36" type="noConversion"/>
  </si>
  <si>
    <t>ONE AX3</t>
    <phoneticPr fontId="36" type="noConversion"/>
  </si>
  <si>
    <t>GUATEMALA CITY ,GUATEMALA</t>
    <phoneticPr fontId="36" type="noConversion"/>
  </si>
  <si>
    <t>PUERTO QUETZAL(via)</t>
    <phoneticPr fontId="36" type="noConversion"/>
  </si>
  <si>
    <t xml:space="preserve">ATLANTA,GA </t>
    <phoneticPr fontId="36" type="noConversion"/>
  </si>
  <si>
    <t>COSCO  EMC AWE1/NUE</t>
    <phoneticPr fontId="36" type="noConversion"/>
  </si>
  <si>
    <t xml:space="preserve">LOS ANGELES,CA </t>
    <phoneticPr fontId="36" type="noConversion"/>
  </si>
  <si>
    <t>ONE PS6</t>
    <phoneticPr fontId="36" type="noConversion"/>
  </si>
  <si>
    <t>CNNGB</t>
    <phoneticPr fontId="12" type="noConversion"/>
  </si>
  <si>
    <t>COSCO AAC2/
EMC CPS</t>
    <phoneticPr fontId="12" type="noConversion"/>
  </si>
  <si>
    <t>COSCO AAC4/
EMC PCC1</t>
    <phoneticPr fontId="12" type="noConversion"/>
  </si>
  <si>
    <t>OAKLAND,CA</t>
    <phoneticPr fontId="12" type="noConversion"/>
  </si>
  <si>
    <t>SEATLE,WA</t>
    <phoneticPr fontId="12" type="noConversion"/>
  </si>
  <si>
    <t>SEATTLE</t>
    <phoneticPr fontId="36" type="noConversion"/>
  </si>
  <si>
    <t>NEW YORK,NJ</t>
    <phoneticPr fontId="12" type="noConversion"/>
  </si>
  <si>
    <t>ETD</t>
    <phoneticPr fontId="12" type="noConversion"/>
  </si>
  <si>
    <t>ETA</t>
    <phoneticPr fontId="12" type="noConversion"/>
  </si>
  <si>
    <t>COSCO  EMC AWE1/NUE</t>
    <phoneticPr fontId="12" type="noConversion"/>
  </si>
  <si>
    <t xml:space="preserve">BOSTON,MA </t>
    <phoneticPr fontId="12" type="noConversion"/>
  </si>
  <si>
    <t>COSCO EMC AWE1</t>
    <phoneticPr fontId="12" type="noConversion"/>
  </si>
  <si>
    <t>MIAMI</t>
    <phoneticPr fontId="36" type="noConversion"/>
  </si>
  <si>
    <t>LOS ANGELES(VIA)</t>
    <phoneticPr fontId="36" type="noConversion"/>
  </si>
  <si>
    <t xml:space="preserve">DALLAS, TX </t>
    <phoneticPr fontId="12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</si>
  <si>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6" type="noConversion"/>
  </si>
  <si>
    <t>ONE PS6</t>
    <phoneticPr fontId="12" type="noConversion"/>
  </si>
  <si>
    <t>CANADA ROUTE</t>
    <phoneticPr fontId="36" type="noConversion"/>
  </si>
  <si>
    <t xml:space="preserve">VANCOUVER </t>
    <phoneticPr fontId="12" type="noConversion"/>
  </si>
  <si>
    <t>SML PNS</t>
    <phoneticPr fontId="12" type="noConversion"/>
  </si>
  <si>
    <t>MONTREAL</t>
    <phoneticPr fontId="12" type="noConversion"/>
  </si>
  <si>
    <t>COSCO CPNW</t>
    <phoneticPr fontId="12" type="noConversion"/>
  </si>
  <si>
    <t xml:space="preserve">TORONTO  </t>
    <phoneticPr fontId="12" type="noConversion"/>
  </si>
  <si>
    <t xml:space="preserve">                                  </t>
    <phoneticPr fontId="36" type="noConversion"/>
  </si>
  <si>
    <t>024W</t>
    <phoneticPr fontId="12" type="noConversion"/>
  </si>
  <si>
    <t>AL JMELIYAH</t>
    <phoneticPr fontId="12" type="noConversion"/>
  </si>
  <si>
    <t>028W</t>
    <phoneticPr fontId="12" type="noConversion"/>
  </si>
  <si>
    <t>ONE TRIBUTE</t>
    <phoneticPr fontId="12" type="noConversion"/>
  </si>
  <si>
    <t>025W</t>
    <phoneticPr fontId="12" type="noConversion"/>
  </si>
  <si>
    <t>AL MURAYKH</t>
    <phoneticPr fontId="12" type="noConversion"/>
  </si>
  <si>
    <t>OMIT</t>
    <phoneticPr fontId="12" type="noConversion"/>
  </si>
  <si>
    <t>AL DAHNA EXPRESS</t>
    <phoneticPr fontId="12" type="noConversion"/>
  </si>
  <si>
    <t>LINAH</t>
    <phoneticPr fontId="12" type="noConversion"/>
  </si>
  <si>
    <t>029W</t>
    <phoneticPr fontId="12" type="noConversion"/>
  </si>
  <si>
    <t>ONE FRIENDSHIP</t>
    <phoneticPr fontId="12" type="noConversion"/>
  </si>
  <si>
    <t>005W</t>
    <phoneticPr fontId="12" type="noConversion"/>
  </si>
  <si>
    <t>ZEUS LUMOS</t>
    <phoneticPr fontId="12" type="noConversion"/>
  </si>
  <si>
    <t>013W</t>
    <phoneticPr fontId="12" type="noConversion"/>
  </si>
  <si>
    <t>LUDWIGSHAFEN EXPRESS</t>
    <phoneticPr fontId="12" type="noConversion"/>
  </si>
  <si>
    <t>046W</t>
    <phoneticPr fontId="12" type="noConversion"/>
  </si>
  <si>
    <t>042W</t>
    <phoneticPr fontId="12" type="noConversion"/>
  </si>
  <si>
    <t>TBA</t>
    <phoneticPr fontId="12" type="noConversion"/>
  </si>
  <si>
    <t>YM WONDROUS</t>
    <phoneticPr fontId="12" type="noConversion"/>
  </si>
  <si>
    <t>044W</t>
    <phoneticPr fontId="12" type="noConversion"/>
  </si>
  <si>
    <t>115W</t>
    <phoneticPr fontId="12" type="noConversion"/>
  </si>
  <si>
    <t>DOLPHIN II</t>
    <phoneticPr fontId="12" type="noConversion"/>
  </si>
  <si>
    <t>019W</t>
    <phoneticPr fontId="12" type="noConversion"/>
  </si>
  <si>
    <t>BAY BRIDGE</t>
    <phoneticPr fontId="12" type="noConversion"/>
  </si>
  <si>
    <t>194W</t>
    <phoneticPr fontId="12" type="noConversion"/>
  </si>
  <si>
    <t>ITAL USODIMARE</t>
    <phoneticPr fontId="12" type="noConversion"/>
  </si>
  <si>
    <t>174W</t>
    <phoneticPr fontId="12" type="noConversion"/>
  </si>
  <si>
    <t>COSCO ASHDOD</t>
    <phoneticPr fontId="12" type="noConversion"/>
  </si>
  <si>
    <t>083W</t>
    <phoneticPr fontId="12" type="noConversion"/>
  </si>
  <si>
    <t>ONE FE2</t>
    <phoneticPr fontId="36" type="noConversion"/>
  </si>
  <si>
    <t>CHARLOTTE SCHULTE</t>
  </si>
  <si>
    <t>0105S</t>
    <phoneticPr fontId="12" type="noConversion"/>
  </si>
  <si>
    <t>HYUNDAI PRIVILEGE</t>
    <phoneticPr fontId="12" type="noConversion"/>
  </si>
  <si>
    <t>0103S</t>
    <phoneticPr fontId="12" type="noConversion"/>
  </si>
  <si>
    <t>HYUNDAI VANCOUVER</t>
    <phoneticPr fontId="12" type="noConversion"/>
  </si>
  <si>
    <t>0292S</t>
    <phoneticPr fontId="12" type="noConversion"/>
  </si>
  <si>
    <t>EVER URBAN</t>
    <phoneticPr fontId="12" type="noConversion"/>
  </si>
  <si>
    <t>0180S</t>
    <phoneticPr fontId="12" type="noConversion"/>
  </si>
  <si>
    <t>ONE SAC</t>
    <phoneticPr fontId="36" type="noConversion"/>
  </si>
  <si>
    <t>ONE AUN</t>
    <phoneticPr fontId="36" type="noConversion"/>
  </si>
  <si>
    <t>SFL HAWAII</t>
  </si>
  <si>
    <t>418S</t>
    <phoneticPr fontId="12" type="noConversion"/>
  </si>
  <si>
    <t>ARIES</t>
    <phoneticPr fontId="12" type="noConversion"/>
  </si>
  <si>
    <t>419S</t>
    <phoneticPr fontId="12" type="noConversion"/>
  </si>
  <si>
    <t>CHRISTA SCHULTE</t>
    <phoneticPr fontId="12" type="noConversion"/>
  </si>
  <si>
    <t>420S</t>
    <phoneticPr fontId="12" type="noConversion"/>
  </si>
  <si>
    <t>GOOD PROSPECT</t>
    <phoneticPr fontId="12" type="noConversion"/>
  </si>
  <si>
    <t>421S</t>
    <phoneticPr fontId="12" type="noConversion"/>
  </si>
  <si>
    <t>TAMINA</t>
    <phoneticPr fontId="12" type="noConversion"/>
  </si>
  <si>
    <t>422S</t>
    <phoneticPr fontId="12" type="noConversion"/>
  </si>
  <si>
    <t>ONE PS3</t>
    <phoneticPr fontId="36" type="noConversion"/>
  </si>
  <si>
    <t>091W</t>
    <phoneticPr fontId="12" type="noConversion"/>
  </si>
  <si>
    <t>ONE COMMITMENT</t>
    <phoneticPr fontId="12" type="noConversion"/>
  </si>
  <si>
    <t>064W</t>
    <phoneticPr fontId="12" type="noConversion"/>
  </si>
  <si>
    <t>ONE CONTRIBUTION</t>
    <phoneticPr fontId="12" type="noConversion"/>
  </si>
  <si>
    <t>056W</t>
    <phoneticPr fontId="12" type="noConversion"/>
  </si>
  <si>
    <t>SEASPAN ADONIS</t>
    <phoneticPr fontId="12" type="noConversion"/>
  </si>
  <si>
    <t>074W</t>
    <phoneticPr fontId="12" type="noConversion"/>
  </si>
  <si>
    <t>ONE AG3</t>
    <phoneticPr fontId="12" type="noConversion"/>
  </si>
  <si>
    <t>HMM DAON</t>
    <phoneticPr fontId="12" type="noConversion"/>
  </si>
  <si>
    <t>012W</t>
    <phoneticPr fontId="12" type="noConversion"/>
  </si>
  <si>
    <t>AL NASRIYAH</t>
    <phoneticPr fontId="12" type="noConversion"/>
  </si>
  <si>
    <t>030W</t>
    <phoneticPr fontId="12" type="noConversion"/>
  </si>
  <si>
    <t>YM WELLHEAD</t>
    <phoneticPr fontId="12" type="noConversion"/>
  </si>
  <si>
    <t>043W</t>
    <phoneticPr fontId="12" type="noConversion"/>
  </si>
  <si>
    <t>UMM QARN</t>
    <phoneticPr fontId="12" type="noConversion"/>
  </si>
  <si>
    <t>092W</t>
    <phoneticPr fontId="12" type="noConversion"/>
  </si>
  <si>
    <t>YM COSMOS</t>
    <phoneticPr fontId="12" type="noConversion"/>
  </si>
  <si>
    <t>177W</t>
    <phoneticPr fontId="12" type="noConversion"/>
  </si>
  <si>
    <t>YM MANDATE</t>
    <phoneticPr fontId="12" type="noConversion"/>
  </si>
  <si>
    <t>091W</t>
    <phoneticPr fontId="12" type="noConversion"/>
  </si>
  <si>
    <t>YM MATURITY</t>
    <phoneticPr fontId="12" type="noConversion"/>
  </si>
  <si>
    <t>094W</t>
    <phoneticPr fontId="12" type="noConversion"/>
  </si>
  <si>
    <t>FI418A</t>
    <phoneticPr fontId="12" type="noConversion"/>
  </si>
  <si>
    <t>CAPE ARTEMISIO</t>
    <phoneticPr fontId="12" type="noConversion"/>
  </si>
  <si>
    <t>2419W</t>
    <phoneticPr fontId="12" type="noConversion"/>
  </si>
  <si>
    <t>SEASPAN HARRIER</t>
    <phoneticPr fontId="12" type="noConversion"/>
  </si>
  <si>
    <t>2420W</t>
    <phoneticPr fontId="12" type="noConversion"/>
  </si>
  <si>
    <t>SEASPAN OSPREY</t>
    <phoneticPr fontId="12" type="noConversion"/>
  </si>
  <si>
    <t>2421W</t>
    <phoneticPr fontId="12" type="noConversion"/>
  </si>
  <si>
    <t>CAPE SOUNIO</t>
    <phoneticPr fontId="12" type="noConversion"/>
  </si>
  <si>
    <t>FI422A</t>
    <phoneticPr fontId="12" type="noConversion"/>
  </si>
  <si>
    <t>MSC SHUBA B</t>
    <phoneticPr fontId="12" type="noConversion"/>
  </si>
  <si>
    <t>MANZANILLO EXPRESS</t>
  </si>
  <si>
    <t>2419E</t>
    <phoneticPr fontId="12" type="noConversion"/>
  </si>
  <si>
    <t>ITAJAI EXPRESS</t>
    <phoneticPr fontId="12" type="noConversion"/>
  </si>
  <si>
    <t>2420E</t>
    <phoneticPr fontId="12" type="noConversion"/>
  </si>
  <si>
    <t>RIO DE JANEIRO EXPRESS</t>
    <phoneticPr fontId="12" type="noConversion"/>
  </si>
  <si>
    <t>2421E</t>
    <phoneticPr fontId="12" type="noConversion"/>
  </si>
  <si>
    <t>BUENAVENTURA EXPRESS</t>
    <phoneticPr fontId="12" type="noConversion"/>
  </si>
  <si>
    <t>2422E</t>
    <phoneticPr fontId="12" type="noConversion"/>
  </si>
  <si>
    <t>LIMA EXPRESS</t>
    <phoneticPr fontId="12" type="noConversion"/>
  </si>
  <si>
    <t>2423E</t>
    <phoneticPr fontId="12" type="noConversion"/>
  </si>
  <si>
    <t>VANTAGE</t>
  </si>
  <si>
    <t>ATHOS</t>
    <phoneticPr fontId="12" type="noConversion"/>
  </si>
  <si>
    <t>2421E</t>
    <phoneticPr fontId="12" type="noConversion"/>
  </si>
  <si>
    <t>HYUNDAI NEPTUNE</t>
    <phoneticPr fontId="12" type="noConversion"/>
  </si>
  <si>
    <t>0035E</t>
    <phoneticPr fontId="12" type="noConversion"/>
  </si>
  <si>
    <t>SEASPAN BREEZE</t>
    <phoneticPr fontId="12" type="noConversion"/>
  </si>
  <si>
    <t>2423E</t>
    <phoneticPr fontId="12" type="noConversion"/>
  </si>
  <si>
    <t>VMS</t>
  </si>
  <si>
    <t>YM TRAVEL</t>
    <phoneticPr fontId="12" type="noConversion"/>
  </si>
  <si>
    <t>016E</t>
    <phoneticPr fontId="12" type="noConversion"/>
  </si>
  <si>
    <t>YM TUTORIAL</t>
    <phoneticPr fontId="12" type="noConversion"/>
  </si>
  <si>
    <t>012E</t>
    <phoneticPr fontId="12" type="noConversion"/>
  </si>
  <si>
    <t xml:space="preserve">SEASPAN THAMES </t>
    <phoneticPr fontId="12" type="noConversion"/>
  </si>
  <si>
    <t>036E</t>
    <phoneticPr fontId="12" type="noConversion"/>
  </si>
  <si>
    <t>ONE  PN1</t>
    <phoneticPr fontId="12" type="noConversion"/>
  </si>
  <si>
    <t>VMS</t>
    <phoneticPr fontId="12" type="noConversion"/>
  </si>
  <si>
    <t>ONE MANEUVER</t>
    <phoneticPr fontId="12" type="noConversion"/>
  </si>
  <si>
    <t>070E</t>
    <phoneticPr fontId="12" type="noConversion"/>
  </si>
  <si>
    <t xml:space="preserve">ARGUS </t>
    <phoneticPr fontId="12" type="noConversion"/>
  </si>
  <si>
    <t>221E</t>
    <phoneticPr fontId="12" type="noConversion"/>
  </si>
  <si>
    <t>GEORGE WASHINGTON BRIDGE</t>
    <phoneticPr fontId="12" type="noConversion"/>
  </si>
  <si>
    <t>027E</t>
    <phoneticPr fontId="12" type="noConversion"/>
  </si>
  <si>
    <t>HPL  JCS</t>
    <phoneticPr fontId="36" type="noConversion"/>
  </si>
  <si>
    <t>CMA CGM AQUILA</t>
    <phoneticPr fontId="12" type="noConversion"/>
  </si>
  <si>
    <t>0PPCFE1MA</t>
    <phoneticPr fontId="12" type="noConversion"/>
  </si>
  <si>
    <t>CMA CGM VELA</t>
    <phoneticPr fontId="12" type="noConversion"/>
  </si>
  <si>
    <t>0PPHDE1MA</t>
    <phoneticPr fontId="12" type="noConversion"/>
  </si>
  <si>
    <t>CMA CGM LIBRA</t>
    <phoneticPr fontId="12" type="noConversion"/>
  </si>
  <si>
    <t>0PPHFE1MA</t>
    <phoneticPr fontId="12" type="noConversion"/>
  </si>
  <si>
    <t>CSCL ZEEBRUGGE</t>
    <phoneticPr fontId="12" type="noConversion"/>
  </si>
  <si>
    <t>047E</t>
    <phoneticPr fontId="12" type="noConversion"/>
  </si>
  <si>
    <t>COSCO HELLAS</t>
    <phoneticPr fontId="12" type="noConversion"/>
  </si>
  <si>
    <t>109E</t>
    <phoneticPr fontId="12" type="noConversion"/>
  </si>
  <si>
    <t>MSC JADE</t>
    <phoneticPr fontId="36" type="noConversion"/>
  </si>
  <si>
    <t>MSC FEBE</t>
    <phoneticPr fontId="12" type="noConversion"/>
  </si>
  <si>
    <t>FJ417W</t>
    <phoneticPr fontId="12" type="noConversion"/>
  </si>
  <si>
    <t>MSC CELESTINO MARESCA</t>
    <phoneticPr fontId="12" type="noConversion"/>
  </si>
  <si>
    <t>FJ418W</t>
    <phoneticPr fontId="12" type="noConversion"/>
  </si>
  <si>
    <t>MSC LENI</t>
    <phoneticPr fontId="12" type="noConversion"/>
  </si>
  <si>
    <t xml:space="preserve">FJ419W </t>
    <phoneticPr fontId="12" type="noConversion"/>
  </si>
  <si>
    <t>MSC IRINA</t>
    <phoneticPr fontId="12" type="noConversion"/>
  </si>
  <si>
    <t>FJ420W</t>
    <phoneticPr fontId="12" type="noConversion"/>
  </si>
  <si>
    <t>MSC AMBRA</t>
    <phoneticPr fontId="12" type="noConversion"/>
  </si>
  <si>
    <t>FJ421W</t>
    <phoneticPr fontId="12" type="noConversion"/>
  </si>
  <si>
    <t>MSC / LONG STAR</t>
    <phoneticPr fontId="36" type="noConversion"/>
  </si>
  <si>
    <t>MIAMI,FL</t>
    <phoneticPr fontId="12" type="noConversion"/>
  </si>
  <si>
    <t>MSC LUDOVICA</t>
    <phoneticPr fontId="12" type="noConversion"/>
  </si>
  <si>
    <t xml:space="preserve">FR418E </t>
    <phoneticPr fontId="12" type="noConversion"/>
  </si>
  <si>
    <t>MSC BOSPHORUS</t>
    <phoneticPr fontId="12" type="noConversion"/>
  </si>
  <si>
    <t xml:space="preserve">FR419E </t>
    <phoneticPr fontId="12" type="noConversion"/>
  </si>
  <si>
    <t>GSL MARIA</t>
    <phoneticPr fontId="12" type="noConversion"/>
  </si>
  <si>
    <t>420E</t>
    <phoneticPr fontId="12" type="noConversion"/>
  </si>
  <si>
    <t>MSC LONG BEACH VI</t>
    <phoneticPr fontId="12" type="noConversion"/>
  </si>
  <si>
    <t xml:space="preserve">FR421E </t>
    <phoneticPr fontId="12" type="noConversion"/>
  </si>
  <si>
    <t xml:space="preserve">HAMBURG </t>
    <phoneticPr fontId="12" type="noConversion"/>
  </si>
  <si>
    <t>COSCO SHIPPING CAPRICORN</t>
    <phoneticPr fontId="12" type="noConversion"/>
  </si>
  <si>
    <t>COSCO SHIPPING GALAXY</t>
    <phoneticPr fontId="12" type="noConversion"/>
  </si>
  <si>
    <t>022W</t>
    <phoneticPr fontId="12" type="noConversion"/>
  </si>
  <si>
    <t xml:space="preserve"> COSCO SHIPPING VIRGO</t>
    <phoneticPr fontId="12" type="noConversion"/>
  </si>
  <si>
    <t>COSCO SHIPPING ARIES</t>
    <phoneticPr fontId="12" type="noConversion"/>
  </si>
  <si>
    <t>029W</t>
    <phoneticPr fontId="12" type="noConversion"/>
  </si>
  <si>
    <t xml:space="preserve"> COSCO SHIPPING UNIVERSE</t>
    <phoneticPr fontId="12" type="noConversion"/>
  </si>
  <si>
    <t xml:space="preserve">HAMBURG </t>
    <phoneticPr fontId="12" type="noConversion"/>
  </si>
  <si>
    <t>EVER GOODS</t>
    <phoneticPr fontId="12" type="noConversion"/>
  </si>
  <si>
    <t>028W</t>
    <phoneticPr fontId="12" type="noConversion"/>
  </si>
  <si>
    <t xml:space="preserve"> EVER ACME</t>
    <phoneticPr fontId="12" type="noConversion"/>
  </si>
  <si>
    <t>006W</t>
    <phoneticPr fontId="12" type="noConversion"/>
  </si>
  <si>
    <t>EVER ARIA</t>
    <phoneticPr fontId="12" type="noConversion"/>
  </si>
  <si>
    <t>007W</t>
    <phoneticPr fontId="12" type="noConversion"/>
  </si>
  <si>
    <t xml:space="preserve"> EVER GIVEN</t>
    <phoneticPr fontId="12" type="noConversion"/>
  </si>
  <si>
    <t>021W</t>
    <phoneticPr fontId="12" type="noConversion"/>
  </si>
  <si>
    <t xml:space="preserve"> EVER ART</t>
    <phoneticPr fontId="12" type="noConversion"/>
  </si>
  <si>
    <t>008W</t>
    <phoneticPr fontId="12" type="noConversion"/>
  </si>
  <si>
    <t>COSCO/AEU5</t>
    <phoneticPr fontId="36" type="noConversion"/>
  </si>
  <si>
    <t>CMA CGM KERGUELEN</t>
    <phoneticPr fontId="12" type="noConversion"/>
  </si>
  <si>
    <t xml:space="preserve"> 0FLHNW1</t>
    <phoneticPr fontId="12" type="noConversion"/>
  </si>
  <si>
    <t>APL RAFFLES</t>
    <phoneticPr fontId="12" type="noConversion"/>
  </si>
  <si>
    <t> 0FLHRW1</t>
    <phoneticPr fontId="12" type="noConversion"/>
  </si>
  <si>
    <t>CMA CGM JULES VERNE</t>
    <phoneticPr fontId="12" type="noConversion"/>
  </si>
  <si>
    <t>0FLHTW1MA</t>
    <phoneticPr fontId="12" type="noConversion"/>
  </si>
  <si>
    <t xml:space="preserve"> CMA CGM BOUGAINVILLE</t>
    <phoneticPr fontId="12" type="noConversion"/>
  </si>
  <si>
    <t> 0FLMLW1MA</t>
    <phoneticPr fontId="12" type="noConversion"/>
  </si>
  <si>
    <t>APL MERLION</t>
    <phoneticPr fontId="12" type="noConversion"/>
  </si>
  <si>
    <t xml:space="preserve"> 0FLMXW1MA</t>
    <phoneticPr fontId="12" type="noConversion"/>
  </si>
  <si>
    <t xml:space="preserve">FELIXSTOWE </t>
    <phoneticPr fontId="12" type="noConversion"/>
  </si>
  <si>
    <t xml:space="preserve"> OOCL HONG KONG</t>
    <phoneticPr fontId="12" type="noConversion"/>
  </si>
  <si>
    <t>031W</t>
    <phoneticPr fontId="12" type="noConversion"/>
  </si>
  <si>
    <t xml:space="preserve"> OOCL FINLAND</t>
    <phoneticPr fontId="12" type="noConversion"/>
  </si>
  <si>
    <t>001W</t>
    <phoneticPr fontId="12" type="noConversion"/>
  </si>
  <si>
    <t>OOCL TURKIYE</t>
    <phoneticPr fontId="12" type="noConversion"/>
  </si>
  <si>
    <t>004W</t>
    <phoneticPr fontId="12" type="noConversion"/>
  </si>
  <si>
    <t>OOCL VALENCIA</t>
    <phoneticPr fontId="12" type="noConversion"/>
  </si>
  <si>
    <t xml:space="preserve"> OOCL GDYNIA</t>
    <phoneticPr fontId="12" type="noConversion"/>
  </si>
  <si>
    <t>003W</t>
    <phoneticPr fontId="12" type="noConversion"/>
  </si>
  <si>
    <t>COSCO  AEU1</t>
    <phoneticPr fontId="36" type="noConversion"/>
  </si>
  <si>
    <t>SOUTHAMPTON</t>
    <phoneticPr fontId="12" type="noConversion"/>
  </si>
  <si>
    <t xml:space="preserve"> CMA CGM RIVOLI</t>
    <phoneticPr fontId="12" type="noConversion"/>
  </si>
  <si>
    <t>0FMFJW1</t>
    <phoneticPr fontId="12" type="noConversion"/>
  </si>
  <si>
    <t>CMA CGM MONTMARTRE</t>
    <phoneticPr fontId="12" type="noConversion"/>
  </si>
  <si>
    <t>0FMFNW1MA</t>
    <phoneticPr fontId="12" type="noConversion"/>
  </si>
  <si>
    <t>OMIT</t>
    <phoneticPr fontId="12" type="noConversion"/>
  </si>
  <si>
    <t xml:space="preserve"> CMA CGM PALAIS ROYAL</t>
    <phoneticPr fontId="12" type="noConversion"/>
  </si>
  <si>
    <t> 0FMFPW1MA</t>
    <phoneticPr fontId="12" type="noConversion"/>
  </si>
  <si>
    <t xml:space="preserve"> CMA CGM ANTOINE DE SAINT EXUPERY</t>
    <phoneticPr fontId="12" type="noConversion"/>
  </si>
  <si>
    <t>0FMFRW1MA</t>
    <phoneticPr fontId="12" type="noConversion"/>
  </si>
  <si>
    <t>COSCO/AEU6</t>
    <phoneticPr fontId="36" type="noConversion"/>
  </si>
  <si>
    <t>PRIAEUS(VIA)</t>
    <phoneticPr fontId="36" type="noConversion"/>
  </si>
  <si>
    <t xml:space="preserve">VARNA  </t>
    <phoneticPr fontId="36" type="noConversion"/>
  </si>
  <si>
    <t>COSCO SHIPPING SOLAR</t>
    <phoneticPr fontId="12" type="noConversion"/>
  </si>
  <si>
    <t>029W</t>
    <phoneticPr fontId="12" type="noConversion"/>
  </si>
  <si>
    <t xml:space="preserve"> COSCO ANTWERP</t>
    <phoneticPr fontId="12" type="noConversion"/>
  </si>
  <si>
    <t>EVER GLORY</t>
    <phoneticPr fontId="12" type="noConversion"/>
  </si>
  <si>
    <t>COSCO/AEM1</t>
    <phoneticPr fontId="36" type="noConversion"/>
  </si>
  <si>
    <t>022W</t>
    <phoneticPr fontId="12" type="noConversion"/>
  </si>
  <si>
    <t>OOCL INDONESIA</t>
    <phoneticPr fontId="12" type="noConversion"/>
  </si>
  <si>
    <t>EVER GOVERN</t>
    <phoneticPr fontId="12" type="noConversion"/>
  </si>
  <si>
    <t>COSCO /AEM3</t>
    <phoneticPr fontId="36" type="noConversion"/>
  </si>
  <si>
    <t>CSCL VENUS</t>
    <phoneticPr fontId="12" type="noConversion"/>
  </si>
  <si>
    <t>EVER LUCENT</t>
    <phoneticPr fontId="12" type="noConversion"/>
  </si>
  <si>
    <t>063W</t>
    <phoneticPr fontId="12" type="noConversion"/>
  </si>
  <si>
    <t>OOCL FRANCE</t>
    <phoneticPr fontId="12" type="noConversion"/>
  </si>
  <si>
    <t>061W</t>
    <phoneticPr fontId="12" type="noConversion"/>
  </si>
  <si>
    <t>COSCO SHIPPING ANDES</t>
    <phoneticPr fontId="12" type="noConversion"/>
  </si>
  <si>
    <t>037W</t>
    <phoneticPr fontId="12" type="noConversion"/>
  </si>
  <si>
    <t>COSCO/EMC/AEM6</t>
    <phoneticPr fontId="36" type="noConversion"/>
  </si>
  <si>
    <t>CMA CGM LISA MARIE</t>
    <phoneticPr fontId="12" type="noConversion"/>
  </si>
  <si>
    <t>0BEI1W1</t>
    <phoneticPr fontId="12" type="noConversion"/>
  </si>
  <si>
    <t>CMA CGM GANGES</t>
    <phoneticPr fontId="12" type="noConversion"/>
  </si>
  <si>
    <t>0BEI3W1</t>
    <phoneticPr fontId="12" type="noConversion"/>
  </si>
  <si>
    <t>COSCO/AEM2</t>
    <phoneticPr fontId="36" type="noConversion"/>
  </si>
  <si>
    <t>CMA CGM TENERE</t>
    <phoneticPr fontId="12" type="noConversion"/>
  </si>
  <si>
    <t>0MEHVW1</t>
    <phoneticPr fontId="12" type="noConversion"/>
  </si>
  <si>
    <t>APL SINGAPURA</t>
    <phoneticPr fontId="12" type="noConversion"/>
  </si>
  <si>
    <t>0MEHZW1</t>
    <phoneticPr fontId="12" type="noConversion"/>
  </si>
  <si>
    <t>CMA CGM UNITY</t>
    <phoneticPr fontId="12" type="noConversion"/>
  </si>
  <si>
    <t>0MEI1W1</t>
    <phoneticPr fontId="12" type="noConversion"/>
  </si>
  <si>
    <t>CMA CGM SYMI</t>
    <phoneticPr fontId="12" type="noConversion"/>
  </si>
  <si>
    <t>0MEI3W1</t>
    <phoneticPr fontId="12" type="noConversion"/>
  </si>
  <si>
    <t>COSCO/WSA2</t>
    <phoneticPr fontId="36" type="noConversion"/>
  </si>
  <si>
    <t>WAN HAI 721</t>
    <phoneticPr fontId="12" type="noConversion"/>
  </si>
  <si>
    <t>E016</t>
    <phoneticPr fontId="12" type="noConversion"/>
  </si>
  <si>
    <t>KOTA CARUM</t>
    <phoneticPr fontId="12" type="noConversion"/>
  </si>
  <si>
    <t>077E</t>
    <phoneticPr fontId="12" type="noConversion"/>
  </si>
  <si>
    <t>WAN HAI 722</t>
    <phoneticPr fontId="12" type="noConversion"/>
  </si>
  <si>
    <t>E015</t>
    <phoneticPr fontId="12" type="noConversion"/>
  </si>
  <si>
    <t>WAN HAI A03</t>
    <phoneticPr fontId="12" type="noConversion"/>
  </si>
  <si>
    <t>E005</t>
    <phoneticPr fontId="12" type="noConversion"/>
  </si>
  <si>
    <t>WAN HAI A02</t>
    <phoneticPr fontId="12" type="noConversion"/>
  </si>
  <si>
    <t>E008</t>
    <phoneticPr fontId="12" type="noConversion"/>
  </si>
  <si>
    <t>CMA  SHAKA II MSK/HSD  ASAF
COSCO ZAX1</t>
    <phoneticPr fontId="36" type="noConversion"/>
  </si>
  <si>
    <t>CCNI ARAUCO</t>
    <phoneticPr fontId="12" type="noConversion"/>
  </si>
  <si>
    <t>417S</t>
    <phoneticPr fontId="12" type="noConversion"/>
  </si>
  <si>
    <t>SAN FELIPE</t>
    <phoneticPr fontId="12" type="noConversion"/>
  </si>
  <si>
    <t>418S</t>
    <phoneticPr fontId="12" type="noConversion"/>
  </si>
  <si>
    <t>APL HOUSTON</t>
    <phoneticPr fontId="12" type="noConversion"/>
  </si>
  <si>
    <t>0SSHNW1</t>
    <phoneticPr fontId="12" type="noConversion"/>
  </si>
  <si>
    <t>MAERSK STADELHORN</t>
    <phoneticPr fontId="12" type="noConversion"/>
  </si>
  <si>
    <t>420S</t>
    <phoneticPr fontId="12" type="noConversion"/>
  </si>
  <si>
    <t>CMA CGM NILE</t>
    <phoneticPr fontId="12" type="noConversion"/>
  </si>
  <si>
    <t>0SSHRW1</t>
    <phoneticPr fontId="12" type="noConversion"/>
  </si>
  <si>
    <t>COSCO ESA</t>
    <phoneticPr fontId="36" type="noConversion"/>
  </si>
  <si>
    <t>EVER LEADER</t>
    <phoneticPr fontId="12" type="noConversion"/>
  </si>
  <si>
    <t>069W</t>
    <phoneticPr fontId="12" type="noConversion"/>
  </si>
  <si>
    <t>KOTA SANTOS</t>
    <phoneticPr fontId="12" type="noConversion"/>
  </si>
  <si>
    <t>0009W</t>
    <phoneticPr fontId="12" type="noConversion"/>
  </si>
  <si>
    <t>EVER LIVELY</t>
    <phoneticPr fontId="12" type="noConversion"/>
  </si>
  <si>
    <t>062W</t>
    <phoneticPr fontId="12" type="noConversion"/>
  </si>
  <si>
    <t>CMA CGM LITANI</t>
    <phoneticPr fontId="12" type="noConversion"/>
  </si>
  <si>
    <t>0AAPRW1</t>
    <phoneticPr fontId="12" type="noConversion"/>
  </si>
  <si>
    <t>COSCO/WSA</t>
    <phoneticPr fontId="36" type="noConversion"/>
  </si>
  <si>
    <t>EVER LIVEN</t>
    <phoneticPr fontId="12" type="noConversion"/>
  </si>
  <si>
    <t>071E</t>
    <phoneticPr fontId="12" type="noConversion"/>
  </si>
  <si>
    <t>TBN</t>
    <phoneticPr fontId="12" type="noConversion"/>
  </si>
  <si>
    <t>EVER LUNAR</t>
    <phoneticPr fontId="12" type="noConversion"/>
  </si>
  <si>
    <t>069E</t>
    <phoneticPr fontId="12" type="noConversion"/>
  </si>
  <si>
    <t>XIN SHANGHAI</t>
    <phoneticPr fontId="12" type="noConversion"/>
  </si>
  <si>
    <t>150E</t>
    <phoneticPr fontId="12" type="noConversion"/>
  </si>
  <si>
    <t>COSCO  FCE</t>
    <phoneticPr fontId="36" type="noConversion"/>
  </si>
  <si>
    <t>OOCL SAVANNAH</t>
    <phoneticPr fontId="12" type="noConversion"/>
  </si>
  <si>
    <t>449W</t>
    <phoneticPr fontId="12" type="noConversion"/>
  </si>
  <si>
    <t>INTERASIA HORIZON</t>
    <phoneticPr fontId="12" type="noConversion"/>
  </si>
  <si>
    <t>WAN HAI 508</t>
    <phoneticPr fontId="12" type="noConversion"/>
  </si>
  <si>
    <t>XIN WEN ZHOU</t>
    <phoneticPr fontId="12" type="noConversion"/>
  </si>
  <si>
    <t>161W</t>
    <phoneticPr fontId="12" type="noConversion"/>
  </si>
  <si>
    <t>SEASPAN OSAKA</t>
    <phoneticPr fontId="12" type="noConversion"/>
  </si>
  <si>
    <t>016WW</t>
    <phoneticPr fontId="12" type="noConversion"/>
  </si>
  <si>
    <t>W204</t>
    <phoneticPr fontId="12" type="noConversion"/>
  </si>
  <si>
    <t>COSCO A3C</t>
    <phoneticPr fontId="36" type="noConversion"/>
  </si>
  <si>
    <t>OOCL MIAMI</t>
    <phoneticPr fontId="12" type="noConversion"/>
  </si>
  <si>
    <t>096S</t>
    <phoneticPr fontId="12" type="noConversion"/>
  </si>
  <si>
    <t>OOCL CANADA</t>
    <phoneticPr fontId="12" type="noConversion"/>
  </si>
  <si>
    <t>105S</t>
    <phoneticPr fontId="12" type="noConversion"/>
  </si>
  <si>
    <t>OOCL DURBAN</t>
    <phoneticPr fontId="12" type="noConversion"/>
  </si>
  <si>
    <t>023S</t>
    <phoneticPr fontId="12" type="noConversion"/>
  </si>
  <si>
    <t>OOCL BEIJING</t>
    <phoneticPr fontId="12" type="noConversion"/>
  </si>
  <si>
    <t>111S</t>
    <phoneticPr fontId="12" type="noConversion"/>
  </si>
  <si>
    <t>ANL GIPPSLAND</t>
    <phoneticPr fontId="12" type="noConversion"/>
  </si>
  <si>
    <t>075S</t>
    <phoneticPr fontId="12" type="noConversion"/>
  </si>
  <si>
    <t>COSCO/WHL  PMX</t>
    <phoneticPr fontId="36" type="noConversion"/>
  </si>
  <si>
    <t xml:space="preserve">XIN CHANG SHU </t>
    <phoneticPr fontId="12" type="noConversion"/>
  </si>
  <si>
    <t>086W</t>
    <phoneticPr fontId="12" type="noConversion"/>
  </si>
  <si>
    <t>WAN HAI 625</t>
    <phoneticPr fontId="12" type="noConversion"/>
  </si>
  <si>
    <t>W012</t>
    <phoneticPr fontId="12" type="noConversion"/>
  </si>
  <si>
    <t>XIN FU ZHOU</t>
    <phoneticPr fontId="12" type="noConversion"/>
  </si>
  <si>
    <t>083W</t>
    <phoneticPr fontId="12" type="noConversion"/>
  </si>
  <si>
    <t>ITAL UNICA</t>
    <phoneticPr fontId="12" type="noConversion"/>
  </si>
  <si>
    <t>176W</t>
    <phoneticPr fontId="12" type="noConversion"/>
  </si>
  <si>
    <t>ZHONG HANG SHENG</t>
    <phoneticPr fontId="12" type="noConversion"/>
  </si>
  <si>
    <t>172W</t>
    <phoneticPr fontId="12" type="noConversion"/>
  </si>
  <si>
    <t>X-PRESS KARAKORAM</t>
    <phoneticPr fontId="12" type="noConversion"/>
  </si>
  <si>
    <t>AS PAMELA</t>
    <phoneticPr fontId="12" type="noConversion"/>
  </si>
  <si>
    <t>065W</t>
    <phoneticPr fontId="12" type="noConversion"/>
  </si>
  <si>
    <t>MERATUS JAYAGIRI</t>
    <phoneticPr fontId="12" type="noConversion"/>
  </si>
  <si>
    <t>033W</t>
    <phoneticPr fontId="12" type="noConversion"/>
  </si>
  <si>
    <t>173W</t>
    <phoneticPr fontId="12" type="noConversion"/>
  </si>
  <si>
    <t>COSCO CJ29 SKT8 / SNL NKT6 SITC</t>
    <phoneticPr fontId="36" type="noConversion"/>
  </si>
  <si>
    <t>EPONYMA</t>
    <phoneticPr fontId="12" type="noConversion"/>
  </si>
  <si>
    <t>121E</t>
    <phoneticPr fontId="12" type="noConversion"/>
  </si>
  <si>
    <t>122E</t>
    <phoneticPr fontId="12" type="noConversion"/>
  </si>
  <si>
    <t>125E</t>
  </si>
  <si>
    <t>NOSCO
COSCO
EAS  AK12</t>
    <phoneticPr fontId="36" type="noConversion"/>
  </si>
  <si>
    <t>XIN MING ZHOU 20</t>
    <phoneticPr fontId="12" type="noConversion"/>
  </si>
  <si>
    <t>2419E</t>
  </si>
  <si>
    <t>2419E</t>
    <phoneticPr fontId="12" type="noConversion"/>
  </si>
  <si>
    <t>2420E</t>
    <phoneticPr fontId="12" type="noConversion"/>
  </si>
  <si>
    <t>2421E</t>
  </si>
  <si>
    <t>2422E</t>
  </si>
  <si>
    <t>2423E</t>
  </si>
  <si>
    <t>COSCO  AIS</t>
    <phoneticPr fontId="36" type="noConversion"/>
  </si>
  <si>
    <t>ZHONG GU JI NAN</t>
    <phoneticPr fontId="12" type="noConversion"/>
  </si>
  <si>
    <t>24003W</t>
    <phoneticPr fontId="12" type="noConversion"/>
  </si>
  <si>
    <t>KMTC MANILA</t>
    <phoneticPr fontId="12" type="noConversion"/>
  </si>
  <si>
    <t>XIN PU DONG</t>
    <phoneticPr fontId="12" type="noConversion"/>
  </si>
  <si>
    <t>274W</t>
    <phoneticPr fontId="12" type="noConversion"/>
  </si>
  <si>
    <t>KMTC DELHI</t>
    <phoneticPr fontId="12" type="noConversion"/>
  </si>
  <si>
    <t> TBN</t>
    <phoneticPr fontId="12" type="noConversion"/>
  </si>
  <si>
    <t>COSCO  MEX</t>
    <phoneticPr fontId="36" type="noConversion"/>
  </si>
  <si>
    <t>CSCL ATLANTIC OCEAN</t>
    <phoneticPr fontId="12" type="noConversion"/>
  </si>
  <si>
    <t>053W</t>
    <phoneticPr fontId="12" type="noConversion"/>
  </si>
  <si>
    <t>CSCL INDIAN OCEAN</t>
    <phoneticPr fontId="12" type="noConversion"/>
  </si>
  <si>
    <t>064W</t>
    <phoneticPr fontId="12" type="noConversion"/>
  </si>
  <si>
    <t>CSCL GLOBE</t>
    <phoneticPr fontId="12" type="noConversion"/>
  </si>
  <si>
    <t>063W</t>
    <phoneticPr fontId="12" type="noConversion"/>
  </si>
  <si>
    <t xml:space="preserve">COSCO CAX1 </t>
    <phoneticPr fontId="36" type="noConversion"/>
  </si>
  <si>
    <t>CMA CGM AQUILA</t>
    <phoneticPr fontId="12" type="noConversion"/>
  </si>
  <si>
    <t>0PPCFE1</t>
    <phoneticPr fontId="12" type="noConversion"/>
  </si>
  <si>
    <t>CMA CGM VELA</t>
    <phoneticPr fontId="12" type="noConversion"/>
  </si>
  <si>
    <t>0PPHDE1</t>
    <phoneticPr fontId="12" type="noConversion"/>
  </si>
  <si>
    <t>CMA CGM LIBRA</t>
    <phoneticPr fontId="12" type="noConversion"/>
  </si>
  <si>
    <t>0PPHFE1</t>
    <phoneticPr fontId="12" type="noConversion"/>
  </si>
  <si>
    <t>CSCL ZEEBRUGGE</t>
    <phoneticPr fontId="12" type="noConversion"/>
  </si>
  <si>
    <t>047E</t>
    <phoneticPr fontId="12" type="noConversion"/>
  </si>
  <si>
    <t>COSCO HELLAS</t>
    <phoneticPr fontId="12" type="noConversion"/>
  </si>
  <si>
    <t>109E</t>
    <phoneticPr fontId="12" type="noConversion"/>
  </si>
  <si>
    <t>COSCO/AWE1</t>
    <phoneticPr fontId="36" type="noConversion"/>
  </si>
  <si>
    <t>EVER FASHION</t>
    <phoneticPr fontId="12" type="noConversion"/>
  </si>
  <si>
    <t>1160E</t>
    <phoneticPr fontId="12" type="noConversion"/>
  </si>
  <si>
    <t>EVER FUTURE</t>
    <phoneticPr fontId="12" type="noConversion"/>
  </si>
  <si>
    <t>1161E</t>
  </si>
  <si>
    <t>1162E</t>
  </si>
  <si>
    <t>1163E</t>
  </si>
  <si>
    <t>EVER FAIR</t>
    <phoneticPr fontId="12" type="noConversion"/>
  </si>
  <si>
    <t>EVER FOCUS</t>
    <phoneticPr fontId="12" type="noConversion"/>
  </si>
  <si>
    <t>COSCO AAC/ONE CP3</t>
    <phoneticPr fontId="36" type="noConversion"/>
  </si>
  <si>
    <t>CSCL SOUTH CHINA SEA</t>
    <phoneticPr fontId="12" type="noConversion"/>
  </si>
  <si>
    <t>068E</t>
    <phoneticPr fontId="12" type="noConversion"/>
  </si>
  <si>
    <t>CSCL YELLOW SEA</t>
    <phoneticPr fontId="12" type="noConversion"/>
  </si>
  <si>
    <t>057E</t>
    <phoneticPr fontId="12" type="noConversion"/>
  </si>
  <si>
    <t>OOCL WASHINGTON</t>
    <phoneticPr fontId="12" type="noConversion"/>
  </si>
  <si>
    <t>083E</t>
    <phoneticPr fontId="12" type="noConversion"/>
  </si>
  <si>
    <t>COSCO PHILIPPINES</t>
    <phoneticPr fontId="12" type="noConversion"/>
  </si>
  <si>
    <t>111E</t>
    <phoneticPr fontId="12" type="noConversion"/>
  </si>
  <si>
    <t>EVER LEADING</t>
    <phoneticPr fontId="12" type="noConversion"/>
  </si>
  <si>
    <t>1114E</t>
    <phoneticPr fontId="12" type="noConversion"/>
  </si>
  <si>
    <t>1115E</t>
  </si>
  <si>
    <t>1116E</t>
  </si>
  <si>
    <t>1117E</t>
  </si>
  <si>
    <t>1118E</t>
  </si>
  <si>
    <t>EVER FAITH</t>
    <phoneticPr fontId="12" type="noConversion"/>
  </si>
  <si>
    <t>EVER LOGIC</t>
    <phoneticPr fontId="12" type="noConversion"/>
  </si>
  <si>
    <t>EVER FORE</t>
    <phoneticPr fontId="12" type="noConversion"/>
  </si>
  <si>
    <t>COSCO BELGIUM</t>
    <phoneticPr fontId="12" type="noConversion"/>
  </si>
  <si>
    <t>COSCO ITALY</t>
    <phoneticPr fontId="12" type="noConversion"/>
  </si>
  <si>
    <t>066E</t>
    <phoneticPr fontId="12" type="noConversion"/>
  </si>
  <si>
    <t>OOCL MALAYSIA</t>
    <phoneticPr fontId="12" type="noConversion"/>
  </si>
  <si>
    <t>056E</t>
    <phoneticPr fontId="12" type="noConversion"/>
  </si>
  <si>
    <t>OOCL EGYPT</t>
    <phoneticPr fontId="12" type="noConversion"/>
  </si>
  <si>
    <t>060E</t>
    <phoneticPr fontId="12" type="noConversion"/>
  </si>
  <si>
    <t>COSCO FRANCE</t>
    <phoneticPr fontId="12" type="noConversion"/>
  </si>
  <si>
    <t>062E</t>
    <phoneticPr fontId="12" type="noConversion"/>
  </si>
  <si>
    <t>COSCO MPNW</t>
    <phoneticPr fontId="12" type="noConversion"/>
  </si>
  <si>
    <t>APL CHONGQING</t>
    <phoneticPr fontId="12" type="noConversion"/>
  </si>
  <si>
    <t>0TNCNS1</t>
    <phoneticPr fontId="12" type="noConversion"/>
  </si>
  <si>
    <t>CMA CGM HYDRA</t>
    <phoneticPr fontId="12" type="noConversion"/>
  </si>
  <si>
    <t>0TNCRS1</t>
    <phoneticPr fontId="12" type="noConversion"/>
  </si>
  <si>
    <t>TBN</t>
    <phoneticPr fontId="12" type="noConversion"/>
  </si>
  <si>
    <t>CMA CGM COCHIN</t>
    <phoneticPr fontId="12" type="noConversion"/>
  </si>
  <si>
    <t>0TNCVS1</t>
    <phoneticPr fontId="12" type="noConversion"/>
  </si>
  <si>
    <t>COSCO EMC AWE2</t>
    <phoneticPr fontId="12" type="noConversion"/>
  </si>
  <si>
    <t>CMA CGM MUSCA</t>
    <phoneticPr fontId="12" type="noConversion"/>
  </si>
  <si>
    <t>0MBGHE1</t>
    <phoneticPr fontId="12" type="noConversion"/>
  </si>
  <si>
    <t>COSCO FAITH</t>
    <phoneticPr fontId="12" type="noConversion"/>
  </si>
  <si>
    <t>067E</t>
    <phoneticPr fontId="12" type="noConversion"/>
  </si>
  <si>
    <t>COSCO SHIPPING CAMELLIA</t>
    <phoneticPr fontId="12" type="noConversion"/>
  </si>
  <si>
    <t>023E</t>
    <phoneticPr fontId="12" type="noConversion"/>
  </si>
  <si>
    <t>COSCO CPNW</t>
    <phoneticPr fontId="12" type="noConversion"/>
  </si>
  <si>
    <t>COSCO VENICE</t>
    <phoneticPr fontId="12" type="noConversion"/>
  </si>
  <si>
    <t>062N</t>
    <phoneticPr fontId="12" type="noConversion"/>
  </si>
  <si>
    <t>XIN FEI ZHOU</t>
    <phoneticPr fontId="12" type="noConversion"/>
  </si>
  <si>
    <t>094N</t>
    <phoneticPr fontId="12" type="noConversion"/>
  </si>
  <si>
    <t>COSCO SANTOS</t>
    <phoneticPr fontId="12" type="noConversion"/>
  </si>
  <si>
    <t>082N</t>
    <phoneticPr fontId="12" type="noConversion"/>
  </si>
  <si>
    <t>OOCL ROTTERDAM</t>
    <phoneticPr fontId="12" type="noConversion"/>
  </si>
  <si>
    <t>147N</t>
    <phoneticPr fontId="12" type="noConversion"/>
  </si>
  <si>
    <t>EA CETUS</t>
    <phoneticPr fontId="12" type="noConversion"/>
  </si>
  <si>
    <t>003N</t>
    <phoneticPr fontId="12" type="noConversion"/>
  </si>
  <si>
    <t>SITC /VTX2</t>
    <phoneticPr fontId="36" type="noConversion"/>
  </si>
  <si>
    <t>SITC HEBEI</t>
    <phoneticPr fontId="12" type="noConversion"/>
  </si>
  <si>
    <t>2410S</t>
    <phoneticPr fontId="12" type="noConversion"/>
  </si>
  <si>
    <t>SITC SHANDONG</t>
    <phoneticPr fontId="12" type="noConversion"/>
  </si>
  <si>
    <t>SITC KEELUNG</t>
    <phoneticPr fontId="12" type="noConversion"/>
  </si>
  <si>
    <t>SITC LIDE</t>
    <phoneticPr fontId="12" type="noConversion"/>
  </si>
  <si>
    <t>SITC KANTO</t>
    <phoneticPr fontId="12" type="noConversion"/>
  </si>
  <si>
    <t>NBYY CVT</t>
    <phoneticPr fontId="36" type="noConversion"/>
  </si>
  <si>
    <t>DONG FANG FU</t>
    <phoneticPr fontId="12" type="noConversion"/>
  </si>
  <si>
    <t>2417S</t>
    <phoneticPr fontId="12" type="noConversion"/>
  </si>
  <si>
    <t>SITC HAIPHONG</t>
    <phoneticPr fontId="12" type="noConversion"/>
  </si>
  <si>
    <t>2419S</t>
  </si>
  <si>
    <t>2420S</t>
  </si>
  <si>
    <t>2421S</t>
  </si>
  <si>
    <t>SITC CJV7</t>
    <phoneticPr fontId="36" type="noConversion"/>
  </si>
  <si>
    <t>SITC KAOHSIUNG</t>
    <phoneticPr fontId="12" type="noConversion"/>
  </si>
  <si>
    <t>SITC YOKOHAMA</t>
    <phoneticPr fontId="12" type="noConversion"/>
  </si>
  <si>
    <t>2409N</t>
    <phoneticPr fontId="12" type="noConversion"/>
  </si>
  <si>
    <t>SITC KOBE</t>
    <phoneticPr fontId="12" type="noConversion"/>
  </si>
  <si>
    <t>2417N</t>
    <phoneticPr fontId="12" type="noConversion"/>
  </si>
  <si>
    <t>2415N</t>
    <phoneticPr fontId="12" type="noConversion"/>
  </si>
  <si>
    <t>2411N</t>
    <phoneticPr fontId="12" type="noConversion"/>
  </si>
  <si>
    <t>NOSCO  NBT3/ 
SITC VTX2 /SNL NJ1</t>
    <phoneticPr fontId="36" type="noConversion"/>
  </si>
  <si>
    <t>SNL/SITC CPS</t>
    <phoneticPr fontId="36" type="noConversion"/>
  </si>
  <si>
    <t>SITC MAKASSAR</t>
    <phoneticPr fontId="12" type="noConversion"/>
  </si>
  <si>
    <t>2411S</t>
    <phoneticPr fontId="12" type="noConversion"/>
  </si>
  <si>
    <t>2412S</t>
    <phoneticPr fontId="12" type="noConversion"/>
  </si>
  <si>
    <t>2411S</t>
    <phoneticPr fontId="12" type="noConversion"/>
  </si>
  <si>
    <t>2413S</t>
    <phoneticPr fontId="12" type="noConversion"/>
  </si>
  <si>
    <t>SNL SCT</t>
    <phoneticPr fontId="36" type="noConversion"/>
  </si>
  <si>
    <t>SNL CHS/SITC CJV5</t>
    <phoneticPr fontId="36" type="noConversion"/>
  </si>
  <si>
    <t>SITC CJV4</t>
    <phoneticPr fontId="12" type="noConversion"/>
  </si>
  <si>
    <t>SITC MOJI</t>
    <phoneticPr fontId="12" type="noConversion"/>
  </si>
  <si>
    <t>SITC OSAKA</t>
    <phoneticPr fontId="12" type="noConversion"/>
  </si>
  <si>
    <t>2416S</t>
    <phoneticPr fontId="12" type="noConversion"/>
  </si>
  <si>
    <t>SITC QINZHOU</t>
    <phoneticPr fontId="12" type="noConversion"/>
  </si>
  <si>
    <t>2414S</t>
    <phoneticPr fontId="12" type="noConversion"/>
  </si>
  <si>
    <t>SITC YOKKAICHI</t>
    <phoneticPr fontId="12" type="noConversion"/>
  </si>
  <si>
    <t>2414S</t>
    <phoneticPr fontId="12" type="noConversion"/>
  </si>
  <si>
    <t>KMTC CMV</t>
    <phoneticPr fontId="12" type="noConversion"/>
  </si>
  <si>
    <t>SITC NANSHA</t>
    <phoneticPr fontId="12" type="noConversion"/>
  </si>
  <si>
    <t>2406S</t>
    <phoneticPr fontId="12" type="noConversion"/>
  </si>
  <si>
    <t>KMTC SEOUL</t>
    <phoneticPr fontId="12" type="noConversion"/>
  </si>
  <si>
    <t>421S</t>
    <phoneticPr fontId="12" type="noConversion"/>
  </si>
  <si>
    <t>KMTC  CKIS</t>
    <phoneticPr fontId="36" type="noConversion"/>
  </si>
  <si>
    <t>KMTC OSAKA</t>
    <phoneticPr fontId="12" type="noConversion"/>
  </si>
  <si>
    <t>2407S</t>
    <phoneticPr fontId="12" type="noConversion"/>
  </si>
  <si>
    <t>KMTC JAKARTA</t>
    <phoneticPr fontId="12" type="noConversion"/>
  </si>
  <si>
    <t>2405S</t>
    <phoneticPr fontId="12" type="noConversion"/>
  </si>
  <si>
    <t>ASL  CHN1/KMTC CH1</t>
    <phoneticPr fontId="36" type="noConversion"/>
  </si>
  <si>
    <t>XIN DA LIAN</t>
    <phoneticPr fontId="12" type="noConversion"/>
  </si>
  <si>
    <t>135S</t>
    <phoneticPr fontId="12" type="noConversion"/>
  </si>
  <si>
    <t>ZHONG GU KUN MING</t>
    <phoneticPr fontId="12" type="noConversion"/>
  </si>
  <si>
    <t>1QAGCS</t>
    <phoneticPr fontId="12" type="noConversion"/>
  </si>
  <si>
    <t>245S</t>
    <phoneticPr fontId="12" type="noConversion"/>
  </si>
  <si>
    <t>1QAGGS</t>
    <phoneticPr fontId="12" type="noConversion"/>
  </si>
  <si>
    <t>DONGYOUN/
KMTC  NCS</t>
    <phoneticPr fontId="36" type="noConversion"/>
  </si>
  <si>
    <t>2415E</t>
    <phoneticPr fontId="12" type="noConversion"/>
  </si>
  <si>
    <t>DONGYOUNG/
KMTC/EAS CJ1</t>
    <phoneticPr fontId="36" type="noConversion"/>
  </si>
  <si>
    <t>2408E</t>
    <phoneticPr fontId="12" type="noConversion"/>
  </si>
  <si>
    <t>2409E</t>
    <phoneticPr fontId="12" type="noConversion"/>
  </si>
  <si>
    <t>2410E</t>
    <phoneticPr fontId="12" type="noConversion"/>
  </si>
  <si>
    <t>DONGYOUNG/
KMTC INS</t>
    <phoneticPr fontId="36" type="noConversion"/>
  </si>
  <si>
    <t>2416E</t>
    <phoneticPr fontId="12" type="noConversion"/>
  </si>
  <si>
    <t>ZHONG GU CHANG CHUN</t>
    <phoneticPr fontId="12" type="noConversion"/>
  </si>
  <si>
    <t>2417W</t>
    <phoneticPr fontId="12" type="noConversion"/>
  </si>
  <si>
    <t>KOTA MANZANILLO</t>
    <phoneticPr fontId="12" type="noConversion"/>
  </si>
  <si>
    <t>0013W</t>
    <phoneticPr fontId="12" type="noConversion"/>
  </si>
  <si>
    <t>KMTC MUNDRA</t>
    <phoneticPr fontId="12" type="noConversion"/>
  </si>
  <si>
    <t>WAN HAI 626</t>
    <phoneticPr fontId="12" type="noConversion"/>
  </si>
  <si>
    <t>W016</t>
    <phoneticPr fontId="12" type="noConversion"/>
  </si>
  <si>
    <t>WAN HAI 61</t>
    <phoneticPr fontId="12" type="noConversion"/>
  </si>
  <si>
    <t>W070</t>
    <phoneticPr fontId="12" type="noConversion"/>
  </si>
  <si>
    <t>YM INCREMENT</t>
    <phoneticPr fontId="12" type="noConversion"/>
  </si>
  <si>
    <t>296S</t>
    <phoneticPr fontId="12" type="noConversion"/>
  </si>
  <si>
    <t>AS SABINE</t>
    <phoneticPr fontId="12" type="noConversion"/>
  </si>
  <si>
    <t>WAN HAI 175</t>
    <phoneticPr fontId="12" type="noConversion"/>
  </si>
  <si>
    <t>S121</t>
    <phoneticPr fontId="12" type="noConversion"/>
  </si>
  <si>
    <t>297S</t>
    <phoneticPr fontId="12" type="noConversion"/>
  </si>
  <si>
    <t>423S</t>
    <phoneticPr fontId="12" type="noConversion"/>
  </si>
  <si>
    <t>INTERASIA HORIZON</t>
    <phoneticPr fontId="12" type="noConversion"/>
  </si>
  <si>
    <t>XIN WEN ZHOU</t>
    <phoneticPr fontId="12" type="noConversion"/>
  </si>
  <si>
    <t>161W</t>
    <phoneticPr fontId="12" type="noConversion"/>
  </si>
  <si>
    <t>SEASPAN OSAKA</t>
    <phoneticPr fontId="12" type="noConversion"/>
  </si>
  <si>
    <t>016WW</t>
    <phoneticPr fontId="12" type="noConversion"/>
  </si>
  <si>
    <t>WAN HAI 508</t>
    <phoneticPr fontId="12" type="noConversion"/>
  </si>
  <si>
    <t>OOCL SAVANNAH</t>
    <phoneticPr fontId="12" type="noConversion"/>
  </si>
  <si>
    <t>450W</t>
    <phoneticPr fontId="12" type="noConversion"/>
  </si>
  <si>
    <t>KAOHSIUNG</t>
    <phoneticPr fontId="12" type="noConversion"/>
  </si>
  <si>
    <t>2418S</t>
    <phoneticPr fontId="12" type="noConversion"/>
  </si>
  <si>
    <t>2418S</t>
    <phoneticPr fontId="12" type="noConversion"/>
  </si>
  <si>
    <t>2422S</t>
  </si>
  <si>
    <t>OMIT</t>
    <phoneticPr fontId="12" type="noConversion"/>
  </si>
  <si>
    <t>CHITTAGONG</t>
    <phoneticPr fontId="36" type="noConversion"/>
  </si>
  <si>
    <t>NOSCO NTW2   4/5</t>
    <phoneticPr fontId="36" type="noConversion"/>
  </si>
  <si>
    <t>NEW MINGZHOU 68</t>
    <phoneticPr fontId="12" type="noConversion"/>
  </si>
  <si>
    <t>2412E</t>
    <phoneticPr fontId="12" type="noConversion"/>
  </si>
  <si>
    <t>NEW MINGZHOU 66</t>
    <phoneticPr fontId="12" type="noConversion"/>
  </si>
  <si>
    <t>NEW MINGZHOU 28</t>
    <phoneticPr fontId="12" type="noConversion"/>
  </si>
  <si>
    <t>2413E</t>
    <phoneticPr fontId="12" type="noConversion"/>
  </si>
  <si>
    <t>2414E</t>
    <phoneticPr fontId="12" type="noConversion"/>
  </si>
  <si>
    <t>NEW MINGZHOU 66</t>
    <phoneticPr fontId="12" type="noConversion"/>
  </si>
  <si>
    <t>XIN MING ZHOU 102</t>
  </si>
  <si>
    <t>2406S</t>
    <phoneticPr fontId="12" type="noConversion"/>
  </si>
  <si>
    <t>XIN MING ZHOU 108</t>
    <phoneticPr fontId="12" type="noConversion"/>
  </si>
  <si>
    <t>2417S</t>
    <phoneticPr fontId="12" type="noConversion"/>
  </si>
  <si>
    <t>XIN MING ZHOU 98</t>
    <phoneticPr fontId="12" type="noConversion"/>
  </si>
  <si>
    <t>2407S</t>
    <phoneticPr fontId="12" type="noConversion"/>
  </si>
  <si>
    <t>XIN MING ZHOU 102</t>
    <phoneticPr fontId="12" type="noConversion"/>
  </si>
  <si>
    <t>MONTREAL</t>
    <phoneticPr fontId="12" type="noConversion"/>
  </si>
  <si>
    <t>SM QINGDAO</t>
    <phoneticPr fontId="12" type="noConversion"/>
  </si>
  <si>
    <t>2403E</t>
    <phoneticPr fontId="12" type="noConversion"/>
  </si>
  <si>
    <t>SM PORTLAND</t>
    <phoneticPr fontId="12" type="noConversion"/>
  </si>
  <si>
    <t>2403E</t>
    <phoneticPr fontId="12" type="noConversion"/>
  </si>
  <si>
    <t>SM MUMBAI</t>
    <phoneticPr fontId="12" type="noConversion"/>
  </si>
  <si>
    <t>REN JIAN 20</t>
    <phoneticPr fontId="12" type="noConversion"/>
  </si>
  <si>
    <t>2404E</t>
    <phoneticPr fontId="12" type="noConversion"/>
  </si>
  <si>
    <t>KOTA LUKIS</t>
    <phoneticPr fontId="12" type="noConversion"/>
  </si>
  <si>
    <t>2404E</t>
    <phoneticPr fontId="12" type="noConversion"/>
  </si>
  <si>
    <t>MAERSK XIAME</t>
    <phoneticPr fontId="12" type="noConversion"/>
  </si>
  <si>
    <t>N416A</t>
    <phoneticPr fontId="12" type="noConversion"/>
  </si>
  <si>
    <t>MAERSK NUSANTARA</t>
    <phoneticPr fontId="12" type="noConversion"/>
  </si>
  <si>
    <t>359A</t>
    <phoneticPr fontId="12" type="noConversion"/>
  </si>
  <si>
    <t>MAERSK SONGKHLA</t>
    <phoneticPr fontId="12" type="noConversion"/>
  </si>
  <si>
    <t>356A</t>
    <phoneticPr fontId="12" type="noConversion"/>
  </si>
  <si>
    <t>MCC TOKYO</t>
    <phoneticPr fontId="12" type="noConversion"/>
  </si>
  <si>
    <t>412A</t>
    <phoneticPr fontId="12" type="noConversion"/>
  </si>
  <si>
    <t>MAERSK JAKARTA</t>
    <phoneticPr fontId="12" type="noConversion"/>
  </si>
  <si>
    <t>MCC YANGON</t>
    <phoneticPr fontId="12" type="noConversion"/>
  </si>
  <si>
    <t>413S</t>
    <phoneticPr fontId="12" type="noConversion"/>
  </si>
  <si>
    <t>MAERSK VLADIVOSTOK</t>
    <phoneticPr fontId="12" type="noConversion"/>
  </si>
  <si>
    <t>354S</t>
    <phoneticPr fontId="12" type="noConversion"/>
  </si>
  <si>
    <t>MAERSK HAI PHONG</t>
    <phoneticPr fontId="12" type="noConversion"/>
  </si>
  <si>
    <t>408S</t>
    <phoneticPr fontId="12" type="noConversion"/>
  </si>
  <si>
    <t>MAERSK DHAKA</t>
    <phoneticPr fontId="12" type="noConversion"/>
  </si>
  <si>
    <t>409S</t>
    <phoneticPr fontId="12" type="noConversion"/>
  </si>
  <si>
    <t>MAERSK MONGLA</t>
    <phoneticPr fontId="12" type="noConversion"/>
  </si>
  <si>
    <t>411S</t>
    <phoneticPr fontId="12" type="noConversion"/>
  </si>
  <si>
    <t>RCL  RBC1</t>
    <phoneticPr fontId="36" type="noConversion"/>
  </si>
  <si>
    <t>JARU BHUM</t>
    <phoneticPr fontId="12" type="noConversion"/>
  </si>
  <si>
    <t>127S</t>
    <phoneticPr fontId="12" type="noConversion"/>
  </si>
  <si>
    <t>XIN MING ZHOU 106</t>
    <phoneticPr fontId="12" type="noConversion"/>
  </si>
  <si>
    <t>2417S</t>
    <phoneticPr fontId="12" type="noConversion"/>
  </si>
  <si>
    <t>KHUNA BHUM</t>
    <phoneticPr fontId="12" type="noConversion"/>
  </si>
  <si>
    <t xml:space="preserve">045S </t>
    <phoneticPr fontId="12" type="noConversion"/>
  </si>
  <si>
    <t xml:space="preserve">XIN MING ZHOU 106 </t>
    <phoneticPr fontId="12" type="noConversion"/>
  </si>
  <si>
    <t>2420S</t>
    <phoneticPr fontId="12" type="noConversion"/>
  </si>
  <si>
    <t>128S</t>
    <phoneticPr fontId="12" type="noConversion"/>
  </si>
  <si>
    <t>RCL RFM</t>
    <phoneticPr fontId="36" type="noConversion"/>
  </si>
  <si>
    <t>VIRA BHUM</t>
    <phoneticPr fontId="12" type="noConversion"/>
  </si>
  <si>
    <t>POSEN</t>
    <phoneticPr fontId="12" type="noConversion"/>
  </si>
  <si>
    <t>2419W</t>
    <phoneticPr fontId="12" type="noConversion"/>
  </si>
  <si>
    <t>INTERASIA MOMENTUM</t>
    <phoneticPr fontId="12" type="noConversion"/>
  </si>
  <si>
    <t>W045</t>
    <phoneticPr fontId="12" type="noConversion"/>
  </si>
  <si>
    <t>KOTA GAYA</t>
    <phoneticPr fontId="12" type="noConversion"/>
  </si>
  <si>
    <t>0406W</t>
    <phoneticPr fontId="12" type="noConversion"/>
  </si>
  <si>
    <t>CONTSHIP WAY</t>
    <phoneticPr fontId="12" type="noConversion"/>
  </si>
  <si>
    <t>419S</t>
    <phoneticPr fontId="12" type="noConversion"/>
  </si>
  <si>
    <t xml:space="preserve">ULTIMA </t>
    <phoneticPr fontId="12" type="noConversion"/>
  </si>
  <si>
    <t>24016S</t>
    <phoneticPr fontId="12" type="noConversion"/>
  </si>
  <si>
    <t>CONTSHIP WAY</t>
    <phoneticPr fontId="12" type="noConversion"/>
  </si>
  <si>
    <t>421S</t>
    <phoneticPr fontId="12" type="noConversion"/>
  </si>
  <si>
    <t>ULTIMA</t>
    <phoneticPr fontId="12" type="noConversion"/>
  </si>
  <si>
    <t>24017S</t>
    <phoneticPr fontId="12" type="noConversion"/>
  </si>
  <si>
    <t>423S</t>
    <phoneticPr fontId="12" type="noConversion"/>
  </si>
  <si>
    <t>VIA PRR</t>
  </si>
  <si>
    <t>098E</t>
  </si>
  <si>
    <t>COSCO EUROPE</t>
  </si>
  <si>
    <t>086E</t>
  </si>
  <si>
    <t>COSCO AFRICA</t>
    <phoneticPr fontId="12" type="noConversion"/>
  </si>
  <si>
    <t>102E</t>
    <phoneticPr fontId="12" type="noConversion"/>
  </si>
  <si>
    <t>COSCO KAOHSIUNG</t>
    <phoneticPr fontId="12" type="noConversion"/>
  </si>
  <si>
    <t>099E</t>
    <phoneticPr fontId="12" type="noConversion"/>
  </si>
  <si>
    <t>COSCO OCEANIA</t>
    <phoneticPr fontId="12" type="noConversion"/>
  </si>
  <si>
    <t>COSCO(CEN)/OOCL(PCN1 )</t>
    <phoneticPr fontId="12" type="noConversion"/>
  </si>
  <si>
    <t>057E</t>
    <phoneticPr fontId="12" type="noConversion"/>
  </si>
  <si>
    <t>CSCL AUTUMN</t>
    <phoneticPr fontId="12" type="noConversion"/>
  </si>
  <si>
    <t xml:space="preserve">CUT OFF </t>
  </si>
  <si>
    <t>TORONTO</t>
    <phoneticPr fontId="12" type="noConversion"/>
  </si>
  <si>
    <t>PRR</t>
  </si>
  <si>
    <t>TORONTO</t>
  </si>
  <si>
    <t>COSCO AFRICA</t>
    <phoneticPr fontId="12" type="noConversion"/>
  </si>
  <si>
    <t>102E</t>
    <phoneticPr fontId="12" type="noConversion"/>
  </si>
  <si>
    <t>099E</t>
    <phoneticPr fontId="12" type="noConversion"/>
  </si>
  <si>
    <t>COSCO(CEN)/OOCL(PCN1 )</t>
    <phoneticPr fontId="12" type="noConversion"/>
  </si>
  <si>
    <t>CSCL AUTUMN</t>
    <phoneticPr fontId="12" type="noConversion"/>
  </si>
  <si>
    <t>MONTREAL</t>
  </si>
  <si>
    <t xml:space="preserve"> </t>
    <phoneticPr fontId="55" type="noConversion"/>
  </si>
  <si>
    <t>2404E</t>
  </si>
  <si>
    <t>REN JIAN 20</t>
    <phoneticPr fontId="12" type="noConversion"/>
  </si>
  <si>
    <t>2403E</t>
    <phoneticPr fontId="12" type="noConversion"/>
  </si>
  <si>
    <t>SM MUMBAI</t>
    <phoneticPr fontId="12" type="noConversion"/>
  </si>
  <si>
    <t>2403E</t>
    <phoneticPr fontId="12" type="noConversion"/>
  </si>
  <si>
    <t>SM PORTLAND</t>
    <phoneticPr fontId="12" type="noConversion"/>
  </si>
  <si>
    <t>SML(PNS)</t>
    <phoneticPr fontId="12" type="noConversion"/>
  </si>
  <si>
    <t>SM QINGDAO</t>
    <phoneticPr fontId="12" type="noConversion"/>
  </si>
  <si>
    <t>VANCOUVER</t>
    <phoneticPr fontId="55" type="noConversion"/>
  </si>
  <si>
    <t>VANCOUVER</t>
    <phoneticPr fontId="12" type="noConversion"/>
  </si>
  <si>
    <t>CANADA ROUTE</t>
  </si>
  <si>
    <t>052E</t>
    <phoneticPr fontId="12" type="noConversion"/>
  </si>
  <si>
    <t>NEW YORK EXPRESS</t>
    <phoneticPr fontId="12" type="noConversion"/>
  </si>
  <si>
    <t>048E</t>
    <phoneticPr fontId="12" type="noConversion"/>
  </si>
  <si>
    <t>SHANGHAI EXPRESS</t>
    <phoneticPr fontId="12" type="noConversion"/>
  </si>
  <si>
    <t>039E</t>
    <phoneticPr fontId="12" type="noConversion"/>
  </si>
  <si>
    <t>SOUTHAMPTON EXPRESS</t>
    <phoneticPr fontId="12" type="noConversion"/>
  </si>
  <si>
    <t>038E</t>
    <phoneticPr fontId="12" type="noConversion"/>
  </si>
  <si>
    <t>UMM SALAL</t>
    <phoneticPr fontId="12" type="noConversion"/>
  </si>
  <si>
    <t>HMM/ONE/YML(EC2)</t>
    <phoneticPr fontId="12" type="noConversion"/>
  </si>
  <si>
    <t>NO VESSEL</t>
    <phoneticPr fontId="12" type="noConversion"/>
  </si>
  <si>
    <t>CHARLESTON</t>
    <phoneticPr fontId="12" type="noConversion"/>
  </si>
  <si>
    <t>100E</t>
    <phoneticPr fontId="12" type="noConversion"/>
  </si>
  <si>
    <t>COSCO THAILAND</t>
    <phoneticPr fontId="12" type="noConversion"/>
  </si>
  <si>
    <t>BLANK SAILING</t>
    <phoneticPr fontId="12" type="noConversion"/>
  </si>
  <si>
    <t>155E</t>
    <phoneticPr fontId="12" type="noConversion"/>
  </si>
  <si>
    <t>XIN MEI ZHOU</t>
    <phoneticPr fontId="12" type="noConversion"/>
  </si>
  <si>
    <t>COSCO MALAYSIA</t>
    <phoneticPr fontId="12" type="noConversion"/>
  </si>
  <si>
    <t>COSCO/EMC(GME)/OOCL(GCC2)</t>
    <phoneticPr fontId="12" type="noConversion"/>
  </si>
  <si>
    <t>069E</t>
    <phoneticPr fontId="12" type="noConversion"/>
  </si>
  <si>
    <t>OOCL UTAH</t>
    <phoneticPr fontId="12" type="noConversion"/>
  </si>
  <si>
    <t>HOUSTON</t>
    <phoneticPr fontId="12" type="noConversion"/>
  </si>
  <si>
    <t>HOUSTON</t>
    <phoneticPr fontId="12" type="noConversion"/>
  </si>
  <si>
    <t>0PGI3E</t>
    <phoneticPr fontId="12" type="noConversion"/>
  </si>
  <si>
    <t>CMA CGM NERVAL</t>
    <phoneticPr fontId="12" type="noConversion"/>
  </si>
  <si>
    <t>0PGI1E</t>
    <phoneticPr fontId="12" type="noConversion"/>
  </si>
  <si>
    <t>MH PERSEUS</t>
    <phoneticPr fontId="12" type="noConversion"/>
  </si>
  <si>
    <t>0PGHZE</t>
    <phoneticPr fontId="12" type="noConversion"/>
  </si>
  <si>
    <t>CMA CGM LEGACY</t>
    <phoneticPr fontId="12" type="noConversion"/>
  </si>
  <si>
    <t>0PGHXE</t>
    <phoneticPr fontId="12" type="noConversion"/>
  </si>
  <si>
    <t>APL DANUBE</t>
    <phoneticPr fontId="12" type="noConversion"/>
  </si>
  <si>
    <t>CMA(PEX3) OOCL(GCC1)</t>
    <phoneticPr fontId="12" type="noConversion"/>
  </si>
  <si>
    <t>0PGHVE</t>
    <phoneticPr fontId="12" type="noConversion"/>
  </si>
  <si>
    <t>CMA CGM INNOVATION</t>
    <phoneticPr fontId="12" type="noConversion"/>
  </si>
  <si>
    <t>VESSEL</t>
    <phoneticPr fontId="12" type="noConversion"/>
  </si>
  <si>
    <t>MIAMI</t>
    <phoneticPr fontId="12" type="noConversion"/>
  </si>
  <si>
    <t>074E</t>
  </si>
  <si>
    <t>COSCO FORTUNE</t>
  </si>
  <si>
    <t>023E</t>
    <phoneticPr fontId="12" type="noConversion"/>
  </si>
  <si>
    <t>COSCO SHIPPING CAMELLIA</t>
    <phoneticPr fontId="12" type="noConversion"/>
  </si>
  <si>
    <t>067E</t>
    <phoneticPr fontId="12" type="noConversion"/>
  </si>
  <si>
    <t>COSCO FAITH</t>
    <phoneticPr fontId="12" type="noConversion"/>
  </si>
  <si>
    <t>OOCL(ECX2)/COSCO(AWE2)</t>
    <phoneticPr fontId="12" type="noConversion"/>
  </si>
  <si>
    <t>COSCO SHIPPING ORCHID</t>
  </si>
  <si>
    <t>068E</t>
    <phoneticPr fontId="12" type="noConversion"/>
  </si>
  <si>
    <t>COSCO EXCELLENCE</t>
    <phoneticPr fontId="12" type="noConversion"/>
  </si>
  <si>
    <t>CANCEL</t>
    <phoneticPr fontId="12" type="noConversion"/>
  </si>
  <si>
    <t>060E</t>
    <phoneticPr fontId="12" type="noConversion"/>
  </si>
  <si>
    <t>OOCL BANGKOK</t>
    <phoneticPr fontId="12" type="noConversion"/>
  </si>
  <si>
    <t>OOCL(ECX1)/COSCO(AWE4)</t>
    <phoneticPr fontId="12" type="noConversion"/>
  </si>
  <si>
    <t>025E</t>
    <phoneticPr fontId="12" type="noConversion"/>
  </si>
  <si>
    <t>COSCO SHIPPING SAKURA</t>
    <phoneticPr fontId="12" type="noConversion"/>
  </si>
  <si>
    <t>1164016E</t>
  </si>
  <si>
    <t>EVER FORWARD</t>
  </si>
  <si>
    <t>1163019E</t>
    <phoneticPr fontId="12" type="noConversion"/>
  </si>
  <si>
    <t>EVER FOCUS</t>
    <phoneticPr fontId="12" type="noConversion"/>
  </si>
  <si>
    <t>1162017E</t>
    <phoneticPr fontId="12" type="noConversion"/>
  </si>
  <si>
    <t>EVER FAIR</t>
    <phoneticPr fontId="12" type="noConversion"/>
  </si>
  <si>
    <t>1161021E</t>
    <phoneticPr fontId="12" type="noConversion"/>
  </si>
  <si>
    <t>EVER FUTURE</t>
    <phoneticPr fontId="12" type="noConversion"/>
  </si>
  <si>
    <t>EMC(NUE)/COSCO(AWE1)/OOCL(ECC2)</t>
    <phoneticPr fontId="12" type="noConversion"/>
  </si>
  <si>
    <t>1160016E</t>
    <phoneticPr fontId="12" type="noConversion"/>
  </si>
  <si>
    <t>EVER FASHION</t>
    <phoneticPr fontId="12" type="noConversion"/>
  </si>
  <si>
    <t>NEW YORK,NY</t>
    <phoneticPr fontId="12" type="noConversion"/>
  </si>
  <si>
    <t>1163019E</t>
    <phoneticPr fontId="12" type="noConversion"/>
  </si>
  <si>
    <t>EVER FAIR</t>
    <phoneticPr fontId="12" type="noConversion"/>
  </si>
  <si>
    <t>1161021E</t>
    <phoneticPr fontId="12" type="noConversion"/>
  </si>
  <si>
    <t>EMC(NUE)/COSCO(AWE1)/OOCL(ECC2)</t>
    <phoneticPr fontId="12" type="noConversion"/>
  </si>
  <si>
    <t>1160016E</t>
    <phoneticPr fontId="12" type="noConversion"/>
  </si>
  <si>
    <t>EVER FASHION</t>
    <phoneticPr fontId="12" type="noConversion"/>
  </si>
  <si>
    <t>BOSTON</t>
    <phoneticPr fontId="12" type="noConversion"/>
  </si>
  <si>
    <t>BOSTON</t>
    <phoneticPr fontId="12" type="noConversion"/>
  </si>
  <si>
    <t>VIA LA</t>
    <phoneticPr fontId="12" type="noConversion"/>
  </si>
  <si>
    <t>0001E</t>
  </si>
  <si>
    <t>HMM EMERALD</t>
  </si>
  <si>
    <t>0038E</t>
    <phoneticPr fontId="12" type="noConversion"/>
  </si>
  <si>
    <t>HYUNDAI PLUTO</t>
    <phoneticPr fontId="12" type="noConversion"/>
  </si>
  <si>
    <t>0037E</t>
    <phoneticPr fontId="12" type="noConversion"/>
  </si>
  <si>
    <t>HYUNDAI JUPITER</t>
    <phoneticPr fontId="12" type="noConversion"/>
  </si>
  <si>
    <t>0113E</t>
    <phoneticPr fontId="12" type="noConversion"/>
  </si>
  <si>
    <t>HYUNDAI COURAGE</t>
    <phoneticPr fontId="12" type="noConversion"/>
  </si>
  <si>
    <t>HMM/ONE/YML(PS8)</t>
    <phoneticPr fontId="12" type="noConversion"/>
  </si>
  <si>
    <t>0040E</t>
    <phoneticPr fontId="12" type="noConversion"/>
  </si>
  <si>
    <t>HMM PROMISE</t>
    <phoneticPr fontId="12" type="noConversion"/>
  </si>
  <si>
    <t>LOS ANGELES</t>
    <phoneticPr fontId="12" type="noConversion"/>
  </si>
  <si>
    <t>VIA LA</t>
    <phoneticPr fontId="12" type="noConversion"/>
  </si>
  <si>
    <t>0038E</t>
    <phoneticPr fontId="12" type="noConversion"/>
  </si>
  <si>
    <t>0037E</t>
    <phoneticPr fontId="12" type="noConversion"/>
  </si>
  <si>
    <t>HYUNDAI COURAGE</t>
    <phoneticPr fontId="12" type="noConversion"/>
  </si>
  <si>
    <t>HMM/ONE/YML(PS8)</t>
    <phoneticPr fontId="12" type="noConversion"/>
  </si>
  <si>
    <t>0040E</t>
    <phoneticPr fontId="12" type="noConversion"/>
  </si>
  <si>
    <t>HMM PROMISE</t>
    <phoneticPr fontId="12" type="noConversion"/>
  </si>
  <si>
    <t>ATLANTA</t>
  </si>
  <si>
    <t>LB</t>
    <phoneticPr fontId="12" type="noConversion"/>
  </si>
  <si>
    <t>ATLANTA</t>
    <phoneticPr fontId="12" type="noConversion"/>
  </si>
  <si>
    <t xml:space="preserve"> </t>
    <phoneticPr fontId="12" type="noConversion"/>
  </si>
  <si>
    <t xml:space="preserve"> </t>
    <phoneticPr fontId="12" type="noConversion"/>
  </si>
  <si>
    <t>097E</t>
    <phoneticPr fontId="12" type="noConversion"/>
  </si>
  <si>
    <t>ONE COSMOS</t>
    <phoneticPr fontId="12" type="noConversion"/>
  </si>
  <si>
    <t>226E</t>
    <phoneticPr fontId="12" type="noConversion"/>
  </si>
  <si>
    <t>MOL CHARISMA</t>
    <phoneticPr fontId="12" type="noConversion"/>
  </si>
  <si>
    <t>235E</t>
    <phoneticPr fontId="12" type="noConversion"/>
  </si>
  <si>
    <t>YM UNIFORM</t>
    <phoneticPr fontId="12" type="noConversion"/>
  </si>
  <si>
    <t>ONE/YML(PN4)</t>
    <phoneticPr fontId="12" type="noConversion"/>
  </si>
  <si>
    <t>TACOMA</t>
  </si>
  <si>
    <t>HYUNDAI JUPITER</t>
    <phoneticPr fontId="12" type="noConversion"/>
  </si>
  <si>
    <t>0113E</t>
    <phoneticPr fontId="12" type="noConversion"/>
  </si>
  <si>
    <t>OAKLAND</t>
  </si>
  <si>
    <t>1119064E</t>
  </si>
  <si>
    <t>EVER LEGEND</t>
  </si>
  <si>
    <t>1118013E</t>
    <phoneticPr fontId="12" type="noConversion"/>
  </si>
  <si>
    <t>EVER FORE</t>
    <phoneticPr fontId="12" type="noConversion"/>
  </si>
  <si>
    <t>1117056E</t>
    <phoneticPr fontId="12" type="noConversion"/>
  </si>
  <si>
    <t>EVER LOVELY</t>
    <phoneticPr fontId="12" type="noConversion"/>
  </si>
  <si>
    <t>1116071E</t>
    <phoneticPr fontId="12" type="noConversion"/>
  </si>
  <si>
    <t>EVER LOGIC</t>
    <phoneticPr fontId="12" type="noConversion"/>
  </si>
  <si>
    <t>EMC(CPS)/COSCO(AAC2)/OOCL(PCN3)</t>
    <phoneticPr fontId="12" type="noConversion"/>
  </si>
  <si>
    <t>1115022E</t>
    <phoneticPr fontId="12" type="noConversion"/>
  </si>
  <si>
    <t>EVER FAITH</t>
    <phoneticPr fontId="12" type="noConversion"/>
  </si>
  <si>
    <t>LA</t>
    <phoneticPr fontId="12" type="noConversion"/>
  </si>
  <si>
    <t>HYUNDAI PLUTO</t>
    <phoneticPr fontId="12" type="noConversion"/>
  </si>
  <si>
    <t>HYUNDAI COURAGE</t>
    <phoneticPr fontId="12" type="noConversion"/>
  </si>
  <si>
    <t>LB</t>
  </si>
  <si>
    <t>077E</t>
    <phoneticPr fontId="12" type="noConversion"/>
  </si>
  <si>
    <t>DANIEL K. INOUYE</t>
    <phoneticPr fontId="12" type="noConversion"/>
  </si>
  <si>
    <t>080E</t>
    <phoneticPr fontId="12" type="noConversion"/>
  </si>
  <si>
    <t>LURLINE</t>
    <phoneticPr fontId="12" type="noConversion"/>
  </si>
  <si>
    <t>252E</t>
    <phoneticPr fontId="12" type="noConversion"/>
  </si>
  <si>
    <t>MAUNAWILI</t>
    <phoneticPr fontId="12" type="noConversion"/>
  </si>
  <si>
    <t>MATSON(CLX)</t>
    <phoneticPr fontId="12" type="noConversion"/>
  </si>
  <si>
    <t>052E</t>
    <phoneticPr fontId="12" type="noConversion"/>
  </si>
  <si>
    <t>MATSONIA</t>
    <phoneticPr fontId="12" type="noConversion"/>
  </si>
  <si>
    <t>OOCL EGYPT</t>
    <phoneticPr fontId="12" type="noConversion"/>
  </si>
  <si>
    <t>056E</t>
    <phoneticPr fontId="12" type="noConversion"/>
  </si>
  <si>
    <t>OOCL MALAYSIA</t>
    <phoneticPr fontId="12" type="noConversion"/>
  </si>
  <si>
    <t>066E</t>
    <phoneticPr fontId="12" type="noConversion"/>
  </si>
  <si>
    <t>COSCO ITALY</t>
    <phoneticPr fontId="12" type="noConversion"/>
  </si>
  <si>
    <t>EMC(PCC1)/oocl</t>
    <phoneticPr fontId="12" type="noConversion"/>
  </si>
  <si>
    <t>070E</t>
    <phoneticPr fontId="12" type="noConversion"/>
  </si>
  <si>
    <t>COSCO BELGIUM</t>
    <phoneticPr fontId="12" type="noConversion"/>
  </si>
  <si>
    <t xml:space="preserve">LOS ANGELES,CA </t>
    <phoneticPr fontId="12" type="noConversion"/>
  </si>
  <si>
    <t>TBN</t>
    <phoneticPr fontId="12" type="noConversion"/>
  </si>
  <si>
    <t>TBN</t>
    <phoneticPr fontId="12" type="noConversion"/>
  </si>
  <si>
    <t>WHL/ONE/YML(AR1)</t>
    <phoneticPr fontId="12" type="noConversion"/>
  </si>
  <si>
    <t>VIA DAM</t>
  </si>
  <si>
    <t>W070</t>
    <phoneticPr fontId="12" type="noConversion"/>
  </si>
  <si>
    <t>WAN HAI 611</t>
    <phoneticPr fontId="12" type="noConversion"/>
  </si>
  <si>
    <t>W016</t>
    <phoneticPr fontId="12" type="noConversion"/>
  </si>
  <si>
    <t>WAN HAI 626</t>
    <phoneticPr fontId="12" type="noConversion"/>
  </si>
  <si>
    <t>2403W</t>
    <phoneticPr fontId="12" type="noConversion"/>
  </si>
  <si>
    <t>KMTC MUNDRA</t>
    <phoneticPr fontId="12" type="noConversion"/>
  </si>
  <si>
    <t>KMTC(GCS)/CUL(AGX)/RCL(RCCG2)/WHL/ESL</t>
    <phoneticPr fontId="12" type="noConversion"/>
  </si>
  <si>
    <t>0013W</t>
    <phoneticPr fontId="12" type="noConversion"/>
  </si>
  <si>
    <t>KOTA MANZANILLO</t>
    <phoneticPr fontId="12" type="noConversion"/>
  </si>
  <si>
    <t>DAMMAM</t>
    <phoneticPr fontId="12" type="noConversion"/>
  </si>
  <si>
    <t xml:space="preserve"> </t>
    <phoneticPr fontId="12" type="noConversion"/>
  </si>
  <si>
    <t>NO VESSEL</t>
    <phoneticPr fontId="12" type="noConversion"/>
  </si>
  <si>
    <t>064W</t>
    <phoneticPr fontId="12" type="noConversion"/>
  </si>
  <si>
    <t>CSCL INDIAN OCEAN</t>
    <phoneticPr fontId="12" type="noConversion"/>
  </si>
  <si>
    <t>NO VESSEL</t>
    <phoneticPr fontId="12" type="noConversion"/>
  </si>
  <si>
    <t>OOCL(ME5)/COSCO(MEX)</t>
    <phoneticPr fontId="12" type="noConversion"/>
  </si>
  <si>
    <t>053W</t>
    <phoneticPr fontId="12" type="noConversion"/>
  </si>
  <si>
    <t>CSCL ATLANTIC OCEAN</t>
    <phoneticPr fontId="12" type="noConversion"/>
  </si>
  <si>
    <t>WAN HAI 611</t>
    <phoneticPr fontId="12" type="noConversion"/>
  </si>
  <si>
    <t>KMTC(GCS)/CUL(AGX)/RCL(RCCG2)/WHL/ESL</t>
    <phoneticPr fontId="12" type="noConversion"/>
  </si>
  <si>
    <t>KOTA MANZANILLO</t>
    <phoneticPr fontId="12" type="noConversion"/>
  </si>
  <si>
    <t>CSCL INDIAN OCEAN</t>
    <phoneticPr fontId="12" type="noConversion"/>
  </si>
  <si>
    <t>VIA DUB</t>
    <phoneticPr fontId="12" type="noConversion"/>
  </si>
  <si>
    <t>VIA DUB</t>
    <phoneticPr fontId="12" type="noConversion"/>
  </si>
  <si>
    <t>CSCL INDIAN OCEAN</t>
    <phoneticPr fontId="12" type="noConversion"/>
  </si>
  <si>
    <t>094W</t>
    <phoneticPr fontId="12" type="noConversion"/>
  </si>
  <si>
    <t>YM MATURITY</t>
    <phoneticPr fontId="12" type="noConversion"/>
  </si>
  <si>
    <t>091W</t>
    <phoneticPr fontId="12" type="noConversion"/>
  </si>
  <si>
    <t>YM MANDATE</t>
    <phoneticPr fontId="12" type="noConversion"/>
  </si>
  <si>
    <t>177W</t>
    <phoneticPr fontId="12" type="noConversion"/>
  </si>
  <si>
    <t>YM COSMOS</t>
    <phoneticPr fontId="12" type="noConversion"/>
  </si>
  <si>
    <t>092W</t>
    <phoneticPr fontId="12" type="noConversion"/>
  </si>
  <si>
    <t>YM MASCULINITY</t>
    <phoneticPr fontId="12" type="noConversion"/>
  </si>
  <si>
    <t>YML(CGX)/ONE/HMM</t>
    <phoneticPr fontId="12" type="noConversion"/>
  </si>
  <si>
    <t>185W</t>
    <phoneticPr fontId="12" type="noConversion"/>
  </si>
  <si>
    <t>YM ORCHID</t>
    <phoneticPr fontId="12" type="noConversion"/>
  </si>
  <si>
    <t>HAMAD</t>
    <phoneticPr fontId="12" type="noConversion"/>
  </si>
  <si>
    <t>2403W</t>
    <phoneticPr fontId="12" type="noConversion"/>
  </si>
  <si>
    <t>KMTC(GCS)/CUL(AGX)/RCL(RCCG2)/WHL/ESL</t>
    <phoneticPr fontId="12" type="noConversion"/>
  </si>
  <si>
    <t>HAMAD</t>
  </si>
  <si>
    <t>W204</t>
    <phoneticPr fontId="12" type="noConversion"/>
  </si>
  <si>
    <t>WAN HAI 508</t>
    <phoneticPr fontId="12" type="noConversion"/>
  </si>
  <si>
    <t>016W</t>
    <phoneticPr fontId="12" type="noConversion"/>
  </si>
  <si>
    <t>SEASPAN OSAKA</t>
    <phoneticPr fontId="12" type="noConversion"/>
  </si>
  <si>
    <t>161W</t>
    <phoneticPr fontId="12" type="noConversion"/>
  </si>
  <si>
    <t xml:space="preserve">	XIN WEN ZHOU</t>
    <phoneticPr fontId="12" type="noConversion"/>
  </si>
  <si>
    <t>W036</t>
    <phoneticPr fontId="12" type="noConversion"/>
  </si>
  <si>
    <t>INTERASIA HORIZON</t>
    <phoneticPr fontId="12" type="noConversion"/>
  </si>
  <si>
    <t xml:space="preserve">WHL(CI3)/OOCL(FCS2)
</t>
    <phoneticPr fontId="12" type="noConversion"/>
  </si>
  <si>
    <t>449W</t>
    <phoneticPr fontId="12" type="noConversion"/>
  </si>
  <si>
    <t>OOCL SAVANNAH</t>
    <phoneticPr fontId="12" type="noConversion"/>
  </si>
  <si>
    <t>ETA</t>
    <phoneticPr fontId="55" type="noConversion"/>
  </si>
  <si>
    <t>ETD</t>
    <phoneticPr fontId="12" type="noConversion"/>
  </si>
  <si>
    <t xml:space="preserve">CUT OFF </t>
    <phoneticPr fontId="12" type="noConversion"/>
  </si>
  <si>
    <t>CHENNAI</t>
    <phoneticPr fontId="55" type="noConversion"/>
  </si>
  <si>
    <t>CNSHA</t>
    <phoneticPr fontId="12" type="noConversion"/>
  </si>
  <si>
    <t>OPERATOR</t>
    <phoneticPr fontId="55" type="noConversion"/>
  </si>
  <si>
    <t>VOYAGE</t>
    <phoneticPr fontId="12" type="noConversion"/>
  </si>
  <si>
    <t>VESSEL</t>
    <phoneticPr fontId="64" type="noConversion"/>
  </si>
  <si>
    <t>0FDBVW</t>
    <phoneticPr fontId="12" type="noConversion"/>
  </si>
  <si>
    <t>CMA CGM RIMBAUD</t>
    <phoneticPr fontId="12" type="noConversion"/>
  </si>
  <si>
    <t>090W</t>
    <phoneticPr fontId="12" type="noConversion"/>
  </si>
  <si>
    <t>XIN TIAN JIN</t>
    <phoneticPr fontId="12" type="noConversion"/>
  </si>
  <si>
    <t>24002W</t>
    <phoneticPr fontId="12" type="noConversion"/>
  </si>
  <si>
    <t>ESL DACHAN BAY</t>
    <phoneticPr fontId="12" type="noConversion"/>
  </si>
  <si>
    <t xml:space="preserve"> </t>
    <phoneticPr fontId="12" type="noConversion"/>
  </si>
  <si>
    <t>BLANK SAILING</t>
    <phoneticPr fontId="12" type="noConversion"/>
  </si>
  <si>
    <t>KMTC(FME)
OOCL(FCS)</t>
    <phoneticPr fontId="12" type="noConversion"/>
  </si>
  <si>
    <t>015W</t>
    <phoneticPr fontId="12" type="noConversion"/>
  </si>
  <si>
    <t>ARAYA BHUM</t>
    <phoneticPr fontId="12" type="noConversion"/>
  </si>
  <si>
    <t>ETA</t>
    <phoneticPr fontId="55" type="noConversion"/>
  </si>
  <si>
    <t>ETD</t>
    <phoneticPr fontId="12" type="noConversion"/>
  </si>
  <si>
    <t xml:space="preserve">CUT OFF </t>
    <phoneticPr fontId="12" type="noConversion"/>
  </si>
  <si>
    <t>CHENNAI</t>
    <phoneticPr fontId="55" type="noConversion"/>
  </si>
  <si>
    <t>CNSHA</t>
    <phoneticPr fontId="12" type="noConversion"/>
  </si>
  <si>
    <t>OPERATOR</t>
    <phoneticPr fontId="55" type="noConversion"/>
  </si>
  <si>
    <t>VOYAGE</t>
    <phoneticPr fontId="12" type="noConversion"/>
  </si>
  <si>
    <t>VESSEL</t>
    <phoneticPr fontId="64" type="noConversion"/>
  </si>
  <si>
    <t>CHENNAI/KATTUPALLI</t>
    <phoneticPr fontId="64" type="noConversion"/>
  </si>
  <si>
    <t>VIA PKG</t>
    <phoneticPr fontId="12" type="noConversion"/>
  </si>
  <si>
    <t>0BYH5S</t>
    <phoneticPr fontId="12" type="noConversion"/>
  </si>
  <si>
    <t>CMA CGM NANTONG</t>
    <phoneticPr fontId="12" type="noConversion"/>
  </si>
  <si>
    <t>0BYH3S</t>
    <phoneticPr fontId="12" type="noConversion"/>
  </si>
  <si>
    <t>CMA CGM CAIMEP</t>
    <phoneticPr fontId="12" type="noConversion"/>
  </si>
  <si>
    <t>0BYH1S</t>
    <phoneticPr fontId="12" type="noConversion"/>
  </si>
  <si>
    <t>CMA CGM CORAL</t>
    <phoneticPr fontId="12" type="noConversion"/>
  </si>
  <si>
    <t>0BYGZS</t>
    <phoneticPr fontId="12" type="noConversion"/>
  </si>
  <si>
    <t>CMA CGM VALENCIA</t>
    <phoneticPr fontId="12" type="noConversion"/>
  </si>
  <si>
    <t>VIA PKG</t>
    <phoneticPr fontId="12" type="noConversion"/>
  </si>
  <si>
    <t>RCL(RCM2)</t>
    <phoneticPr fontId="12" type="noConversion"/>
  </si>
  <si>
    <t>0BYGXS</t>
    <phoneticPr fontId="12" type="noConversion"/>
  </si>
  <si>
    <t>CMA CGM LISBON</t>
    <phoneticPr fontId="12" type="noConversion"/>
  </si>
  <si>
    <t>PKG</t>
    <phoneticPr fontId="55" type="noConversion"/>
  </si>
  <si>
    <t>167W</t>
    <phoneticPr fontId="12" type="noConversion"/>
  </si>
  <si>
    <t>EVER ELITE</t>
    <phoneticPr fontId="12" type="noConversion"/>
  </si>
  <si>
    <t>2403W</t>
    <phoneticPr fontId="12" type="noConversion"/>
  </si>
  <si>
    <t>KMTC DUBAI</t>
    <phoneticPr fontId="12" type="noConversion"/>
  </si>
  <si>
    <t>114W</t>
    <phoneticPr fontId="12" type="noConversion"/>
  </si>
  <si>
    <t>ZOI</t>
    <phoneticPr fontId="12" type="noConversion"/>
  </si>
  <si>
    <t>ZIM(NIX)/KMTC(AIS3)</t>
    <phoneticPr fontId="55" type="noConversion"/>
  </si>
  <si>
    <t>77W</t>
    <phoneticPr fontId="12" type="noConversion"/>
  </si>
  <si>
    <t>ROTTERDAM</t>
    <phoneticPr fontId="12" type="noConversion"/>
  </si>
  <si>
    <t>ETA</t>
    <phoneticPr fontId="12" type="noConversion"/>
  </si>
  <si>
    <t>NSA</t>
    <phoneticPr fontId="12" type="noConversion"/>
  </si>
  <si>
    <t>130W</t>
  </si>
  <si>
    <t>SEAMAX STRATFORD</t>
  </si>
  <si>
    <t>110W</t>
    <phoneticPr fontId="12" type="noConversion"/>
  </si>
  <si>
    <t>OOCL LUXEMBOURG</t>
    <phoneticPr fontId="12" type="noConversion"/>
  </si>
  <si>
    <t>OOCL/COSCO(CIX3)/ZIM</t>
    <phoneticPr fontId="55" type="noConversion"/>
  </si>
  <si>
    <t>021W</t>
    <phoneticPr fontId="12" type="noConversion"/>
  </si>
  <si>
    <t>AKA BHUM</t>
    <phoneticPr fontId="12" type="noConversion"/>
  </si>
  <si>
    <t>NHAVA SHEVA</t>
    <phoneticPr fontId="12" type="noConversion"/>
  </si>
  <si>
    <t>0710-019W</t>
    <phoneticPr fontId="12" type="noConversion"/>
  </si>
  <si>
    <t>EVER GREET</t>
    <phoneticPr fontId="12" type="noConversion"/>
  </si>
  <si>
    <t>0709-047W</t>
    <phoneticPr fontId="12" type="noConversion"/>
  </si>
  <si>
    <t>THALASSA MANA</t>
    <phoneticPr fontId="12" type="noConversion"/>
  </si>
  <si>
    <t>0708-024W</t>
    <phoneticPr fontId="12" type="noConversion"/>
  </si>
  <si>
    <t>EVER GENIUS</t>
    <phoneticPr fontId="12" type="noConversion"/>
  </si>
  <si>
    <t>EMC(CES)</t>
    <phoneticPr fontId="55" type="noConversion"/>
  </si>
  <si>
    <t>COLOMBO</t>
    <phoneticPr fontId="12" type="noConversion"/>
  </si>
  <si>
    <t>133W</t>
    <phoneticPr fontId="12" type="noConversion"/>
  </si>
  <si>
    <t>COSCO NEW YORK</t>
  </si>
  <si>
    <t>176W</t>
    <phoneticPr fontId="12" type="noConversion"/>
  </si>
  <si>
    <t>ITAL UNICA</t>
    <phoneticPr fontId="12" type="noConversion"/>
  </si>
  <si>
    <t>083W</t>
    <phoneticPr fontId="12" type="noConversion"/>
  </si>
  <si>
    <t>XIN FU ZHOU</t>
    <phoneticPr fontId="12" type="noConversion"/>
  </si>
  <si>
    <t>W012</t>
    <phoneticPr fontId="12" type="noConversion"/>
  </si>
  <si>
    <t>WAN HAI 625</t>
    <phoneticPr fontId="12" type="noConversion"/>
  </si>
  <si>
    <t>COSCO/WHL(PMX)</t>
    <phoneticPr fontId="55" type="noConversion"/>
  </si>
  <si>
    <t>086W</t>
    <phoneticPr fontId="12" type="noConversion"/>
  </si>
  <si>
    <t xml:space="preserve">XIN CHANG SHU </t>
    <phoneticPr fontId="12" type="noConversion"/>
  </si>
  <si>
    <t>VIA MUNDRA</t>
    <phoneticPr fontId="55" type="noConversion"/>
  </si>
  <si>
    <t>145W</t>
  </si>
  <si>
    <t>24004W</t>
    <phoneticPr fontId="12" type="noConversion"/>
  </si>
  <si>
    <t>X-PRESS CAPELLA</t>
    <phoneticPr fontId="12" type="noConversion"/>
  </si>
  <si>
    <t>VIA MUNDRA</t>
    <phoneticPr fontId="55" type="noConversion"/>
  </si>
  <si>
    <t>089W</t>
    <phoneticPr fontId="12" type="noConversion"/>
  </si>
  <si>
    <t>ONE MATRIX</t>
    <phoneticPr fontId="12" type="noConversion"/>
  </si>
  <si>
    <t>ZHONG GU NAN NING</t>
    <phoneticPr fontId="12" type="noConversion"/>
  </si>
  <si>
    <t>CMA(AS9)</t>
    <phoneticPr fontId="55" type="noConversion"/>
  </si>
  <si>
    <t>X-PRESS PISCES</t>
    <phoneticPr fontId="12" type="noConversion"/>
  </si>
  <si>
    <t>ETD</t>
    <phoneticPr fontId="55" type="noConversion"/>
  </si>
  <si>
    <t xml:space="preserve">CUT OFF </t>
    <phoneticPr fontId="55" type="noConversion"/>
  </si>
  <si>
    <t>NEW DELHI/(P )</t>
    <phoneticPr fontId="55" type="noConversion"/>
  </si>
  <si>
    <t>MUN</t>
    <phoneticPr fontId="12" type="noConversion"/>
  </si>
  <si>
    <t>CNSHA</t>
    <phoneticPr fontId="55" type="noConversion"/>
  </si>
  <si>
    <t>VOYAGE</t>
    <phoneticPr fontId="55" type="noConversion"/>
  </si>
  <si>
    <t>411S</t>
    <phoneticPr fontId="12" type="noConversion"/>
  </si>
  <si>
    <t>MAERSK MONGLA</t>
    <phoneticPr fontId="12" type="noConversion"/>
  </si>
  <si>
    <t>409S</t>
  </si>
  <si>
    <t>MAERSK DHAKA</t>
    <phoneticPr fontId="12" type="noConversion"/>
  </si>
  <si>
    <t>408S</t>
    <phoneticPr fontId="12" type="noConversion"/>
  </si>
  <si>
    <t>MAERSK HAI PHONG</t>
    <phoneticPr fontId="12" type="noConversion"/>
  </si>
  <si>
    <t>354S</t>
    <phoneticPr fontId="12" type="noConversion"/>
  </si>
  <si>
    <t>MAERSK VLADIVOSTOK</t>
    <phoneticPr fontId="12" type="noConversion"/>
  </si>
  <si>
    <t>MCC(SH2)</t>
    <phoneticPr fontId="12" type="noConversion"/>
  </si>
  <si>
    <t>413S</t>
    <phoneticPr fontId="12" type="noConversion"/>
  </si>
  <si>
    <t>MCC YANGON</t>
    <phoneticPr fontId="12" type="noConversion"/>
  </si>
  <si>
    <t>CHITTAGONG</t>
    <phoneticPr fontId="64" type="noConversion"/>
  </si>
  <si>
    <t>412A</t>
    <phoneticPr fontId="12" type="noConversion"/>
  </si>
  <si>
    <t>MCC TOKYO</t>
    <phoneticPr fontId="12" type="noConversion"/>
  </si>
  <si>
    <t>356A</t>
    <phoneticPr fontId="12" type="noConversion"/>
  </si>
  <si>
    <t>MAERSK SONGKHLA</t>
    <phoneticPr fontId="12" type="noConversion"/>
  </si>
  <si>
    <t>359A</t>
    <phoneticPr fontId="12" type="noConversion"/>
  </si>
  <si>
    <t>MAERSK NUSANTARA</t>
    <phoneticPr fontId="12" type="noConversion"/>
  </si>
  <si>
    <t>MCC(SH1)</t>
    <phoneticPr fontId="12" type="noConversion"/>
  </si>
  <si>
    <t>416A</t>
    <phoneticPr fontId="12" type="noConversion"/>
  </si>
  <si>
    <t>MAERSK XIAMEN</t>
    <phoneticPr fontId="12" type="noConversion"/>
  </si>
  <si>
    <t>ETD</t>
    <phoneticPr fontId="55" type="noConversion"/>
  </si>
  <si>
    <t>CHITTAGONG</t>
    <phoneticPr fontId="12" type="noConversion"/>
  </si>
  <si>
    <t>CNSHA</t>
    <phoneticPr fontId="55" type="noConversion"/>
  </si>
  <si>
    <t>VOYAGE</t>
    <phoneticPr fontId="55" type="noConversion"/>
  </si>
  <si>
    <t>2408S</t>
    <phoneticPr fontId="12" type="noConversion"/>
  </si>
  <si>
    <t>SITC YUANMING</t>
    <phoneticPr fontId="12" type="noConversion"/>
  </si>
  <si>
    <t>2408S</t>
    <phoneticPr fontId="12" type="noConversion"/>
  </si>
  <si>
    <t>SITC QIUMING</t>
    <phoneticPr fontId="12" type="noConversion"/>
  </si>
  <si>
    <t>SITC HUIMING</t>
    <phoneticPr fontId="12" type="noConversion"/>
  </si>
  <si>
    <t>2406S</t>
    <phoneticPr fontId="12" type="noConversion"/>
  </si>
  <si>
    <t>SITC CHANGMING</t>
    <phoneticPr fontId="12" type="noConversion"/>
  </si>
  <si>
    <t>SITC(CBX)</t>
    <phoneticPr fontId="12" type="noConversion"/>
  </si>
  <si>
    <t>SITC CHUNMING</t>
    <phoneticPr fontId="12" type="noConversion"/>
  </si>
  <si>
    <t>CHITTAGONG</t>
    <phoneticPr fontId="12" type="noConversion"/>
  </si>
  <si>
    <t>YM EXPRESS</t>
  </si>
  <si>
    <t>24032W</t>
    <phoneticPr fontId="12" type="noConversion"/>
  </si>
  <si>
    <t>VANCOUVER</t>
    <phoneticPr fontId="12" type="noConversion"/>
  </si>
  <si>
    <t>061W</t>
    <phoneticPr fontId="12" type="noConversion"/>
  </si>
  <si>
    <t>SPIL KARTINI</t>
    <phoneticPr fontId="12" type="noConversion"/>
  </si>
  <si>
    <t>142W</t>
    <phoneticPr fontId="12" type="noConversion"/>
  </si>
  <si>
    <t>YM EXCELLENCE</t>
    <phoneticPr fontId="12" type="noConversion"/>
  </si>
  <si>
    <t>YML/OOCL(CPX)</t>
    <phoneticPr fontId="12" type="noConversion"/>
  </si>
  <si>
    <t>278W</t>
    <phoneticPr fontId="12" type="noConversion"/>
  </si>
  <si>
    <t>OOCL NORFOLK</t>
    <phoneticPr fontId="12" type="noConversion"/>
  </si>
  <si>
    <t>KHI</t>
    <phoneticPr fontId="12" type="noConversion"/>
  </si>
  <si>
    <t>OPERATOR</t>
    <phoneticPr fontId="12" type="noConversion"/>
  </si>
  <si>
    <t>VESSEL</t>
    <phoneticPr fontId="12" type="noConversion"/>
  </si>
  <si>
    <t>2420E</t>
  </si>
  <si>
    <t>PANCON GLORY</t>
    <phoneticPr fontId="12" type="noConversion"/>
  </si>
  <si>
    <t>PAN OCEAN(INS)</t>
    <phoneticPr fontId="12" type="noConversion"/>
  </si>
  <si>
    <t>INCHON</t>
    <phoneticPr fontId="12" type="noConversion"/>
  </si>
  <si>
    <t>OPERATOR</t>
    <phoneticPr fontId="12" type="noConversion"/>
  </si>
  <si>
    <t>VESSEL</t>
    <phoneticPr fontId="55" type="noConversion"/>
  </si>
  <si>
    <t>591E</t>
  </si>
  <si>
    <t>CONSISTENCE</t>
    <phoneticPr fontId="12" type="noConversion"/>
  </si>
  <si>
    <t>590E</t>
  </si>
  <si>
    <t>CONSISTENCE</t>
    <phoneticPr fontId="12" type="noConversion"/>
  </si>
  <si>
    <t>589E</t>
  </si>
  <si>
    <t>588E</t>
  </si>
  <si>
    <t>SIF(AK49)</t>
    <phoneticPr fontId="12" type="noConversion"/>
  </si>
  <si>
    <t>587E</t>
  </si>
  <si>
    <t>XIN MING ZHOU 20</t>
    <phoneticPr fontId="12" type="noConversion"/>
  </si>
  <si>
    <t>COSCO(AK12)/csc</t>
    <phoneticPr fontId="12" type="noConversion"/>
  </si>
  <si>
    <t>484E</t>
  </si>
  <si>
    <t>CONCERTO</t>
    <phoneticPr fontId="12" type="noConversion"/>
  </si>
  <si>
    <t>483E</t>
  </si>
  <si>
    <t>482E</t>
  </si>
  <si>
    <t>481E</t>
  </si>
  <si>
    <t>CONCERTO</t>
    <phoneticPr fontId="12" type="noConversion"/>
  </si>
  <si>
    <t>SIF(AK47)</t>
    <phoneticPr fontId="12" type="noConversion"/>
  </si>
  <si>
    <t>480E</t>
    <phoneticPr fontId="12" type="noConversion"/>
  </si>
  <si>
    <t>VESSEL</t>
    <phoneticPr fontId="55" type="noConversion"/>
  </si>
  <si>
    <t>EASLINE DALIAN</t>
    <phoneticPr fontId="12" type="noConversion"/>
  </si>
  <si>
    <t>EASLINE DALIAN</t>
    <phoneticPr fontId="12" type="noConversion"/>
  </si>
  <si>
    <t>EAS(SPX1)/SNL(sk3)</t>
    <phoneticPr fontId="12" type="noConversion"/>
  </si>
  <si>
    <t>BUSAN</t>
    <phoneticPr fontId="12" type="noConversion"/>
  </si>
  <si>
    <t>440E</t>
  </si>
  <si>
    <t>QIYUNHE</t>
    <phoneticPr fontId="12" type="noConversion"/>
  </si>
  <si>
    <t>439E</t>
  </si>
  <si>
    <t>438E</t>
  </si>
  <si>
    <t>437E</t>
  </si>
  <si>
    <t>QIYUNHE</t>
    <phoneticPr fontId="12" type="noConversion"/>
  </si>
  <si>
    <t>COSCO(AK6)</t>
    <phoneticPr fontId="12" type="noConversion"/>
  </si>
  <si>
    <t>436E</t>
  </si>
  <si>
    <t>2410E</t>
    <phoneticPr fontId="12" type="noConversion"/>
  </si>
  <si>
    <t>WECAN</t>
    <phoneticPr fontId="12" type="noConversion"/>
  </si>
  <si>
    <t>PANCON SUNSHINE</t>
    <phoneticPr fontId="12" type="noConversion"/>
  </si>
  <si>
    <t>2409E</t>
    <phoneticPr fontId="12" type="noConversion"/>
  </si>
  <si>
    <t>EAS(CJ1)/KMTC(CJ1)</t>
    <phoneticPr fontId="12" type="noConversion"/>
  </si>
  <si>
    <t>2408E</t>
    <phoneticPr fontId="12" type="noConversion"/>
  </si>
  <si>
    <t>0193E</t>
    <phoneticPr fontId="12" type="noConversion"/>
  </si>
  <si>
    <t>DONGJIN ENTERPRISE</t>
    <phoneticPr fontId="12" type="noConversion"/>
  </si>
  <si>
    <t>0192E</t>
    <phoneticPr fontId="12" type="noConversion"/>
  </si>
  <si>
    <t>0191E</t>
    <phoneticPr fontId="12" type="noConversion"/>
  </si>
  <si>
    <t>0190E</t>
    <phoneticPr fontId="12" type="noConversion"/>
  </si>
  <si>
    <t>EAS(KCJ)</t>
    <phoneticPr fontId="12" type="noConversion"/>
  </si>
  <si>
    <t>0189E</t>
    <phoneticPr fontId="12" type="noConversion"/>
  </si>
  <si>
    <t xml:space="preserve"> </t>
    <phoneticPr fontId="66" type="noConversion"/>
  </si>
  <si>
    <t>2425E</t>
    <phoneticPr fontId="12" type="noConversion"/>
  </si>
  <si>
    <t>SITC TAICANG</t>
    <phoneticPr fontId="12" type="noConversion"/>
  </si>
  <si>
    <t>2429E</t>
    <phoneticPr fontId="12" type="noConversion"/>
  </si>
  <si>
    <t>SITC WEIHAI</t>
    <phoneticPr fontId="12" type="noConversion"/>
  </si>
  <si>
    <t>2421E</t>
    <phoneticPr fontId="12" type="noConversion"/>
  </si>
  <si>
    <t>SITC SHIDAO</t>
    <phoneticPr fontId="12" type="noConversion"/>
  </si>
  <si>
    <t>SNL(SNG7)/SITC(SKT6)</t>
    <phoneticPr fontId="12" type="noConversion"/>
  </si>
  <si>
    <t>SITC TAICANG</t>
    <phoneticPr fontId="66" type="noConversion"/>
  </si>
  <si>
    <t>NAGOYA</t>
    <phoneticPr fontId="12" type="noConversion"/>
  </si>
  <si>
    <t>037E</t>
    <phoneticPr fontId="12" type="noConversion"/>
  </si>
  <si>
    <t>CONSIGNIA</t>
    <phoneticPr fontId="66" type="noConversion"/>
  </si>
  <si>
    <t>036E</t>
    <phoneticPr fontId="12" type="noConversion"/>
  </si>
  <si>
    <t>035E</t>
    <phoneticPr fontId="12" type="noConversion"/>
  </si>
  <si>
    <t>034E</t>
    <phoneticPr fontId="12" type="noConversion"/>
  </si>
  <si>
    <t>CONSIGNIA</t>
    <phoneticPr fontId="66" type="noConversion"/>
  </si>
  <si>
    <t>SNL(SNG5)/SITC(SKT5)</t>
    <phoneticPr fontId="12" type="noConversion"/>
  </si>
  <si>
    <t>033E</t>
    <phoneticPr fontId="12" type="noConversion"/>
  </si>
  <si>
    <t>2411N</t>
    <phoneticPr fontId="12" type="noConversion"/>
  </si>
  <si>
    <t>SITC JIADE</t>
    <phoneticPr fontId="12" type="noConversion"/>
  </si>
  <si>
    <t>SITC KANTO</t>
    <phoneticPr fontId="12" type="noConversion"/>
  </si>
  <si>
    <t>2409N</t>
    <phoneticPr fontId="12" type="noConversion"/>
  </si>
  <si>
    <t>SITC LIDE</t>
    <phoneticPr fontId="12" type="noConversion"/>
  </si>
  <si>
    <t>SITC(VTX2)</t>
    <phoneticPr fontId="12" type="noConversion"/>
  </si>
  <si>
    <t>BLANK SAILING</t>
    <phoneticPr fontId="66" type="noConversion"/>
  </si>
  <si>
    <t>NAGOYA</t>
    <phoneticPr fontId="12" type="noConversion"/>
  </si>
  <si>
    <t>SNL NANJING</t>
    <phoneticPr fontId="66" type="noConversion"/>
  </si>
  <si>
    <t>SNL NANJING</t>
    <phoneticPr fontId="66" type="noConversion"/>
  </si>
  <si>
    <t>SITC(SKT7)</t>
    <phoneticPr fontId="12" type="noConversion"/>
  </si>
  <si>
    <t>2419E</t>
    <phoneticPr fontId="12" type="noConversion"/>
  </si>
  <si>
    <t>TOKYO</t>
    <phoneticPr fontId="12" type="noConversion"/>
  </si>
  <si>
    <t>GLORY ZHENDONG</t>
    <phoneticPr fontId="66" type="noConversion"/>
  </si>
  <si>
    <t>GLORY GUANDONG</t>
    <phoneticPr fontId="12" type="noConversion"/>
  </si>
  <si>
    <t>GLORY ZHENDONG</t>
    <phoneticPr fontId="12" type="noConversion"/>
  </si>
  <si>
    <t>SITC(T5)</t>
    <phoneticPr fontId="12" type="noConversion"/>
  </si>
  <si>
    <t>2418E</t>
    <phoneticPr fontId="12" type="noConversion"/>
  </si>
  <si>
    <t>TOKYO</t>
    <phoneticPr fontId="12" type="noConversion"/>
  </si>
  <si>
    <t xml:space="preserve">SINOTRANS SHANGHAI </t>
    <phoneticPr fontId="12" type="noConversion"/>
  </si>
  <si>
    <t>SIRI BHUM</t>
    <phoneticPr fontId="12" type="noConversion"/>
  </si>
  <si>
    <t>SNL(SKT4)/SITC(SKT4)</t>
    <phoneticPr fontId="12" type="noConversion"/>
  </si>
  <si>
    <t>2418E</t>
    <phoneticPr fontId="12" type="noConversion"/>
  </si>
  <si>
    <t>TOKYO/YOKOHAMA</t>
    <phoneticPr fontId="12" type="noConversion"/>
  </si>
  <si>
    <t>2423E</t>
    <phoneticPr fontId="12" type="noConversion"/>
  </si>
  <si>
    <t>SITC TIANJIN</t>
    <phoneticPr fontId="12" type="noConversion"/>
  </si>
  <si>
    <t>2420E</t>
    <phoneticPr fontId="12" type="noConversion"/>
  </si>
  <si>
    <t>SINOTRANS OSAKA</t>
    <phoneticPr fontId="12" type="noConversion"/>
  </si>
  <si>
    <t>2421E</t>
    <phoneticPr fontId="12" type="noConversion"/>
  </si>
  <si>
    <t>SITC TIANJIN</t>
    <phoneticPr fontId="12" type="noConversion"/>
  </si>
  <si>
    <t>SITC(PSU)/SNL(SKY1)</t>
    <phoneticPr fontId="12" type="noConversion"/>
  </si>
  <si>
    <t>SINOTRANS OSAKA</t>
    <phoneticPr fontId="66" type="noConversion"/>
  </si>
  <si>
    <t>HAKATA</t>
    <phoneticPr fontId="12" type="noConversion"/>
  </si>
  <si>
    <t>VESSEL</t>
    <phoneticPr fontId="12" type="noConversion"/>
  </si>
  <si>
    <t>HAKATA</t>
    <phoneticPr fontId="12" type="noConversion"/>
  </si>
  <si>
    <t>SITC(PSU)/SNL(SKY1)</t>
    <phoneticPr fontId="12" type="noConversion"/>
  </si>
  <si>
    <t>MOJI</t>
    <phoneticPr fontId="12" type="noConversion"/>
  </si>
  <si>
    <t>2451N</t>
    <phoneticPr fontId="12" type="noConversion"/>
  </si>
  <si>
    <t>SITC LIANYUNGANG</t>
    <phoneticPr fontId="12" type="noConversion"/>
  </si>
  <si>
    <t>2413N</t>
    <phoneticPr fontId="12" type="noConversion"/>
  </si>
  <si>
    <t>HF FORTUNE</t>
    <phoneticPr fontId="12" type="noConversion"/>
  </si>
  <si>
    <t>SITC HONGKONG</t>
    <phoneticPr fontId="12" type="noConversion"/>
  </si>
  <si>
    <t>SITC LIANYUNGANG</t>
    <phoneticPr fontId="12" type="noConversion"/>
  </si>
  <si>
    <t>SITC(CJV2)</t>
    <phoneticPr fontId="12" type="noConversion"/>
  </si>
  <si>
    <t>OSAKA</t>
    <phoneticPr fontId="12" type="noConversion"/>
  </si>
  <si>
    <t xml:space="preserve"> </t>
    <phoneticPr fontId="56" type="noConversion"/>
  </si>
  <si>
    <t>2412N</t>
    <phoneticPr fontId="12" type="noConversion"/>
  </si>
  <si>
    <t>HONG AN</t>
    <phoneticPr fontId="12" type="noConversion"/>
  </si>
  <si>
    <t>2417N</t>
    <phoneticPr fontId="12" type="noConversion"/>
  </si>
  <si>
    <t>AS SERENA</t>
    <phoneticPr fontId="12" type="noConversion"/>
  </si>
  <si>
    <t>BLANK SAILING</t>
    <phoneticPr fontId="12" type="noConversion"/>
  </si>
  <si>
    <t>JJ(JCV)/SNL(JCV)/SITC(CVS2)</t>
    <phoneticPr fontId="12" type="noConversion"/>
  </si>
  <si>
    <t>2410N</t>
    <phoneticPr fontId="12" type="noConversion"/>
  </si>
  <si>
    <t>OSAKA</t>
    <phoneticPr fontId="12" type="noConversion"/>
  </si>
  <si>
    <t>OSAKA/KOBE</t>
    <phoneticPr fontId="12" type="noConversion"/>
  </si>
  <si>
    <t>VIA CCT</t>
    <phoneticPr fontId="12" type="noConversion"/>
  </si>
  <si>
    <t>VIA CCT</t>
    <phoneticPr fontId="12" type="noConversion"/>
  </si>
  <si>
    <t>019E</t>
    <phoneticPr fontId="12" type="noConversion"/>
  </si>
  <si>
    <t>EVER FOCUS</t>
  </si>
  <si>
    <t>017E</t>
    <phoneticPr fontId="12" type="noConversion"/>
  </si>
  <si>
    <t>EVER FAIR</t>
  </si>
  <si>
    <t>021E</t>
    <phoneticPr fontId="12" type="noConversion"/>
  </si>
  <si>
    <t>EVER FUTURE</t>
  </si>
  <si>
    <t>EMC(NUE)/COSCO(AWE1)/OOCL(ECC2)</t>
    <phoneticPr fontId="12" type="noConversion"/>
  </si>
  <si>
    <t>016E</t>
    <phoneticPr fontId="12" type="noConversion"/>
  </si>
  <si>
    <t>EVER FASHION</t>
  </si>
  <si>
    <t>COLON</t>
  </si>
  <si>
    <t>CCT</t>
    <phoneticPr fontId="12" type="noConversion"/>
  </si>
  <si>
    <t>COLON FREE ZONE</t>
    <phoneticPr fontId="12" type="noConversion"/>
  </si>
  <si>
    <t>047E</t>
  </si>
  <si>
    <t>CSCL ZEEBRUGGE</t>
  </si>
  <si>
    <t>0PPHFE1MA</t>
  </si>
  <si>
    <t>CMA CGM LIBRA</t>
  </si>
  <si>
    <t>0PPHDE1MA</t>
  </si>
  <si>
    <t>CMA CGM VELA</t>
  </si>
  <si>
    <t>CMA(PEX2)
COSCO(CAX1) HAMSUD(ASCA)</t>
    <phoneticPr fontId="12" type="noConversion"/>
  </si>
  <si>
    <t>0PPCFE1MA</t>
  </si>
  <si>
    <t>CAUCEDO</t>
    <phoneticPr fontId="12" type="noConversion"/>
  </si>
  <si>
    <t>2421W</t>
  </si>
  <si>
    <t>SEASPAN OSPREY</t>
  </si>
  <si>
    <t>2420W</t>
  </si>
  <si>
    <t>SEASPAN HARRIER</t>
  </si>
  <si>
    <t>2419W</t>
  </si>
  <si>
    <t>CAPE ARTEMISIO</t>
  </si>
  <si>
    <t>ONE(SX1)</t>
    <phoneticPr fontId="12" type="noConversion"/>
  </si>
  <si>
    <t>FI418A</t>
  </si>
  <si>
    <t>MSC SHUBA B</t>
  </si>
  <si>
    <t>RIO GRANDE</t>
    <phoneticPr fontId="12" type="noConversion"/>
  </si>
  <si>
    <t>RIO GRANDE</t>
    <phoneticPr fontId="12" type="noConversion"/>
  </si>
  <si>
    <t>1592-062W</t>
  </si>
  <si>
    <t>EVER LIVELY</t>
  </si>
  <si>
    <t>0009W</t>
  </si>
  <si>
    <t>KOTA SANTOS</t>
  </si>
  <si>
    <t>1590-069W</t>
  </si>
  <si>
    <t>EVER LEADER</t>
  </si>
  <si>
    <t>COSCO(ESA)
CMA(SEAS1)
OOCL(TLA1)</t>
    <phoneticPr fontId="12" type="noConversion"/>
  </si>
  <si>
    <t>BLANK SAILING</t>
  </si>
  <si>
    <t>ONE(SX1)</t>
    <phoneticPr fontId="12" type="noConversion"/>
  </si>
  <si>
    <t>PARANAGUA</t>
  </si>
  <si>
    <t>SANTOS</t>
    <phoneticPr fontId="12" type="noConversion"/>
  </si>
  <si>
    <t>VIA  MANZANILLO</t>
    <phoneticPr fontId="12" type="noConversion"/>
  </si>
  <si>
    <t>BUENAVENTURA EXPRESS</t>
  </si>
  <si>
    <t>VIA  MANZANILLO</t>
    <phoneticPr fontId="12" type="noConversion"/>
  </si>
  <si>
    <t>RIO DE JANEIRO EXPRESS</t>
  </si>
  <si>
    <t>ITAJAI EXPRESS</t>
  </si>
  <si>
    <t>HPL(AN1)/ONE(ALX1)</t>
    <phoneticPr fontId="12" type="noConversion"/>
  </si>
  <si>
    <t>MANZANILLO</t>
    <phoneticPr fontId="12" type="noConversion"/>
  </si>
  <si>
    <t>GUATEMALA CITY</t>
    <phoneticPr fontId="12" type="noConversion"/>
  </si>
  <si>
    <t>PUERTO CALDERA</t>
    <phoneticPr fontId="12" type="noConversion"/>
  </si>
  <si>
    <t>PUERTO CALDERA</t>
    <phoneticPr fontId="12" type="noConversion"/>
  </si>
  <si>
    <t>150E</t>
  </si>
  <si>
    <t>0679-069E</t>
  </si>
  <si>
    <t>EVER LUNAR</t>
  </si>
  <si>
    <t xml:space="preserve">COSCO(WSA)
 </t>
    <phoneticPr fontId="12" type="noConversion"/>
  </si>
  <si>
    <t>0677-071E</t>
  </si>
  <si>
    <t>ETA</t>
    <phoneticPr fontId="12" type="noConversion"/>
  </si>
  <si>
    <t>BUE</t>
    <phoneticPr fontId="12" type="noConversion"/>
  </si>
  <si>
    <t>BUENAVENTURA</t>
    <phoneticPr fontId="12" type="noConversion"/>
  </si>
  <si>
    <t>005E</t>
  </si>
  <si>
    <t>WAN HAI A03</t>
  </si>
  <si>
    <t>WAN HAI 722</t>
  </si>
  <si>
    <t>077E</t>
  </si>
  <si>
    <t>KOTA CARUM</t>
  </si>
  <si>
    <t xml:space="preserve">COSCO(WSA2)
 </t>
    <phoneticPr fontId="12" type="noConversion"/>
  </si>
  <si>
    <t>016E</t>
  </si>
  <si>
    <t>WAN HAI 721</t>
  </si>
  <si>
    <t>GUAYAQUIL</t>
  </si>
  <si>
    <t>GUAYAQUIL</t>
    <phoneticPr fontId="12" type="noConversion"/>
  </si>
  <si>
    <t>CALLAO</t>
    <phoneticPr fontId="12" type="noConversion"/>
  </si>
  <si>
    <t xml:space="preserve">COSCO(WSA)
 </t>
    <phoneticPr fontId="12" type="noConversion"/>
  </si>
  <si>
    <t>SAN ANTONIO</t>
    <phoneticPr fontId="12" type="noConversion"/>
  </si>
  <si>
    <t>SAN ANTONIO</t>
    <phoneticPr fontId="12" type="noConversion"/>
  </si>
  <si>
    <t>HPL(AN1)/ONE(ALX1)</t>
    <phoneticPr fontId="12" type="noConversion"/>
  </si>
  <si>
    <t>499S</t>
  </si>
  <si>
    <t>JACK LONDON</t>
  </si>
  <si>
    <t>690S</t>
  </si>
  <si>
    <t>OOCL BUSAN</t>
  </si>
  <si>
    <t>461S</t>
  </si>
  <si>
    <t>APL SCOTLAND</t>
  </si>
  <si>
    <t>459S</t>
  </si>
  <si>
    <t>JONATHAN SWIFT</t>
  </si>
  <si>
    <t>COSCO(CNS)/OOCL</t>
    <phoneticPr fontId="12" type="noConversion"/>
  </si>
  <si>
    <t>094S</t>
  </si>
  <si>
    <t>NYK FUTAGO</t>
  </si>
  <si>
    <t>125S</t>
  </si>
  <si>
    <t>NYK FUSHIMI</t>
  </si>
  <si>
    <t>419S</t>
  </si>
  <si>
    <t>GSL SYROS</t>
  </si>
  <si>
    <t>417S</t>
  </si>
  <si>
    <t>GSL KITHIRA</t>
  </si>
  <si>
    <t>COSCO/OOCL(JKN)
ONE(NZJ)</t>
    <phoneticPr fontId="12" type="noConversion"/>
  </si>
  <si>
    <t>176S</t>
  </si>
  <si>
    <t>NAVIOS MIAMI</t>
  </si>
  <si>
    <t>COSCO/OOCL(JKN)
ONE(NZJ)</t>
    <phoneticPr fontId="12" type="noConversion"/>
  </si>
  <si>
    <t>BRI</t>
    <phoneticPr fontId="12" type="noConversion"/>
  </si>
  <si>
    <t>228S</t>
  </si>
  <si>
    <t>CMA CGM ZINGARO</t>
  </si>
  <si>
    <t>CMA CGM PUCCINI</t>
  </si>
  <si>
    <t>CMA CGM BAIKAL</t>
  </si>
  <si>
    <t>CMA CGM FIORDLAND</t>
  </si>
  <si>
    <t>CMA/COSCO/OOCL(A3N)</t>
    <phoneticPr fontId="12" type="noConversion"/>
  </si>
  <si>
    <t>083S</t>
  </si>
  <si>
    <t>OOCL SHANGHAI</t>
  </si>
  <si>
    <t xml:space="preserve">CUT OFF </t>
    <phoneticPr fontId="55" type="noConversion"/>
  </si>
  <si>
    <t>MEL</t>
    <phoneticPr fontId="12" type="noConversion"/>
  </si>
  <si>
    <t>075S</t>
  </si>
  <si>
    <t>ANL GIPPSLAND</t>
  </si>
  <si>
    <t>111S</t>
  </si>
  <si>
    <t>OOCL BEIJING</t>
  </si>
  <si>
    <t>24023S</t>
  </si>
  <si>
    <t>OOCL DURBAN</t>
  </si>
  <si>
    <t>105S</t>
  </si>
  <si>
    <t>OOCL CANADA</t>
  </si>
  <si>
    <t>CMA/COSCO/OOCL(A3C)</t>
    <phoneticPr fontId="12" type="noConversion"/>
  </si>
  <si>
    <t>OOCL MIAMI</t>
  </si>
  <si>
    <t>MEL</t>
    <phoneticPr fontId="12" type="noConversion"/>
  </si>
  <si>
    <t>SYD</t>
    <phoneticPr fontId="12" type="noConversion"/>
  </si>
  <si>
    <t>SYD</t>
    <phoneticPr fontId="12" type="noConversion"/>
  </si>
  <si>
    <t>420S</t>
    <phoneticPr fontId="12" type="noConversion"/>
  </si>
  <si>
    <t>MAERSK STADELHORN</t>
    <phoneticPr fontId="12" type="noConversion"/>
  </si>
  <si>
    <t>418S</t>
    <phoneticPr fontId="12" type="noConversion"/>
  </si>
  <si>
    <t>SAN FELIPE</t>
    <phoneticPr fontId="12" type="noConversion"/>
  </si>
  <si>
    <t>0SSHNW1MA</t>
    <phoneticPr fontId="12" type="noConversion"/>
  </si>
  <si>
    <t>APL HOUSTON</t>
    <phoneticPr fontId="12" type="noConversion"/>
  </si>
  <si>
    <t>CMA (SHAKA2)/ MAERSK (SAF1)</t>
    <phoneticPr fontId="12" type="noConversion"/>
  </si>
  <si>
    <t>417S</t>
    <phoneticPr fontId="12" type="noConversion"/>
  </si>
  <si>
    <t>CCNI ARAUCO</t>
    <phoneticPr fontId="12" type="noConversion"/>
  </si>
  <si>
    <t>PORT LOUIS</t>
    <phoneticPr fontId="12" type="noConversion"/>
  </si>
  <si>
    <t>PORT LOUIS</t>
    <phoneticPr fontId="64" type="noConversion"/>
  </si>
  <si>
    <t>070W</t>
    <phoneticPr fontId="12" type="noConversion"/>
  </si>
  <si>
    <t>ALEXANDRIA BRIDGE</t>
    <phoneticPr fontId="12" type="noConversion"/>
  </si>
  <si>
    <t>134W</t>
  </si>
  <si>
    <t>NATAL</t>
  </si>
  <si>
    <t>OOCL(WAF3)</t>
    <phoneticPr fontId="12" type="noConversion"/>
  </si>
  <si>
    <t>RENA P</t>
    <phoneticPr fontId="12" type="noConversion"/>
  </si>
  <si>
    <t>TEMA</t>
    <phoneticPr fontId="12" type="noConversion"/>
  </si>
  <si>
    <t>TEMA</t>
  </si>
  <si>
    <t>NAVIOS CHRYSALIS</t>
  </si>
  <si>
    <t>051W</t>
    <phoneticPr fontId="12" type="noConversion"/>
  </si>
  <si>
    <t>NAVIOS NERINE</t>
    <phoneticPr fontId="12" type="noConversion"/>
  </si>
  <si>
    <t>132W</t>
    <phoneticPr fontId="12" type="noConversion"/>
  </si>
  <si>
    <t>VENETIA</t>
    <phoneticPr fontId="12" type="noConversion"/>
  </si>
  <si>
    <t>031W</t>
    <phoneticPr fontId="12" type="noConversion"/>
  </si>
  <si>
    <t>SEASPAN DUBAI</t>
    <phoneticPr fontId="12" type="noConversion"/>
  </si>
  <si>
    <t>OOCL(WAF1)</t>
    <phoneticPr fontId="12" type="noConversion"/>
  </si>
  <si>
    <t>LAGOS</t>
    <phoneticPr fontId="12" type="noConversion"/>
  </si>
  <si>
    <t>APAPA,LAGOS</t>
    <phoneticPr fontId="12" type="noConversion"/>
  </si>
  <si>
    <t>083W</t>
  </si>
  <si>
    <t>COSCO ASHDOD</t>
  </si>
  <si>
    <t>174W</t>
    <phoneticPr fontId="12" type="noConversion"/>
  </si>
  <si>
    <t>ITAL USODIMARE</t>
    <phoneticPr fontId="12" type="noConversion"/>
  </si>
  <si>
    <t>194W</t>
    <phoneticPr fontId="12" type="noConversion"/>
  </si>
  <si>
    <t>BAY BRIDGE</t>
    <phoneticPr fontId="12" type="noConversion"/>
  </si>
  <si>
    <t>019W</t>
    <phoneticPr fontId="12" type="noConversion"/>
  </si>
  <si>
    <t>DOLPHIN II</t>
    <phoneticPr fontId="12" type="noConversion"/>
  </si>
  <si>
    <t>ONE(SAC)</t>
    <phoneticPr fontId="12" type="noConversion"/>
  </si>
  <si>
    <t>115W</t>
    <phoneticPr fontId="12" type="noConversion"/>
  </si>
  <si>
    <t>COSCO SURABAYA</t>
    <phoneticPr fontId="12" type="noConversion"/>
  </si>
  <si>
    <t>DURBAN</t>
    <phoneticPr fontId="12" type="noConversion"/>
  </si>
  <si>
    <t>CNSHA</t>
    <phoneticPr fontId="55" type="noConversion"/>
  </si>
  <si>
    <t>PHEN BASIN</t>
  </si>
  <si>
    <t>24003W</t>
    <phoneticPr fontId="12" type="noConversion"/>
  </si>
  <si>
    <t>X-PRESS ANTLIA</t>
    <phoneticPr fontId="12" type="noConversion"/>
  </si>
  <si>
    <t>04IHLW</t>
    <phoneticPr fontId="12" type="noConversion"/>
  </si>
  <si>
    <t>BALTIC NORTH</t>
    <phoneticPr fontId="12" type="noConversion"/>
  </si>
  <si>
    <t>002W</t>
    <phoneticPr fontId="12" type="noConversion"/>
  </si>
  <si>
    <t>EVER VOW</t>
    <phoneticPr fontId="12" type="noConversion"/>
  </si>
  <si>
    <t xml:space="preserve">OOCL(EAX3) </t>
    <phoneticPr fontId="12" type="noConversion"/>
  </si>
  <si>
    <t>24006W</t>
    <phoneticPr fontId="12" type="noConversion"/>
  </si>
  <si>
    <t>EMMANUEL P</t>
    <phoneticPr fontId="12" type="noConversion"/>
  </si>
  <si>
    <t>ETA</t>
    <phoneticPr fontId="55" type="noConversion"/>
  </si>
  <si>
    <t>MOMBASA</t>
    <phoneticPr fontId="12" type="noConversion"/>
  </si>
  <si>
    <t>OPERATOR</t>
    <phoneticPr fontId="12" type="noConversion"/>
  </si>
  <si>
    <t>MOMBASA</t>
    <phoneticPr fontId="12" type="noConversion"/>
  </si>
  <si>
    <t>24003W</t>
    <phoneticPr fontId="12" type="noConversion"/>
  </si>
  <si>
    <t>002W</t>
    <phoneticPr fontId="12" type="noConversion"/>
  </si>
  <si>
    <t>DAR ES SALAAM</t>
    <phoneticPr fontId="12" type="noConversion"/>
  </si>
  <si>
    <t>2412S</t>
    <phoneticPr fontId="12" type="noConversion"/>
  </si>
  <si>
    <t>SITC SHENGMING</t>
    <phoneticPr fontId="12" type="noConversion"/>
  </si>
  <si>
    <t>SITC XINCHENG</t>
    <phoneticPr fontId="70" type="noConversion"/>
  </si>
  <si>
    <t>SITC DECHENG</t>
    <phoneticPr fontId="70" type="noConversion"/>
  </si>
  <si>
    <t>SITC QIMING</t>
    <phoneticPr fontId="70" type="noConversion"/>
  </si>
  <si>
    <t>KMTC(CVI)/SITC</t>
    <phoneticPr fontId="12" type="noConversion"/>
  </si>
  <si>
    <t>2410S</t>
    <phoneticPr fontId="12" type="noConversion"/>
  </si>
  <si>
    <t>SITC SHENGMING</t>
    <phoneticPr fontId="12" type="noConversion"/>
  </si>
  <si>
    <t>SEMARANG</t>
    <phoneticPr fontId="12" type="noConversion"/>
  </si>
  <si>
    <t>CNSHA</t>
    <phoneticPr fontId="12" type="noConversion"/>
  </si>
  <si>
    <t xml:space="preserve"> 0375-031S</t>
    <phoneticPr fontId="70" type="noConversion"/>
  </si>
  <si>
    <t xml:space="preserve"> EVER OUTDO</t>
    <phoneticPr fontId="70" type="noConversion"/>
  </si>
  <si>
    <t>0374-454S</t>
    <phoneticPr fontId="12" type="noConversion"/>
  </si>
  <si>
    <t>UNI-PACIFIC</t>
    <phoneticPr fontId="12" type="noConversion"/>
  </si>
  <si>
    <t>0373-059S</t>
    <phoneticPr fontId="70" type="noConversion"/>
  </si>
  <si>
    <t>EVER COMPOSE</t>
    <phoneticPr fontId="70" type="noConversion"/>
  </si>
  <si>
    <t>EMC(CIT)</t>
    <phoneticPr fontId="12" type="noConversion"/>
  </si>
  <si>
    <t>SEMARANG</t>
    <phoneticPr fontId="12" type="noConversion"/>
  </si>
  <si>
    <t>421W</t>
  </si>
  <si>
    <t>SEOUL GLOW</t>
    <phoneticPr fontId="12" type="noConversion"/>
  </si>
  <si>
    <t>420W</t>
  </si>
  <si>
    <t xml:space="preserve"> ASIAN ACE</t>
    <phoneticPr fontId="70" type="noConversion"/>
  </si>
  <si>
    <t>419W</t>
  </si>
  <si>
    <t xml:space="preserve"> TORRES STRAIT</t>
    <phoneticPr fontId="70" type="noConversion"/>
  </si>
  <si>
    <t>418W</t>
  </si>
  <si>
    <t xml:space="preserve"> HANSA HARBURG</t>
    <phoneticPr fontId="70" type="noConversion"/>
  </si>
  <si>
    <t>MCC/BENLINE(IA5)</t>
    <phoneticPr fontId="12" type="noConversion"/>
  </si>
  <si>
    <t>417W</t>
    <phoneticPr fontId="12" type="noConversion"/>
  </si>
  <si>
    <t>BRIGHT COSMOS</t>
    <phoneticPr fontId="12" type="noConversion"/>
  </si>
  <si>
    <t>YANGON(MIIT)</t>
    <phoneticPr fontId="12" type="noConversion"/>
  </si>
  <si>
    <t xml:space="preserve"> </t>
    <phoneticPr fontId="70" type="noConversion"/>
  </si>
  <si>
    <t>2411S</t>
    <phoneticPr fontId="70" type="noConversion"/>
  </si>
  <si>
    <t>ZHONG WAI YUN XIN GANG</t>
    <phoneticPr fontId="12" type="noConversion"/>
  </si>
  <si>
    <t>2412S</t>
    <phoneticPr fontId="70" type="noConversion"/>
  </si>
  <si>
    <t>SITC MAKASSAR</t>
    <phoneticPr fontId="12" type="noConversion"/>
  </si>
  <si>
    <t>2410S</t>
    <phoneticPr fontId="70" type="noConversion"/>
  </si>
  <si>
    <t>ZHONG WAI YUN XIN GANG</t>
    <phoneticPr fontId="12" type="noConversion"/>
  </si>
  <si>
    <t>SITC(CPS)/CNC</t>
    <phoneticPr fontId="12" type="noConversion"/>
  </si>
  <si>
    <t>MANILA(N)</t>
    <phoneticPr fontId="12" type="noConversion"/>
  </si>
  <si>
    <t>MANILA(S)</t>
    <phoneticPr fontId="12" type="noConversion"/>
  </si>
  <si>
    <t>S027</t>
    <phoneticPr fontId="70" type="noConversion"/>
  </si>
  <si>
    <t>WAN HAI 278</t>
    <phoneticPr fontId="12" type="noConversion"/>
  </si>
  <si>
    <t>S028</t>
    <phoneticPr fontId="70" type="noConversion"/>
  </si>
  <si>
    <t>WAN HAI 296</t>
    <phoneticPr fontId="12" type="noConversion"/>
  </si>
  <si>
    <t>S036</t>
    <phoneticPr fontId="70" type="noConversion"/>
  </si>
  <si>
    <t>INTERASIA ELEVATE</t>
    <phoneticPr fontId="12" type="noConversion"/>
  </si>
  <si>
    <t>WHL(JCV)</t>
    <phoneticPr fontId="12" type="noConversion"/>
  </si>
  <si>
    <t>S011</t>
    <phoneticPr fontId="70" type="noConversion"/>
  </si>
  <si>
    <t>WAN HAI 366</t>
    <phoneticPr fontId="12" type="noConversion"/>
  </si>
  <si>
    <t>DANANG</t>
    <phoneticPr fontId="12" type="noConversion"/>
  </si>
  <si>
    <t>2414S</t>
    <phoneticPr fontId="70" type="noConversion"/>
  </si>
  <si>
    <t>SITC RENHE</t>
    <phoneticPr fontId="12" type="noConversion"/>
  </si>
  <si>
    <t>2414S</t>
    <phoneticPr fontId="70" type="noConversion"/>
  </si>
  <si>
    <t>SITC KWANGYANG</t>
    <phoneticPr fontId="12" type="noConversion"/>
  </si>
  <si>
    <t>SITC FENGHE</t>
    <phoneticPr fontId="12" type="noConversion"/>
  </si>
  <si>
    <t>SITC(CJV6)</t>
    <phoneticPr fontId="12" type="noConversion"/>
  </si>
  <si>
    <t>2412S</t>
    <phoneticPr fontId="70" type="noConversion"/>
  </si>
  <si>
    <t>DANANG</t>
    <phoneticPr fontId="55" type="noConversion"/>
  </si>
  <si>
    <t>2411S</t>
  </si>
  <si>
    <t>SKY TIARA</t>
    <phoneticPr fontId="12" type="noConversion"/>
  </si>
  <si>
    <t>SUNNY LAUREL</t>
    <phoneticPr fontId="70" type="noConversion"/>
  </si>
  <si>
    <t>SKY TIARA</t>
    <phoneticPr fontId="70" type="noConversion"/>
  </si>
  <si>
    <t>2409S</t>
  </si>
  <si>
    <t>SUNNY LAUREL</t>
    <phoneticPr fontId="12" type="noConversion"/>
  </si>
  <si>
    <t>KMTC(KSH)/SML/HEUNG-A/CK</t>
    <phoneticPr fontId="12" type="noConversion"/>
  </si>
  <si>
    <t>2409S</t>
    <phoneticPr fontId="70" type="noConversion"/>
  </si>
  <si>
    <t>SKY TIARA</t>
    <phoneticPr fontId="70" type="noConversion"/>
  </si>
  <si>
    <t>HAIPHONG</t>
    <phoneticPr fontId="12" type="noConversion"/>
  </si>
  <si>
    <t>CONSCIENCE</t>
    <phoneticPr fontId="12" type="noConversion"/>
  </si>
  <si>
    <t>JJ SUN</t>
    <phoneticPr fontId="70" type="noConversion"/>
  </si>
  <si>
    <t>HARRIER</t>
    <phoneticPr fontId="70" type="noConversion"/>
  </si>
  <si>
    <t>JJ(CHH1)</t>
    <phoneticPr fontId="12" type="noConversion"/>
  </si>
  <si>
    <t>2417S</t>
    <phoneticPr fontId="70" type="noConversion"/>
  </si>
  <si>
    <t>SITC HONGKONG</t>
    <phoneticPr fontId="12" type="noConversion"/>
  </si>
  <si>
    <t>SITC(CJV2)</t>
    <phoneticPr fontId="12" type="noConversion"/>
  </si>
  <si>
    <t>HAIPHONG</t>
    <phoneticPr fontId="12" type="noConversion"/>
  </si>
  <si>
    <t>DONG FANG FU</t>
    <phoneticPr fontId="12" type="noConversion"/>
  </si>
  <si>
    <t>SITC HAIPHONG</t>
    <phoneticPr fontId="12" type="noConversion"/>
  </si>
  <si>
    <t>SITC(CJV5)/SNL</t>
    <phoneticPr fontId="12" type="noConversion"/>
  </si>
  <si>
    <t>SITC HENGDE</t>
    <phoneticPr fontId="12" type="noConversion"/>
  </si>
  <si>
    <t>SITC HAINAN</t>
    <phoneticPr fontId="12" type="noConversion"/>
  </si>
  <si>
    <t>SITC SHANGHAI</t>
    <phoneticPr fontId="12" type="noConversion"/>
  </si>
  <si>
    <t>SITC(CKV)</t>
    <phoneticPr fontId="12" type="noConversion"/>
  </si>
  <si>
    <t>SITC HAINAN</t>
    <phoneticPr fontId="12" type="noConversion"/>
  </si>
  <si>
    <t>2420S</t>
    <phoneticPr fontId="12" type="noConversion"/>
  </si>
  <si>
    <t>2412S</t>
    <phoneticPr fontId="12" type="noConversion"/>
  </si>
  <si>
    <t>TIGER LIANYUNGANG</t>
    <phoneticPr fontId="12" type="noConversion"/>
  </si>
  <si>
    <t>2411S</t>
    <phoneticPr fontId="12" type="noConversion"/>
  </si>
  <si>
    <t>HONG AN</t>
    <phoneticPr fontId="12" type="noConversion"/>
  </si>
  <si>
    <t>JJ(JCV)/SNL(JCV)/SITC(CVS2)</t>
    <phoneticPr fontId="12" type="noConversion"/>
  </si>
  <si>
    <t>2417S</t>
    <phoneticPr fontId="12" type="noConversion"/>
  </si>
  <si>
    <t>AS SERENA</t>
    <phoneticPr fontId="12" type="noConversion"/>
  </si>
  <si>
    <t>HCM</t>
    <phoneticPr fontId="12" type="noConversion"/>
  </si>
  <si>
    <t>S028</t>
    <phoneticPr fontId="12" type="noConversion"/>
  </si>
  <si>
    <t>WAN HAI 296</t>
    <phoneticPr fontId="12" type="noConversion"/>
  </si>
  <si>
    <t>S036</t>
    <phoneticPr fontId="70" type="noConversion"/>
  </si>
  <si>
    <t>WHL(JCV)/ONE(JCV)</t>
    <phoneticPr fontId="12" type="noConversion"/>
  </si>
  <si>
    <t>S011</t>
    <phoneticPr fontId="12" type="noConversion"/>
  </si>
  <si>
    <t>SITC HEBEI</t>
    <phoneticPr fontId="12" type="noConversion"/>
  </si>
  <si>
    <t>SITC XINGDE</t>
    <phoneticPr fontId="12" type="noConversion"/>
  </si>
  <si>
    <t>2410S</t>
    <phoneticPr fontId="12" type="noConversion"/>
  </si>
  <si>
    <t>SITC SHANGDE</t>
    <phoneticPr fontId="12" type="noConversion"/>
  </si>
  <si>
    <t>SITC ZHEJIANG</t>
    <phoneticPr fontId="12" type="noConversion"/>
  </si>
  <si>
    <t>SITC(VTX1)</t>
    <phoneticPr fontId="12" type="noConversion"/>
  </si>
  <si>
    <t>SITC JIANGSU</t>
    <phoneticPr fontId="12" type="noConversion"/>
  </si>
  <si>
    <t>SITC KANTO</t>
    <phoneticPr fontId="12" type="noConversion"/>
  </si>
  <si>
    <t>SITC KEELUNG</t>
    <phoneticPr fontId="12" type="noConversion"/>
  </si>
  <si>
    <t>297S</t>
    <phoneticPr fontId="12" type="noConversion"/>
  </si>
  <si>
    <t>YM INCREMENT</t>
    <phoneticPr fontId="12" type="noConversion"/>
  </si>
  <si>
    <t>S121</t>
    <phoneticPr fontId="70" type="noConversion"/>
  </si>
  <si>
    <t>WAN HAI 175</t>
    <phoneticPr fontId="12" type="noConversion"/>
  </si>
  <si>
    <t>420S</t>
    <phoneticPr fontId="70" type="noConversion"/>
  </si>
  <si>
    <t>AS SABINE</t>
    <phoneticPr fontId="12" type="noConversion"/>
  </si>
  <si>
    <t>296S</t>
    <phoneticPr fontId="70" type="noConversion"/>
  </si>
  <si>
    <t>YM INCREMENT</t>
    <phoneticPr fontId="12" type="noConversion"/>
  </si>
  <si>
    <t>WHL(CT5)/YML</t>
    <phoneticPr fontId="12" type="noConversion"/>
  </si>
  <si>
    <t>S120</t>
    <phoneticPr fontId="12" type="noConversion"/>
  </si>
  <si>
    <t>LAEM CHABANG</t>
    <phoneticPr fontId="12" type="noConversion"/>
  </si>
  <si>
    <t>292S</t>
    <phoneticPr fontId="12" type="noConversion"/>
  </si>
  <si>
    <t>2420S</t>
    <phoneticPr fontId="70" type="noConversion"/>
  </si>
  <si>
    <t>SKY SUNSHINE</t>
    <phoneticPr fontId="12" type="noConversion"/>
  </si>
  <si>
    <t>284S</t>
    <phoneticPr fontId="12" type="noConversion"/>
  </si>
  <si>
    <t>045S</t>
    <phoneticPr fontId="70" type="noConversion"/>
  </si>
  <si>
    <t>KHUNA BHUM</t>
    <phoneticPr fontId="12" type="noConversion"/>
  </si>
  <si>
    <t>0RK2FS</t>
    <phoneticPr fontId="12" type="noConversion"/>
  </si>
  <si>
    <t>127S</t>
    <phoneticPr fontId="70" type="noConversion"/>
  </si>
  <si>
    <t>JARU BHUM</t>
    <phoneticPr fontId="12" type="noConversion"/>
  </si>
  <si>
    <t>RCL(RBC)/CUL/CNC</t>
    <phoneticPr fontId="12" type="noConversion"/>
  </si>
  <si>
    <t xml:space="preserve"> </t>
    <phoneticPr fontId="70" type="noConversion"/>
  </si>
  <si>
    <t>292S</t>
    <phoneticPr fontId="12" type="noConversion"/>
  </si>
  <si>
    <t xml:space="preserve"> SITC HANSHIN</t>
    <phoneticPr fontId="12" type="noConversion"/>
  </si>
  <si>
    <t xml:space="preserve"> SITC MINGDE</t>
    <phoneticPr fontId="12" type="noConversion"/>
  </si>
  <si>
    <t xml:space="preserve"> SITC LIAONING</t>
    <phoneticPr fontId="12" type="noConversion"/>
  </si>
  <si>
    <t>SITC(VTX3)/JJ</t>
    <phoneticPr fontId="12" type="noConversion"/>
  </si>
  <si>
    <t>SITC SHENGDE</t>
    <phoneticPr fontId="12" type="noConversion"/>
  </si>
  <si>
    <t>BKK(PAT)</t>
    <phoneticPr fontId="12" type="noConversion"/>
  </si>
  <si>
    <t>127S</t>
    <phoneticPr fontId="70" type="noConversion"/>
  </si>
  <si>
    <t>SKY SUNSHINE</t>
    <phoneticPr fontId="12" type="noConversion"/>
  </si>
  <si>
    <t>SITC LIDE</t>
    <phoneticPr fontId="12" type="noConversion"/>
  </si>
  <si>
    <t xml:space="preserve">BANGKOK </t>
    <phoneticPr fontId="70" type="noConversion"/>
  </si>
  <si>
    <t>297S</t>
    <phoneticPr fontId="12" type="noConversion"/>
  </si>
  <si>
    <t>S121</t>
    <phoneticPr fontId="70" type="noConversion"/>
  </si>
  <si>
    <t>WHL(CT5)/YML</t>
    <phoneticPr fontId="12" type="noConversion"/>
  </si>
  <si>
    <t>SIHANOUKVILLE</t>
    <phoneticPr fontId="12" type="noConversion"/>
  </si>
  <si>
    <t>067S</t>
    <phoneticPr fontId="12" type="noConversion"/>
  </si>
  <si>
    <t>AS FENJA</t>
    <phoneticPr fontId="12" type="noConversion"/>
  </si>
  <si>
    <t>129S</t>
    <phoneticPr fontId="70" type="noConversion"/>
  </si>
  <si>
    <t>CAPE FORBY</t>
    <phoneticPr fontId="12" type="noConversion"/>
  </si>
  <si>
    <t>019S</t>
    <phoneticPr fontId="70" type="noConversion"/>
  </si>
  <si>
    <t>NATTHA BHUM</t>
    <phoneticPr fontId="12" type="noConversion"/>
  </si>
  <si>
    <t>066S</t>
    <phoneticPr fontId="70" type="noConversion"/>
  </si>
  <si>
    <t>AS FENJA</t>
    <phoneticPr fontId="12" type="noConversion"/>
  </si>
  <si>
    <t>RCL(RBC2)/CUL/CNC</t>
    <phoneticPr fontId="12" type="noConversion"/>
  </si>
  <si>
    <t>128S</t>
    <phoneticPr fontId="12" type="noConversion"/>
  </si>
  <si>
    <r>
      <t xml:space="preserve">VIA </t>
    </r>
    <r>
      <rPr>
        <sz val="10"/>
        <rFont val="Arial Narrow"/>
        <family val="2"/>
      </rPr>
      <t>SINGAPORE</t>
    </r>
    <phoneticPr fontId="12" type="noConversion"/>
  </si>
  <si>
    <t>VANCOUVER</t>
    <phoneticPr fontId="12" type="noConversion"/>
  </si>
  <si>
    <t>061W</t>
    <phoneticPr fontId="12" type="noConversion"/>
  </si>
  <si>
    <t>SPIL KARTINI</t>
    <phoneticPr fontId="12" type="noConversion"/>
  </si>
  <si>
    <t>142W</t>
    <phoneticPr fontId="12" type="noConversion"/>
  </si>
  <si>
    <t>YM EXCELLENCE</t>
    <phoneticPr fontId="12" type="noConversion"/>
  </si>
  <si>
    <t>YML/OOCL(CPX)</t>
    <phoneticPr fontId="12" type="noConversion"/>
  </si>
  <si>
    <t>278W</t>
    <phoneticPr fontId="12" type="noConversion"/>
  </si>
  <si>
    <t>OOCL NORFOLK</t>
    <phoneticPr fontId="12" type="noConversion"/>
  </si>
  <si>
    <t>BELAWAN</t>
    <phoneticPr fontId="12" type="noConversion"/>
  </si>
  <si>
    <t>SGP</t>
    <phoneticPr fontId="12" type="noConversion"/>
  </si>
  <si>
    <t>VIA TANJUNG PELEPAS</t>
    <phoneticPr fontId="12" type="noConversion"/>
  </si>
  <si>
    <t>1975-065S</t>
    <phoneticPr fontId="12" type="noConversion"/>
  </si>
  <si>
    <t>EVER BURLY</t>
    <phoneticPr fontId="12" type="noConversion"/>
  </si>
  <si>
    <t>VIA TANJUNG PELEPAS</t>
    <phoneticPr fontId="12" type="noConversion"/>
  </si>
  <si>
    <t xml:space="preserve"> 1974-073S1</t>
    <phoneticPr fontId="12" type="noConversion"/>
  </si>
  <si>
    <t>EVER BRAVE</t>
    <phoneticPr fontId="12" type="noConversion"/>
  </si>
  <si>
    <t>1973-087S</t>
    <phoneticPr fontId="12" type="noConversion"/>
  </si>
  <si>
    <t>EVER BLISS</t>
    <phoneticPr fontId="12" type="noConversion"/>
  </si>
  <si>
    <t>EMC(NSB)</t>
    <phoneticPr fontId="12" type="noConversion"/>
  </si>
  <si>
    <t>1972-058S</t>
    <phoneticPr fontId="12" type="noConversion"/>
  </si>
  <si>
    <t>EVER BEAMY</t>
    <phoneticPr fontId="12" type="noConversion"/>
  </si>
  <si>
    <t>BELAWAN</t>
    <phoneticPr fontId="12" type="noConversion"/>
  </si>
  <si>
    <t>TANJUNG PELEPAS</t>
    <phoneticPr fontId="12" type="noConversion"/>
  </si>
  <si>
    <t>2406S</t>
  </si>
  <si>
    <t>KMTC TIANJIN</t>
    <phoneticPr fontId="12" type="noConversion"/>
  </si>
  <si>
    <t>24005S</t>
  </si>
  <si>
    <t>TS TACOMA</t>
    <phoneticPr fontId="12" type="noConversion"/>
  </si>
  <si>
    <t>SITC YUNCHENG</t>
    <phoneticPr fontId="12" type="noConversion"/>
  </si>
  <si>
    <t>2405S</t>
  </si>
  <si>
    <t>KMTC PENANG</t>
    <phoneticPr fontId="12" type="noConversion"/>
  </si>
  <si>
    <t>KMTC(KCM)/SITC/CNC</t>
    <phoneticPr fontId="12" type="noConversion"/>
  </si>
  <si>
    <t>PASIR GUDANG</t>
    <phoneticPr fontId="12" type="noConversion"/>
  </si>
  <si>
    <t>EVER BRAVE</t>
    <phoneticPr fontId="12" type="noConversion"/>
  </si>
  <si>
    <t xml:space="preserve"> </t>
    <phoneticPr fontId="55" type="noConversion"/>
  </si>
  <si>
    <t>PASIR GUDANG</t>
    <phoneticPr fontId="12" type="noConversion"/>
  </si>
  <si>
    <t>CUL QINGDAO</t>
    <phoneticPr fontId="12" type="noConversion"/>
  </si>
  <si>
    <t>KMTC SHIMIZU</t>
    <phoneticPr fontId="12" type="noConversion"/>
  </si>
  <si>
    <t>KMTC JAKARTA</t>
    <phoneticPr fontId="12" type="noConversion"/>
  </si>
  <si>
    <t>KMTC(CKI/S)</t>
  </si>
  <si>
    <t>2407S</t>
  </si>
  <si>
    <t>KMTC OSAKA</t>
    <phoneticPr fontId="12" type="noConversion"/>
  </si>
  <si>
    <t>SURABAYA</t>
    <phoneticPr fontId="12" type="noConversion"/>
  </si>
  <si>
    <t>JKT</t>
    <phoneticPr fontId="12" type="noConversion"/>
  </si>
  <si>
    <t>INCHEON VOYAGER</t>
    <phoneticPr fontId="12" type="noConversion"/>
  </si>
  <si>
    <t>KMTC XIAMEN</t>
    <phoneticPr fontId="12" type="noConversion"/>
  </si>
  <si>
    <t>STARSHIP JUPITER</t>
    <phoneticPr fontId="12" type="noConversion"/>
  </si>
  <si>
    <t>2404S</t>
  </si>
  <si>
    <t>KMTC SURABAYA</t>
    <phoneticPr fontId="12" type="noConversion"/>
  </si>
  <si>
    <t>KMTC(ANX)</t>
    <phoneticPr fontId="12" type="noConversion"/>
  </si>
  <si>
    <t>2402S</t>
  </si>
  <si>
    <t>AS COLUMBIA</t>
    <phoneticPr fontId="12" type="noConversion"/>
  </si>
  <si>
    <t>KMTC QINGDAO</t>
    <phoneticPr fontId="12" type="noConversion"/>
  </si>
  <si>
    <t>KMTC NINGBO</t>
    <phoneticPr fontId="12" type="noConversion"/>
  </si>
  <si>
    <t>KMTC SHENZHEN</t>
    <phoneticPr fontId="12" type="noConversion"/>
  </si>
  <si>
    <t>KMTC(KMSK)HEUNG-A(FEM)</t>
    <phoneticPr fontId="12" type="noConversion"/>
  </si>
  <si>
    <r>
      <rPr>
        <sz val="9"/>
        <color rgb="FF000000"/>
        <rFont val="Times New Roman"/>
        <family val="1"/>
      </rPr>
      <t>CUL QINGDAO</t>
    </r>
    <phoneticPr fontId="12" type="noConversion"/>
  </si>
  <si>
    <t xml:space="preserve">  </t>
    <phoneticPr fontId="12" type="noConversion"/>
  </si>
  <si>
    <t>SAWASDEE PACIFIC</t>
    <phoneticPr fontId="12" type="noConversion"/>
  </si>
  <si>
    <t>SAWASDEE SHANGHAI</t>
    <phoneticPr fontId="12" type="noConversion"/>
  </si>
  <si>
    <t>SITC WENDE</t>
    <phoneticPr fontId="12" type="noConversion"/>
  </si>
  <si>
    <t>SINKOR/KMTC(FEM)</t>
    <phoneticPr fontId="12" type="noConversion"/>
  </si>
  <si>
    <t>SAWASDEE XIAMEN</t>
    <phoneticPr fontId="12" type="noConversion"/>
  </si>
  <si>
    <t>PKG(N)</t>
    <phoneticPr fontId="12" type="noConversion"/>
  </si>
  <si>
    <t>2406S</t>
    <phoneticPr fontId="12" type="noConversion"/>
  </si>
  <si>
    <t>SITC LICHENG</t>
    <phoneticPr fontId="12" type="noConversion"/>
  </si>
  <si>
    <t>2405S</t>
    <phoneticPr fontId="12" type="noConversion"/>
  </si>
  <si>
    <t>AS PATRIA</t>
    <phoneticPr fontId="12" type="noConversion"/>
  </si>
  <si>
    <t>0032S</t>
    <phoneticPr fontId="12" type="noConversion"/>
  </si>
  <si>
    <t>HANNAH SCHULTE</t>
    <phoneticPr fontId="12" type="noConversion"/>
  </si>
  <si>
    <t>KMTC(KCM3)</t>
    <phoneticPr fontId="12" type="noConversion"/>
  </si>
  <si>
    <t>033S</t>
    <phoneticPr fontId="12" type="noConversion"/>
  </si>
  <si>
    <t>YM COOPERATION</t>
    <phoneticPr fontId="12" type="noConversion"/>
  </si>
  <si>
    <t>24032W</t>
    <phoneticPr fontId="12" type="noConversion"/>
  </si>
  <si>
    <t>KMTC QINGDAO</t>
    <phoneticPr fontId="12" type="noConversion"/>
  </si>
  <si>
    <r>
      <rPr>
        <sz val="9"/>
        <color rgb="FF000000"/>
        <rFont val="Times New Roman"/>
        <family val="1"/>
      </rPr>
      <t>CUL QINGDAO</t>
    </r>
    <phoneticPr fontId="12" type="noConversion"/>
  </si>
  <si>
    <t>TS TACOMA</t>
    <phoneticPr fontId="12" type="noConversion"/>
  </si>
  <si>
    <t xml:space="preserve">SINGAPORE  </t>
    <phoneticPr fontId="12" type="noConversion"/>
  </si>
  <si>
    <t>GLORY TIANJIN</t>
    <phoneticPr fontId="12" type="noConversion"/>
  </si>
  <si>
    <t>JJ(STW2)</t>
    <phoneticPr fontId="12" type="noConversion"/>
  </si>
  <si>
    <t>KEELUNG</t>
    <phoneticPr fontId="12" type="noConversion"/>
  </si>
  <si>
    <t>2423S</t>
  </si>
  <si>
    <t>HAI FENG LIAN XING</t>
    <phoneticPr fontId="12" type="noConversion"/>
  </si>
  <si>
    <t>SITC(NSK)</t>
    <phoneticPr fontId="12" type="noConversion"/>
  </si>
  <si>
    <t>KEELUNG/KAOHSIUNG/TAICHUNG</t>
  </si>
  <si>
    <t>SITC(CJV5)</t>
    <phoneticPr fontId="12" type="noConversion"/>
  </si>
  <si>
    <t>DONG FANG FU</t>
    <phoneticPr fontId="12" type="noConversion"/>
  </si>
  <si>
    <t>HONGKONG</t>
    <phoneticPr fontId="12" type="noConversion"/>
  </si>
  <si>
    <t>MILD SONATA</t>
    <phoneticPr fontId="12" type="noConversion"/>
  </si>
  <si>
    <t>MILD TUNE</t>
    <phoneticPr fontId="12" type="noConversion"/>
  </si>
  <si>
    <t>CONSERO</t>
    <phoneticPr fontId="12" type="noConversion"/>
  </si>
  <si>
    <t>JJ(CHH2)</t>
    <phoneticPr fontId="12" type="noConversion"/>
  </si>
  <si>
    <t>2418S</t>
    <phoneticPr fontId="12" type="noConversion"/>
  </si>
  <si>
    <t>HONGKONG</t>
    <phoneticPr fontId="12" type="noConversion"/>
  </si>
  <si>
    <t>HONGKONG &amp; TAIWAN</t>
  </si>
  <si>
    <t>YM WONDROUS</t>
    <phoneticPr fontId="12" type="noConversion"/>
  </si>
  <si>
    <t>048W</t>
  </si>
  <si>
    <t>LEVERKUSEN EXPRESS</t>
    <phoneticPr fontId="12" type="noConversion"/>
  </si>
  <si>
    <t>NO VESSEL</t>
    <phoneticPr fontId="12" type="noConversion"/>
  </si>
  <si>
    <t>YML/ONE(MD3)</t>
    <phoneticPr fontId="12" type="noConversion"/>
  </si>
  <si>
    <t>042W</t>
    <phoneticPr fontId="12" type="noConversion"/>
  </si>
  <si>
    <t>YM WORLD</t>
    <phoneticPr fontId="12" type="noConversion"/>
  </si>
  <si>
    <t>VIA IST</t>
    <phoneticPr fontId="55" type="noConversion"/>
  </si>
  <si>
    <t>VIA IST</t>
    <phoneticPr fontId="55" type="noConversion"/>
  </si>
  <si>
    <t>YML/ONE(MD3)</t>
    <phoneticPr fontId="12" type="noConversion"/>
  </si>
  <si>
    <t>YM WORLD</t>
    <phoneticPr fontId="12" type="noConversion"/>
  </si>
  <si>
    <t>KAV</t>
    <phoneticPr fontId="12" type="noConversion"/>
  </si>
  <si>
    <t>IST</t>
    <phoneticPr fontId="12" type="noConversion"/>
  </si>
  <si>
    <t>TO BE ADVISED</t>
    <phoneticPr fontId="12" type="noConversion"/>
  </si>
  <si>
    <t>037W</t>
  </si>
  <si>
    <t>COSCO SHIPPING ANDES</t>
  </si>
  <si>
    <t>OOCL FRANCE</t>
  </si>
  <si>
    <t>COSCO(AEM3)
EMC(BEX)
OOCL(EM1)
CMA(BEX)</t>
    <phoneticPr fontId="55" type="noConversion"/>
  </si>
  <si>
    <t>063W</t>
  </si>
  <si>
    <t>EVER LUCENT</t>
    <phoneticPr fontId="12" type="noConversion"/>
  </si>
  <si>
    <t>ODS</t>
    <phoneticPr fontId="12" type="noConversion"/>
  </si>
  <si>
    <t>ODESSA</t>
    <phoneticPr fontId="12" type="noConversion"/>
  </si>
  <si>
    <t>CND</t>
    <phoneticPr fontId="12" type="noConversion"/>
  </si>
  <si>
    <t>CONSTANTZA</t>
    <phoneticPr fontId="12" type="noConversion"/>
  </si>
  <si>
    <t>BEIRUT</t>
    <phoneticPr fontId="12" type="noConversion"/>
  </si>
  <si>
    <t>VIA PIR</t>
  </si>
  <si>
    <t>COSCO SHIPPING UNIVERSE</t>
    <phoneticPr fontId="12" type="noConversion"/>
  </si>
  <si>
    <t>COSCO SHIPPING ARIES</t>
  </si>
  <si>
    <t>COSCO SHIPPING GALAXY</t>
  </si>
  <si>
    <t>COSCO SHIPPING VIRGO</t>
  </si>
  <si>
    <t>COSCO(AEU3)
EMC(NE3)
OOCL(LL2)
CMA(FAL2)</t>
    <phoneticPr fontId="55" type="noConversion"/>
  </si>
  <si>
    <t>COSCO SHIPPING CAPRICORN</t>
    <phoneticPr fontId="12" type="noConversion"/>
  </si>
  <si>
    <t>LIM</t>
  </si>
  <si>
    <t>PIR</t>
    <phoneticPr fontId="12" type="noConversion"/>
  </si>
  <si>
    <t>ALEX(DEKHELA)</t>
    <phoneticPr fontId="12" type="noConversion"/>
  </si>
  <si>
    <t>0BEI7W</t>
  </si>
  <si>
    <t>CMA CGM LOIRE</t>
    <phoneticPr fontId="12" type="noConversion"/>
  </si>
  <si>
    <t>TO BE ADVISED</t>
  </si>
  <si>
    <t>0BEI3W</t>
  </si>
  <si>
    <t>CMA CGM GANGES</t>
  </si>
  <si>
    <t>0BEI1W</t>
  </si>
  <si>
    <t>CMA CGM LISA MARIE</t>
  </si>
  <si>
    <t>COSCO(AEM6)
EMC(BEX2)
OOCL(AAS)
CMA(PHEX)</t>
    <phoneticPr fontId="55" type="noConversion"/>
  </si>
  <si>
    <t>KPR</t>
    <phoneticPr fontId="12" type="noConversion"/>
  </si>
  <si>
    <t>VESSEL</t>
    <phoneticPr fontId="66" type="noConversion"/>
  </si>
  <si>
    <t>KOPER</t>
    <phoneticPr fontId="12" type="noConversion"/>
  </si>
  <si>
    <t>POTI</t>
    <phoneticPr fontId="12" type="noConversion"/>
  </si>
  <si>
    <t>AMB</t>
    <phoneticPr fontId="12" type="noConversion"/>
  </si>
  <si>
    <t>VIA PIR</t>
    <phoneticPr fontId="55" type="noConversion"/>
  </si>
  <si>
    <t>0650019W</t>
    <phoneticPr fontId="12" type="noConversion"/>
  </si>
  <si>
    <t>EVER GREET</t>
    <phoneticPr fontId="12" type="noConversion"/>
  </si>
  <si>
    <t>029W</t>
    <phoneticPr fontId="12" type="noConversion"/>
  </si>
  <si>
    <t>OOCL INDONESIA</t>
    <phoneticPr fontId="12" type="noConversion"/>
  </si>
  <si>
    <t>021W</t>
    <phoneticPr fontId="12" type="noConversion"/>
  </si>
  <si>
    <t>EVER GLORY</t>
    <phoneticPr fontId="12" type="noConversion"/>
  </si>
  <si>
    <t>COSCO ANTWERP</t>
    <phoneticPr fontId="12" type="noConversion"/>
  </si>
  <si>
    <t>VIA PIR</t>
    <phoneticPr fontId="55" type="noConversion"/>
  </si>
  <si>
    <t>COSCO(AEM1)
EMC(MD2)
OOCL(WM1)
CMA(MEX2)</t>
    <phoneticPr fontId="55" type="noConversion"/>
  </si>
  <si>
    <t>COSCO SHIPPING SOLAR</t>
    <phoneticPr fontId="12" type="noConversion"/>
  </si>
  <si>
    <t>YM WONDROUS</t>
    <phoneticPr fontId="12" type="noConversion"/>
  </si>
  <si>
    <t>FT421W</t>
  </si>
  <si>
    <t>MSC OLIVER</t>
    <phoneticPr fontId="12" type="noConversion"/>
  </si>
  <si>
    <t>FT420W</t>
  </si>
  <si>
    <t>MSC CLARA</t>
    <phoneticPr fontId="12" type="noConversion"/>
  </si>
  <si>
    <t>FT419W</t>
  </si>
  <si>
    <t>MSC MAYA</t>
    <phoneticPr fontId="12" type="noConversion"/>
  </si>
  <si>
    <t>MSK(AE15)/MSC(TIGER)</t>
    <phoneticPr fontId="12" type="noConversion"/>
  </si>
  <si>
    <t>FT418W</t>
    <phoneticPr fontId="12" type="noConversion"/>
  </si>
  <si>
    <t>MSC DIANA</t>
    <phoneticPr fontId="12" type="noConversion"/>
  </si>
  <si>
    <t xml:space="preserve">ISTANBUL(AMBARLI) </t>
    <phoneticPr fontId="12" type="noConversion"/>
  </si>
  <si>
    <t>FJ420W</t>
  </si>
  <si>
    <t>MSC IRINA</t>
    <phoneticPr fontId="12" type="noConversion"/>
  </si>
  <si>
    <t>FJ419W</t>
  </si>
  <si>
    <t>MSC LENI</t>
    <phoneticPr fontId="12" type="noConversion"/>
  </si>
  <si>
    <t>FJ418W</t>
  </si>
  <si>
    <t>MSC CELESTINO MARESCA</t>
    <phoneticPr fontId="12" type="noConversion"/>
  </si>
  <si>
    <t>MSC(JADE)</t>
    <phoneticPr fontId="55" type="noConversion"/>
  </si>
  <si>
    <t>FJ417W</t>
    <phoneticPr fontId="12" type="noConversion"/>
  </si>
  <si>
    <t>MSC FEBE</t>
    <phoneticPr fontId="12" type="noConversion"/>
  </si>
  <si>
    <t>BAR</t>
    <phoneticPr fontId="12" type="noConversion"/>
  </si>
  <si>
    <t>038W</t>
    <phoneticPr fontId="12" type="noConversion"/>
  </si>
  <si>
    <t>ONE MUNCHEN</t>
    <phoneticPr fontId="12" type="noConversion"/>
  </si>
  <si>
    <t>013W</t>
    <phoneticPr fontId="12" type="noConversion"/>
  </si>
  <si>
    <t>ZEUS LUMOS</t>
    <phoneticPr fontId="12" type="noConversion"/>
  </si>
  <si>
    <t>005W</t>
    <phoneticPr fontId="12" type="noConversion"/>
  </si>
  <si>
    <t>ONE FRIENDSHIP</t>
    <phoneticPr fontId="12" type="noConversion"/>
  </si>
  <si>
    <t>ONE/YML/HPL
(MD1)</t>
    <phoneticPr fontId="55" type="noConversion"/>
  </si>
  <si>
    <t>LINAH</t>
    <phoneticPr fontId="12" type="noConversion"/>
  </si>
  <si>
    <t>BAR</t>
    <phoneticPr fontId="12" type="noConversion"/>
  </si>
  <si>
    <t>BARCELONA</t>
    <phoneticPr fontId="12" type="noConversion"/>
  </si>
  <si>
    <t>COSCO ANTWERP</t>
    <phoneticPr fontId="12" type="noConversion"/>
  </si>
  <si>
    <t>COSCO SHIPPING SOLAR</t>
    <phoneticPr fontId="12" type="noConversion"/>
  </si>
  <si>
    <t>GOA</t>
    <phoneticPr fontId="12" type="noConversion"/>
  </si>
  <si>
    <t>028W</t>
    <phoneticPr fontId="12" type="noConversion"/>
  </si>
  <si>
    <t>BRUSSELS EXPRESS</t>
    <phoneticPr fontId="12" type="noConversion"/>
  </si>
  <si>
    <t>030W</t>
    <phoneticPr fontId="12" type="noConversion"/>
  </si>
  <si>
    <t>AL DHAIL</t>
    <phoneticPr fontId="12" type="noConversion"/>
  </si>
  <si>
    <t>015W</t>
    <phoneticPr fontId="12" type="noConversion"/>
  </si>
  <si>
    <t>ZENITH LUMOS</t>
    <phoneticPr fontId="12" type="noConversion"/>
  </si>
  <si>
    <t>026W</t>
    <phoneticPr fontId="12" type="noConversion"/>
  </si>
  <si>
    <t>ONE MILANO</t>
    <phoneticPr fontId="12" type="noConversion"/>
  </si>
  <si>
    <t>ONE/YML/HPL
(MD2)</t>
    <phoneticPr fontId="55" type="noConversion"/>
  </si>
  <si>
    <t xml:space="preserve">GENOVA </t>
  </si>
  <si>
    <t>VIA ROTTERDAM</t>
    <phoneticPr fontId="55" type="noConversion"/>
  </si>
  <si>
    <t>ONE TRIBUTE</t>
    <phoneticPr fontId="12" type="noConversion"/>
  </si>
  <si>
    <t>AL JMELIYAH</t>
  </si>
  <si>
    <t>AL DAHNA EXPRESS</t>
  </si>
  <si>
    <t>NO VESSEL</t>
  </si>
  <si>
    <t>HPL/YML/HMM/ONE(FE2)</t>
    <phoneticPr fontId="55" type="noConversion"/>
  </si>
  <si>
    <t>AL MURAYKH</t>
    <phoneticPr fontId="12" type="noConversion"/>
  </si>
  <si>
    <t>LIS</t>
    <phoneticPr fontId="55" type="noConversion"/>
  </si>
  <si>
    <t>ROT</t>
    <phoneticPr fontId="12" type="noConversion"/>
  </si>
  <si>
    <t>LISBON</t>
  </si>
  <si>
    <t>VIA ZEEBRUGGE</t>
    <phoneticPr fontId="55" type="noConversion"/>
  </si>
  <si>
    <t>1299009W</t>
    <phoneticPr fontId="12" type="noConversion"/>
  </si>
  <si>
    <t>EVER ARM</t>
    <phoneticPr fontId="12" type="noConversion"/>
  </si>
  <si>
    <t>VIA ZEEBRUGGE</t>
    <phoneticPr fontId="55" type="noConversion"/>
  </si>
  <si>
    <t>1298008W</t>
    <phoneticPr fontId="12" type="noConversion"/>
  </si>
  <si>
    <t>EVER ART</t>
    <phoneticPr fontId="12" type="noConversion"/>
  </si>
  <si>
    <t>1297021W</t>
    <phoneticPr fontId="12" type="noConversion"/>
  </si>
  <si>
    <t>EVER GIVEN</t>
    <phoneticPr fontId="12" type="noConversion"/>
  </si>
  <si>
    <t>1296007W</t>
    <phoneticPr fontId="12" type="noConversion"/>
  </si>
  <si>
    <t>EVER ARIA</t>
    <phoneticPr fontId="12" type="noConversion"/>
  </si>
  <si>
    <t>COSCO(AEU1)
EMC(NE1)
OOCL(LL6)
CMA(FAL6)</t>
    <phoneticPr fontId="55" type="noConversion"/>
  </si>
  <si>
    <t>1295006W</t>
    <phoneticPr fontId="12" type="noConversion"/>
  </si>
  <si>
    <t>EVER ACME</t>
    <phoneticPr fontId="12" type="noConversion"/>
  </si>
  <si>
    <t>DBL</t>
    <phoneticPr fontId="55" type="noConversion"/>
  </si>
  <si>
    <t>ZEE</t>
    <phoneticPr fontId="12" type="noConversion"/>
  </si>
  <si>
    <t>COSCO SHIPPING CAPRICORN</t>
    <phoneticPr fontId="12" type="noConversion"/>
  </si>
  <si>
    <t>GDYNIA</t>
    <phoneticPr fontId="12" type="noConversion"/>
  </si>
  <si>
    <t>VIA HAMBURG</t>
    <phoneticPr fontId="55" type="noConversion"/>
  </si>
  <si>
    <t>COSCO SHIPPING UNIVERSE</t>
    <phoneticPr fontId="12" type="noConversion"/>
  </si>
  <si>
    <t xml:space="preserve"> </t>
  </si>
  <si>
    <t>HAM</t>
    <phoneticPr fontId="12" type="noConversion"/>
  </si>
  <si>
    <t>HEL</t>
  </si>
  <si>
    <t>RIGA/TALLINN</t>
    <phoneticPr fontId="12" type="noConversion"/>
  </si>
  <si>
    <t>VIA ROTTERDAM</t>
    <phoneticPr fontId="12" type="noConversion"/>
  </si>
  <si>
    <t>0014W</t>
  </si>
  <si>
    <t>HMM OSLO</t>
    <phoneticPr fontId="12" type="noConversion"/>
  </si>
  <si>
    <t>VIA ROTTERDAM</t>
    <phoneticPr fontId="12" type="noConversion"/>
  </si>
  <si>
    <t>VIA ROTTERDAM</t>
    <phoneticPr fontId="12" type="noConversion"/>
  </si>
  <si>
    <t>HMM NURI</t>
  </si>
  <si>
    <t>HMM STOCKHOLM</t>
  </si>
  <si>
    <t>HPL/YML/HMM/ONE(FE4)</t>
    <phoneticPr fontId="55" type="noConversion"/>
  </si>
  <si>
    <t>HMM SOUTHAMPTON</t>
    <phoneticPr fontId="12" type="noConversion"/>
  </si>
  <si>
    <t>GOT</t>
    <phoneticPr fontId="12" type="noConversion"/>
  </si>
  <si>
    <t>GOTHENBURG</t>
    <phoneticPr fontId="12" type="noConversion"/>
  </si>
  <si>
    <t>NORDIC ROUTE</t>
    <phoneticPr fontId="55" type="noConversion"/>
  </si>
  <si>
    <t>HMM SOUTHAMPTON</t>
    <phoneticPr fontId="12" type="noConversion"/>
  </si>
  <si>
    <t>ANT</t>
    <phoneticPr fontId="12" type="noConversion"/>
  </si>
  <si>
    <t>COSCO(AEU3)
EMC(NE3)
OOCL(LL2)
CMA(FAL2)</t>
    <phoneticPr fontId="55" type="noConversion"/>
  </si>
  <si>
    <t>ANT</t>
    <phoneticPr fontId="12" type="noConversion"/>
  </si>
  <si>
    <t xml:space="preserve">ANTWERP </t>
    <phoneticPr fontId="12" type="noConversion"/>
  </si>
  <si>
    <t>HPL/YML/HMM/ONE(FE2)</t>
    <phoneticPr fontId="55" type="noConversion"/>
  </si>
  <si>
    <t>SOUTHAMPTON</t>
    <phoneticPr fontId="12" type="noConversion"/>
  </si>
  <si>
    <t>0FLMLW</t>
    <phoneticPr fontId="12" type="noConversion"/>
  </si>
  <si>
    <t>CMA CGM BOUGAINVILLE</t>
    <phoneticPr fontId="12" type="noConversion"/>
  </si>
  <si>
    <t>0FLHTW</t>
    <phoneticPr fontId="12" type="noConversion"/>
  </si>
  <si>
    <t>CMA CGM JULES VERNE</t>
    <phoneticPr fontId="12" type="noConversion"/>
  </si>
  <si>
    <t>0FLHRW</t>
  </si>
  <si>
    <t>APL RAFFLES</t>
    <phoneticPr fontId="12" type="noConversion"/>
  </si>
  <si>
    <t>COSCO(AEU2)
EMC(FAL1)
OOCL(LL4)
CMA(FAL1)</t>
    <phoneticPr fontId="55" type="noConversion"/>
  </si>
  <si>
    <t>0FLHNW</t>
    <phoneticPr fontId="12" type="noConversion"/>
  </si>
  <si>
    <t>CMA CGM KERGUELEN</t>
    <phoneticPr fontId="12" type="noConversion"/>
  </si>
  <si>
    <t>SOUTHAMPTON</t>
    <phoneticPr fontId="12" type="noConversion"/>
  </si>
  <si>
    <t>ROT</t>
    <phoneticPr fontId="12" type="noConversion"/>
  </si>
  <si>
    <t>0710020W</t>
    <phoneticPr fontId="12" type="noConversion"/>
  </si>
  <si>
    <t>EVER GOVERN</t>
    <phoneticPr fontId="12" type="noConversion"/>
  </si>
  <si>
    <t>0709047W</t>
    <phoneticPr fontId="12" type="noConversion"/>
  </si>
  <si>
    <t>THALASSA MANA</t>
    <phoneticPr fontId="12" type="noConversion"/>
  </si>
  <si>
    <t>0708024W</t>
    <phoneticPr fontId="12" type="noConversion"/>
  </si>
  <si>
    <t>EVER GENIUS</t>
    <phoneticPr fontId="12" type="noConversion"/>
  </si>
  <si>
    <t>COSCO(AEU9)
EMC(CES)
OOCL(LL7)</t>
    <phoneticPr fontId="55" type="noConversion"/>
  </si>
  <si>
    <t>LEH</t>
    <phoneticPr fontId="12" type="noConversion"/>
  </si>
  <si>
    <t>CMA CGM JULES VERNE</t>
    <phoneticPr fontId="12" type="noConversion"/>
  </si>
  <si>
    <t>EVER ARIA</t>
    <phoneticPr fontId="12" type="noConversion"/>
  </si>
  <si>
    <t>FLX</t>
    <phoneticPr fontId="12" type="noConversion"/>
  </si>
  <si>
    <t>HAM</t>
    <phoneticPr fontId="12" type="noConversion"/>
  </si>
  <si>
    <t>0FLMLW</t>
    <phoneticPr fontId="12" type="noConversion"/>
  </si>
  <si>
    <t>0FLHTW</t>
    <phoneticPr fontId="12" type="noConversion"/>
  </si>
  <si>
    <t>COSCO(AEU2)
EMC(FAL1)
OOCL(LL4)
CMA(FAL1)</t>
    <phoneticPr fontId="55" type="noConversion"/>
  </si>
  <si>
    <t>0709047W</t>
    <phoneticPr fontId="12" type="noConversion"/>
  </si>
  <si>
    <t>0708024W</t>
    <phoneticPr fontId="12" type="noConversion"/>
  </si>
  <si>
    <t>HAMBURG</t>
    <phoneticPr fontId="12" type="noConversion"/>
  </si>
  <si>
    <t>PS: THE CARGO AND DOC WILL BE SENT TO OUR WAREHOUSE AND COMPANY BEFOR 11:00AM IN CUT OFF TIME</t>
  </si>
  <si>
    <t xml:space="preserve">          SALLING SCHEDULE-SHANGHAI     </t>
  </si>
  <si>
    <t>171S</t>
  </si>
  <si>
    <t> OOCL KUALA LUMPUR</t>
  </si>
  <si>
    <t>186S</t>
  </si>
  <si>
    <t> COSCO HONG KONG</t>
  </si>
  <si>
    <t>136S</t>
  </si>
  <si>
    <t> OOCL ITALY</t>
  </si>
  <si>
    <t>194S</t>
  </si>
  <si>
    <t>JOGELA</t>
  </si>
  <si>
    <t>COSCO</t>
    <phoneticPr fontId="12" type="noConversion"/>
  </si>
  <si>
    <t>179S</t>
  </si>
  <si>
    <t> COSCO SINGAPORE</t>
  </si>
  <si>
    <t>4J3K</t>
    <phoneticPr fontId="12" type="noConversion"/>
  </si>
  <si>
    <t>BRISBANE</t>
    <phoneticPr fontId="12" type="noConversion"/>
  </si>
  <si>
    <t>CFS CUT OFF</t>
  </si>
  <si>
    <t>OOCL/COSCO</t>
    <phoneticPr fontId="12" type="noConversion"/>
  </si>
  <si>
    <t> JOGELA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</si>
  <si>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2" type="noConversion"/>
  </si>
  <si>
    <t>MELBOURNE</t>
    <phoneticPr fontId="12" type="noConversion"/>
  </si>
  <si>
    <t>SYDNEY</t>
    <phoneticPr fontId="12" type="noConversion"/>
  </si>
  <si>
    <t>SYDNEY</t>
    <phoneticPr fontId="12" type="noConversion"/>
  </si>
  <si>
    <t>422W</t>
  </si>
  <si>
    <t>MAERSK SANA</t>
  </si>
  <si>
    <t>GSL KALLIOPI </t>
  </si>
  <si>
    <t>COLUMBINE MAERSK</t>
  </si>
  <si>
    <t>KOSTAS K</t>
  </si>
  <si>
    <t>HBS</t>
    <phoneticPr fontId="12" type="noConversion"/>
  </si>
  <si>
    <t>GUDRUN MAERSK</t>
  </si>
  <si>
    <t>4J4K</t>
    <phoneticPr fontId="12" type="noConversion"/>
  </si>
  <si>
    <t>MIAMI</t>
    <phoneticPr fontId="12" type="noConversion"/>
  </si>
  <si>
    <t>E001</t>
    <phoneticPr fontId="12" type="noConversion"/>
  </si>
  <si>
    <t>LOS ANGELES EXPRESS</t>
  </si>
  <si>
    <t>E320</t>
    <phoneticPr fontId="12" type="noConversion"/>
  </si>
  <si>
    <t>COCHRANE</t>
  </si>
  <si>
    <t>E008</t>
    <phoneticPr fontId="12" type="noConversion"/>
  </si>
  <si>
    <t>WAN HAI A07</t>
  </si>
  <si>
    <t>E005</t>
    <phoneticPr fontId="12" type="noConversion"/>
  </si>
  <si>
    <t>WAN HAI A10</t>
  </si>
  <si>
    <t>WHL</t>
    <phoneticPr fontId="12" type="noConversion"/>
  </si>
  <si>
    <t>E002</t>
    <phoneticPr fontId="12" type="noConversion"/>
  </si>
  <si>
    <t>WAN HAI A13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</si>
  <si>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2" type="noConversion"/>
  </si>
  <si>
    <t>NEW YORK,NJ</t>
    <phoneticPr fontId="12" type="noConversion"/>
  </si>
  <si>
    <t> COSCO SHIPPING ORCHID</t>
  </si>
  <si>
    <t>1254E</t>
  </si>
  <si>
    <t> TOLEDO TRIUMPH</t>
  </si>
  <si>
    <t>1253E</t>
  </si>
  <si>
    <t>TALOS</t>
  </si>
  <si>
    <t>1252E</t>
  </si>
  <si>
    <t>TRITON</t>
  </si>
  <si>
    <t>1251E</t>
  </si>
  <si>
    <t> TEXAS TRIUMPH</t>
  </si>
  <si>
    <t>NEW YORK,NJ</t>
    <phoneticPr fontId="12" type="noConversion"/>
  </si>
  <si>
    <t>003N</t>
  </si>
  <si>
    <t> EA CETUS</t>
  </si>
  <si>
    <t>147N</t>
  </si>
  <si>
    <t> OOCL ROTTERDAM</t>
  </si>
  <si>
    <t> OOCL OAKLAND</t>
  </si>
  <si>
    <t>OOCL</t>
    <phoneticPr fontId="12" type="noConversion"/>
  </si>
  <si>
    <t>001E</t>
  </si>
  <si>
    <t> OOCL VERACRUZ</t>
  </si>
  <si>
    <t>VANCOUVER</t>
    <phoneticPr fontId="12" type="noConversion"/>
  </si>
  <si>
    <t>OOCL</t>
    <phoneticPr fontId="12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</si>
  <si>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2" type="noConversion"/>
  </si>
  <si>
    <t>Toronto</t>
  </si>
  <si>
    <t>Toronto</t>
    <phoneticPr fontId="12" type="noConversion"/>
  </si>
  <si>
    <t>036E</t>
  </si>
  <si>
    <t> COSCO SHIPPING ALPS</t>
  </si>
  <si>
    <t>059E</t>
  </si>
  <si>
    <t> COSCO DENMARK</t>
  </si>
  <si>
    <t>063E</t>
  </si>
  <si>
    <t> COSCO NETHERLANDS</t>
  </si>
  <si>
    <t>043E</t>
  </si>
  <si>
    <t> OOCL POLAND</t>
  </si>
  <si>
    <t xml:space="preserve">CHICAGO </t>
  </si>
  <si>
    <t xml:space="preserve">CHICAGO </t>
    <phoneticPr fontId="12" type="noConversion"/>
  </si>
  <si>
    <t> 0TXHJE1MA</t>
  </si>
  <si>
    <t>CMA CGM MUMBAI</t>
  </si>
  <si>
    <t>0TXHHE1MA</t>
  </si>
  <si>
    <t>CMA CGM YUKON</t>
  </si>
  <si>
    <t>PRX1</t>
  </si>
  <si>
    <t>0TXHDE1MA</t>
  </si>
  <si>
    <t>CMA CGM MISSISSIPPI</t>
  </si>
  <si>
    <t>0TXHBE1MA</t>
  </si>
  <si>
    <t>APL CHARLESTON</t>
  </si>
  <si>
    <t xml:space="preserve">CFS CUT OFF </t>
  </si>
  <si>
    <t>五截五开</t>
    <phoneticPr fontId="12" type="noConversion"/>
  </si>
  <si>
    <t>0073E</t>
  </si>
  <si>
    <t xml:space="preserve">YM UNANIMITY </t>
    <phoneticPr fontId="12" type="noConversion"/>
  </si>
  <si>
    <t xml:space="preserve">YM UPSURGENCE </t>
    <phoneticPr fontId="12" type="noConversion"/>
  </si>
  <si>
    <t xml:space="preserve"> 0069E</t>
  </si>
  <si>
    <t>YM UNICORN</t>
    <phoneticPr fontId="12" type="noConversion"/>
  </si>
  <si>
    <t>HMM</t>
    <phoneticPr fontId="12" type="noConversion"/>
  </si>
  <si>
    <t xml:space="preserve">ONE ARCADIA </t>
    <phoneticPr fontId="12" type="noConversion"/>
  </si>
  <si>
    <t>二截一开</t>
  </si>
  <si>
    <t xml:space="preserve">LOS ANGELES,CA </t>
    <phoneticPr fontId="12" type="noConversion"/>
  </si>
  <si>
    <t>1351-002E</t>
  </si>
  <si>
    <t>EVER MAGI </t>
  </si>
  <si>
    <t>1350-026E</t>
  </si>
  <si>
    <t>EVER FRONT</t>
  </si>
  <si>
    <t>1349-020E</t>
  </si>
  <si>
    <t>EVER FAR</t>
  </si>
  <si>
    <t xml:space="preserve">EMC(HTW) </t>
  </si>
  <si>
    <t>1348-037E</t>
  </si>
  <si>
    <t>HTW9</t>
  </si>
  <si>
    <t>一截天开</t>
  </si>
  <si>
    <t>FT410E</t>
  </si>
  <si>
    <t>MSC JADE</t>
  </si>
  <si>
    <t>FT409E</t>
  </si>
  <si>
    <t>MSC OLIVER </t>
  </si>
  <si>
    <t>FT408E</t>
  </si>
  <si>
    <t>MSC CLARA</t>
  </si>
  <si>
    <t>MSC</t>
    <phoneticPr fontId="12" type="noConversion"/>
  </si>
  <si>
    <t>FT407E</t>
  </si>
  <si>
    <t>MSC MAYA</t>
  </si>
  <si>
    <t>2J/1K</t>
    <phoneticPr fontId="12" type="noConversion"/>
  </si>
  <si>
    <t>CAUCEDO</t>
    <phoneticPr fontId="12" type="noConversion"/>
  </si>
  <si>
    <t>0682-058E</t>
  </si>
  <si>
    <t> EVER LAWFUL</t>
  </si>
  <si>
    <t>0681-062E</t>
  </si>
  <si>
    <t> EVER LYRIC</t>
  </si>
  <si>
    <t>078E</t>
  </si>
  <si>
    <t> CSCL MARS</t>
  </si>
  <si>
    <t> EVER LUNAR</t>
  </si>
  <si>
    <t>2J1K</t>
    <phoneticPr fontId="12" type="noConversion"/>
  </si>
  <si>
    <t xml:space="preserve">COLON FREE ZONE </t>
    <phoneticPr fontId="12" type="noConversion"/>
  </si>
  <si>
    <t>EVER LYRIC</t>
  </si>
  <si>
    <t> 078E</t>
  </si>
  <si>
    <t>2J2K</t>
    <phoneticPr fontId="12" type="noConversion"/>
  </si>
  <si>
    <t>Buenaventura</t>
    <phoneticPr fontId="12" type="noConversion"/>
  </si>
  <si>
    <t>YML</t>
    <phoneticPr fontId="12" type="noConversion"/>
  </si>
  <si>
    <t>1J2K</t>
    <phoneticPr fontId="12" type="noConversion"/>
  </si>
  <si>
    <t>SAN ANTONIO</t>
    <phoneticPr fontId="12" type="noConversion"/>
  </si>
  <si>
    <t>2J/2K</t>
    <phoneticPr fontId="12" type="noConversion"/>
  </si>
  <si>
    <t>COSCO</t>
    <phoneticPr fontId="12" type="noConversion"/>
  </si>
  <si>
    <t>008E</t>
  </si>
  <si>
    <t> WAN HAI A02</t>
  </si>
  <si>
    <t>COSCO</t>
    <phoneticPr fontId="12" type="noConversion"/>
  </si>
  <si>
    <t> WAN HAI A03</t>
  </si>
  <si>
    <t> WAN HAI 722</t>
  </si>
  <si>
    <t> KOTA CARUM</t>
  </si>
  <si>
    <t>GUAYAQUIL</t>
    <phoneticPr fontId="12" type="noConversion"/>
  </si>
  <si>
    <t>ATACAMA</t>
  </si>
  <si>
    <t>MAERSK LANCO</t>
  </si>
  <si>
    <t>008W</t>
  </si>
  <si>
    <t>ZIM THAILAND</t>
  </si>
  <si>
    <t>MAERSK LIRQUEN</t>
  </si>
  <si>
    <t>HBS</t>
    <phoneticPr fontId="12" type="noConversion"/>
  </si>
  <si>
    <t>417W</t>
  </si>
  <si>
    <t>MAERSK LAGUNA</t>
  </si>
  <si>
    <t>5J5K</t>
    <phoneticPr fontId="12" type="noConversion"/>
  </si>
  <si>
    <t>0AAPRW1MA</t>
  </si>
  <si>
    <t> CMA CGM LITANI</t>
  </si>
  <si>
    <t> YM TRUST</t>
  </si>
  <si>
    <t>1590-073W</t>
  </si>
  <si>
    <t> EVER LUCKY</t>
  </si>
  <si>
    <t> COSCO SHIPPING BRAZIL</t>
  </si>
  <si>
    <t>1588-011W</t>
  </si>
  <si>
    <t> EVER FULL</t>
  </si>
  <si>
    <t>3J3K</t>
    <phoneticPr fontId="12" type="noConversion"/>
  </si>
  <si>
    <t>Navegantes</t>
    <phoneticPr fontId="12" type="noConversion"/>
  </si>
  <si>
    <t>Navegantes</t>
    <phoneticPr fontId="12" type="noConversion"/>
  </si>
  <si>
    <t>BUENOS AIRES</t>
    <phoneticPr fontId="12" type="noConversion"/>
  </si>
  <si>
    <t>cosco</t>
    <phoneticPr fontId="12" type="noConversion"/>
  </si>
  <si>
    <t>3J3K</t>
  </si>
  <si>
    <t xml:space="preserve">MONTEVIDEO  </t>
    <phoneticPr fontId="12" type="noConversion"/>
  </si>
  <si>
    <t>EMC</t>
    <phoneticPr fontId="12" type="noConversion"/>
  </si>
  <si>
    <t>EMC</t>
    <phoneticPr fontId="12" type="noConversion"/>
  </si>
  <si>
    <t>二截二开</t>
    <phoneticPr fontId="12" type="noConversion"/>
  </si>
  <si>
    <t xml:space="preserve">MANZANILIO (MEX) </t>
    <phoneticPr fontId="12" type="noConversion"/>
  </si>
  <si>
    <t>W223</t>
    <phoneticPr fontId="12" type="noConversion"/>
  </si>
  <si>
    <t>W179</t>
    <phoneticPr fontId="12" type="noConversion"/>
  </si>
  <si>
    <t>WAN HAI 510</t>
  </si>
  <si>
    <t>W923</t>
    <phoneticPr fontId="12" type="noConversion"/>
  </si>
  <si>
    <t>NORTHERN GUARD</t>
  </si>
  <si>
    <t>W023</t>
    <phoneticPr fontId="12" type="noConversion"/>
  </si>
  <si>
    <t>WAN HAI 521</t>
  </si>
  <si>
    <t>3J2K</t>
  </si>
  <si>
    <t>NHAVA SHEVA</t>
    <phoneticPr fontId="12" type="noConversion"/>
  </si>
  <si>
    <t>WHL</t>
    <phoneticPr fontId="12" type="noConversion"/>
  </si>
  <si>
    <t>W123</t>
    <phoneticPr fontId="12" type="noConversion"/>
  </si>
  <si>
    <t>WAN HAI 502</t>
  </si>
  <si>
    <t>W161</t>
    <phoneticPr fontId="12" type="noConversion"/>
  </si>
  <si>
    <t>ARGOLIKOS</t>
  </si>
  <si>
    <t>W199</t>
    <phoneticPr fontId="12" type="noConversion"/>
  </si>
  <si>
    <t>EVER UNITY</t>
  </si>
  <si>
    <t>1J6K</t>
    <phoneticPr fontId="12" type="noConversion"/>
  </si>
  <si>
    <t>COSCO/ONE</t>
    <phoneticPr fontId="12" type="noConversion"/>
  </si>
  <si>
    <t>176W</t>
  </si>
  <si>
    <t> ITAL UNICA</t>
  </si>
  <si>
    <t> XIN FU ZHOU</t>
  </si>
  <si>
    <t>W012</t>
  </si>
  <si>
    <t> WAN HAI 625</t>
  </si>
  <si>
    <t> XIN CHANG SHU</t>
  </si>
  <si>
    <t>3J1K</t>
    <phoneticPr fontId="12" type="noConversion"/>
  </si>
  <si>
    <t>COLOMBO</t>
    <phoneticPr fontId="12" type="noConversion"/>
  </si>
  <si>
    <t>W403</t>
    <phoneticPr fontId="12" type="noConversion"/>
  </si>
  <si>
    <t>KMTC MUNDRA</t>
  </si>
  <si>
    <t>W013</t>
    <phoneticPr fontId="12" type="noConversion"/>
  </si>
  <si>
    <t>KOTA MANZANILLO</t>
  </si>
  <si>
    <t>W417</t>
    <phoneticPr fontId="12" type="noConversion"/>
  </si>
  <si>
    <t>ZHONG GU CHANG CHUN</t>
  </si>
  <si>
    <t>2J1K</t>
    <phoneticPr fontId="12" type="noConversion"/>
  </si>
  <si>
    <t>CHENNAI</t>
    <phoneticPr fontId="12" type="noConversion"/>
  </si>
  <si>
    <t>Chennai</t>
    <phoneticPr fontId="12" type="noConversion"/>
  </si>
  <si>
    <t>W070</t>
    <phoneticPr fontId="12" type="noConversion"/>
  </si>
  <si>
    <t>WAN HAI 611</t>
  </si>
  <si>
    <t>W403</t>
    <phoneticPr fontId="12" type="noConversion"/>
  </si>
  <si>
    <t>W019</t>
    <phoneticPr fontId="12" type="noConversion"/>
  </si>
  <si>
    <t>BHUDTHI BHUM</t>
  </si>
  <si>
    <t>DUBAI</t>
    <phoneticPr fontId="12" type="noConversion"/>
  </si>
  <si>
    <t>OPERATOR</t>
    <phoneticPr fontId="12" type="noConversion"/>
  </si>
  <si>
    <t>0MDAZW1MA</t>
  </si>
  <si>
    <t> CMA CGM NEVADA</t>
  </si>
  <si>
    <t>OOCL</t>
    <phoneticPr fontId="12" type="noConversion"/>
  </si>
  <si>
    <t>YM COSMOS</t>
  </si>
  <si>
    <t>0235-167W</t>
  </si>
  <si>
    <t> ITAL UNIVERSO</t>
  </si>
  <si>
    <t>0233-053W</t>
  </si>
  <si>
    <t> EVER LIFTING</t>
  </si>
  <si>
    <t>077W</t>
  </si>
  <si>
    <t> YM MOBILITY</t>
  </si>
  <si>
    <t>4J2K</t>
    <phoneticPr fontId="12" type="noConversion"/>
  </si>
  <si>
    <r>
      <t>JEBEL ALI</t>
    </r>
    <r>
      <rPr>
        <sz val="10"/>
        <rFont val="宋体"/>
        <family val="3"/>
        <charset val="134"/>
      </rPr>
      <t/>
    </r>
    <phoneticPr fontId="12" type="noConversion"/>
  </si>
  <si>
    <t>093E</t>
  </si>
  <si>
    <t> XIN DA YANG ZHOU</t>
  </si>
  <si>
    <t>110W</t>
  </si>
  <si>
    <t> OOCL LUXEMBOURG</t>
  </si>
  <si>
    <t>150W</t>
  </si>
  <si>
    <t> OOCL HAMBURG</t>
  </si>
  <si>
    <t>021W</t>
  </si>
  <si>
    <t> AKA BHUM</t>
  </si>
  <si>
    <t>CMA</t>
    <phoneticPr fontId="12" type="noConversion"/>
  </si>
  <si>
    <t>27W</t>
  </si>
  <si>
    <t> TORRANCE</t>
  </si>
  <si>
    <t>4J4K</t>
    <phoneticPr fontId="12" type="noConversion"/>
  </si>
  <si>
    <t>PATPARGANJ</t>
    <phoneticPr fontId="12" type="noConversion"/>
  </si>
  <si>
    <t>PATPARGANJ(PIPAVAV)</t>
    <phoneticPr fontId="12" type="noConversion"/>
  </si>
  <si>
    <t>269S</t>
  </si>
  <si>
    <t> OOCL ZHOUSHAN</t>
  </si>
  <si>
    <t>170S</t>
  </si>
  <si>
    <t> OOCL JAKARTA</t>
  </si>
  <si>
    <t>235S</t>
  </si>
  <si>
    <t> OOCL CHARLESTON</t>
  </si>
  <si>
    <t>138S</t>
  </si>
  <si>
    <t> OOCL NEW ZEALAND</t>
  </si>
  <si>
    <t>1QAG8S1NC</t>
  </si>
  <si>
    <t> CMA CGM GEORGE SAND</t>
  </si>
  <si>
    <t>2J3K</t>
    <phoneticPr fontId="12" type="noConversion"/>
  </si>
  <si>
    <t>JAKARTA</t>
  </si>
  <si>
    <t>JAKARTA</t>
    <phoneticPr fontId="12" type="noConversion"/>
  </si>
  <si>
    <t>W007</t>
    <phoneticPr fontId="12" type="noConversion"/>
  </si>
  <si>
    <t>INTERASIA MOTIVATION</t>
  </si>
  <si>
    <t>W036</t>
    <phoneticPr fontId="12" type="noConversion"/>
  </si>
  <si>
    <t>WAN HAI 325</t>
  </si>
  <si>
    <t>S038</t>
    <phoneticPr fontId="12" type="noConversion"/>
  </si>
  <si>
    <t>WAN HAI 327</t>
  </si>
  <si>
    <t>CI3</t>
    <phoneticPr fontId="12" type="noConversion"/>
  </si>
  <si>
    <t>1J7K</t>
  </si>
  <si>
    <t>SINGAPORE</t>
    <phoneticPr fontId="12" type="noConversion"/>
  </si>
  <si>
    <t>S010</t>
    <phoneticPr fontId="12" type="noConversion"/>
  </si>
  <si>
    <t>WAN HAI 368</t>
  </si>
  <si>
    <t>S059</t>
    <phoneticPr fontId="12" type="noConversion"/>
  </si>
  <si>
    <t>WAN HAI 286</t>
  </si>
  <si>
    <t>S011</t>
    <phoneticPr fontId="12" type="noConversion"/>
  </si>
  <si>
    <t>WAN HAI 366</t>
  </si>
  <si>
    <t>S009</t>
    <phoneticPr fontId="12" type="noConversion"/>
  </si>
  <si>
    <t>2J1K</t>
    <phoneticPr fontId="12" type="noConversion"/>
  </si>
  <si>
    <t>HOCHIMINH VICT</t>
  </si>
  <si>
    <t>HOCHIMINH VICT</t>
    <phoneticPr fontId="12" type="noConversion"/>
  </si>
  <si>
    <t>WHL(JST)</t>
    <phoneticPr fontId="12" type="noConversion"/>
  </si>
  <si>
    <t>WHL(JST)</t>
    <phoneticPr fontId="12" type="noConversion"/>
  </si>
  <si>
    <t>S338</t>
    <phoneticPr fontId="12" type="noConversion"/>
  </si>
  <si>
    <t>WAN HAI 171</t>
  </si>
  <si>
    <t>S032</t>
    <phoneticPr fontId="12" type="noConversion"/>
  </si>
  <si>
    <t>WAN HAI 177</t>
  </si>
  <si>
    <t>WHL(JST)</t>
    <phoneticPr fontId="12" type="noConversion"/>
  </si>
  <si>
    <t>WAN HAI 276</t>
  </si>
  <si>
    <t>S001</t>
    <phoneticPr fontId="12" type="noConversion"/>
  </si>
  <si>
    <t>BUDGET VESSEL1</t>
  </si>
  <si>
    <t>S337</t>
    <phoneticPr fontId="12" type="noConversion"/>
  </si>
  <si>
    <t>BANGKOK</t>
    <phoneticPr fontId="12" type="noConversion"/>
  </si>
  <si>
    <t xml:space="preserve">BANGKOK </t>
    <phoneticPr fontId="12" type="noConversion"/>
  </si>
  <si>
    <t>MCC</t>
    <phoneticPr fontId="12" type="noConversion"/>
  </si>
  <si>
    <t>MCC</t>
    <phoneticPr fontId="12" type="noConversion"/>
  </si>
  <si>
    <t>MAERSK DAVAO</t>
    <phoneticPr fontId="12" type="noConversion"/>
  </si>
  <si>
    <t>MCC DANANG</t>
    <phoneticPr fontId="12" type="noConversion"/>
  </si>
  <si>
    <t>MAERSK SIHANOUKVIL</t>
    <phoneticPr fontId="12" type="noConversion"/>
  </si>
  <si>
    <t>MAERSK BINTULU</t>
    <phoneticPr fontId="12" type="noConversion"/>
  </si>
  <si>
    <t>ETA</t>
    <phoneticPr fontId="12" type="noConversion"/>
  </si>
  <si>
    <t>ETD</t>
    <phoneticPr fontId="12" type="noConversion"/>
  </si>
  <si>
    <t>2J1K</t>
  </si>
  <si>
    <t>CHITTAGONG</t>
    <phoneticPr fontId="12" type="noConversion"/>
  </si>
  <si>
    <t>SOUTHEAST ASIAN AND JANPAN ROUTE</t>
  </si>
  <si>
    <t>cosco</t>
    <phoneticPr fontId="12" type="noConversion"/>
  </si>
  <si>
    <t> OOCL INDONESIA</t>
  </si>
  <si>
    <t>cosco</t>
    <phoneticPr fontId="12" type="noConversion"/>
  </si>
  <si>
    <t>0647-021W</t>
  </si>
  <si>
    <t> EVER GLORY</t>
  </si>
  <si>
    <t>194W</t>
  </si>
  <si>
    <t> COSCO ANTWERP</t>
  </si>
  <si>
    <t> COSCO SHIPPING SOLAR</t>
  </si>
  <si>
    <t>0645-010W</t>
  </si>
  <si>
    <t> EVER TOP</t>
  </si>
  <si>
    <t>GENOA</t>
  </si>
  <si>
    <t>GENOA</t>
    <phoneticPr fontId="12" type="noConversion"/>
  </si>
  <si>
    <t>MSC LENI</t>
  </si>
  <si>
    <t>MSC CELESTINO MARESCA</t>
  </si>
  <si>
    <t>FJ417W</t>
  </si>
  <si>
    <t>MSC FEBE </t>
  </si>
  <si>
    <t>FJ416W</t>
  </si>
  <si>
    <t>MSC NELA</t>
  </si>
  <si>
    <t>BARCELONA</t>
    <phoneticPr fontId="12" type="noConversion"/>
  </si>
  <si>
    <t xml:space="preserve">Piraeus  </t>
    <phoneticPr fontId="12" type="noConversion"/>
  </si>
  <si>
    <t>Piraeus  </t>
    <phoneticPr fontId="12" type="noConversion"/>
  </si>
  <si>
    <t>MSC</t>
    <phoneticPr fontId="12" type="noConversion"/>
  </si>
  <si>
    <t>MSC OLIVER</t>
  </si>
  <si>
    <t> FT420W</t>
  </si>
  <si>
    <t>FT418W</t>
  </si>
  <si>
    <t>MSC DIANA </t>
  </si>
  <si>
    <t>FT417W</t>
  </si>
  <si>
    <t>MSC REEF</t>
  </si>
  <si>
    <t>5j6k</t>
    <phoneticPr fontId="12" type="noConversion"/>
  </si>
  <si>
    <t xml:space="preserve">ISTANBUL(k) </t>
    <phoneticPr fontId="12" type="noConversion"/>
  </si>
  <si>
    <t>HMM</t>
    <phoneticPr fontId="12" type="noConversion"/>
  </si>
  <si>
    <t xml:space="preserve">HMM OSLO </t>
    <phoneticPr fontId="12" type="noConversion"/>
  </si>
  <si>
    <t>HMM</t>
    <phoneticPr fontId="12" type="noConversion"/>
  </si>
  <si>
    <t xml:space="preserve"> 0004W</t>
  </si>
  <si>
    <t>ONE INFINITY</t>
    <phoneticPr fontId="12" type="noConversion"/>
  </si>
  <si>
    <t xml:space="preserve">HMM NURI </t>
    <phoneticPr fontId="12" type="noConversion"/>
  </si>
  <si>
    <t xml:space="preserve">HMM STOCKHOLM </t>
    <phoneticPr fontId="12" type="noConversion"/>
  </si>
  <si>
    <t>0003W</t>
  </si>
  <si>
    <t xml:space="preserve">HANOI EXPRESS </t>
    <phoneticPr fontId="12" type="noConversion"/>
  </si>
  <si>
    <t>1J7K</t>
    <phoneticPr fontId="12" type="noConversion"/>
  </si>
  <si>
    <t>ROTTERDAM</t>
  </si>
  <si>
    <t xml:space="preserve">CFS CUT OFF </t>
    <phoneticPr fontId="12" type="noConversion"/>
  </si>
  <si>
    <t>ROTTERDAM</t>
    <phoneticPr fontId="12" type="noConversion"/>
  </si>
  <si>
    <t> OOCL VALENCIA</t>
  </si>
  <si>
    <t> OOCL TURKIYE</t>
  </si>
  <si>
    <t> OOCL FINLAND</t>
  </si>
  <si>
    <t>1294-028W</t>
  </si>
  <si>
    <t> EVER GOODS</t>
  </si>
  <si>
    <t xml:space="preserve">HMM OSLO </t>
    <phoneticPr fontId="12" type="noConversion"/>
  </si>
  <si>
    <t xml:space="preserve"> </t>
    <phoneticPr fontId="12" type="noConversion"/>
  </si>
  <si>
    <t>HMM</t>
    <phoneticPr fontId="12" type="noConversion"/>
  </si>
  <si>
    <t>ONE INFINITY</t>
    <phoneticPr fontId="12" type="noConversion"/>
  </si>
  <si>
    <t xml:space="preserve">HMM NURI </t>
    <phoneticPr fontId="12" type="noConversion"/>
  </si>
  <si>
    <t xml:space="preserve"> ETA </t>
  </si>
  <si>
    <t xml:space="preserve"> ETD </t>
  </si>
  <si>
    <t xml:space="preserve"> HAMBURG  </t>
    <phoneticPr fontId="12" type="noConversion"/>
  </si>
  <si>
    <t xml:space="preserve"> CNSZX </t>
  </si>
  <si>
    <t xml:space="preserve"> OPERATOR </t>
  </si>
  <si>
    <t xml:space="preserve"> VOYAGE </t>
  </si>
  <si>
    <t xml:space="preserve"> VESSEL </t>
  </si>
  <si>
    <t>5J7K</t>
    <phoneticPr fontId="12" type="noConversion"/>
  </si>
  <si>
    <t>1297-021W</t>
  </si>
  <si>
    <t> EVER GIVEN</t>
  </si>
  <si>
    <t>0FLHRW1MA</t>
  </si>
  <si>
    <t> APL RAFFLES</t>
  </si>
  <si>
    <t>1295-006W</t>
  </si>
  <si>
    <t> EVER ACME</t>
  </si>
  <si>
    <t>0FLHNW1MA</t>
  </si>
  <si>
    <t> CMA CGM KERGUELEN</t>
  </si>
  <si>
    <t xml:space="preserve"> HAMBURG  </t>
  </si>
  <si>
    <t xml:space="preserve">HAMBURG </t>
    <phoneticPr fontId="12" type="noConversion"/>
  </si>
  <si>
    <t>(CMA/COSCO/EMC/OOCL) / (HPL/YM/ONE) / (MSK/MSC/HBS/HMM)</t>
    <phoneticPr fontId="12" type="noConversion"/>
  </si>
  <si>
    <t>May</t>
    <phoneticPr fontId="12" type="noConversion"/>
  </si>
  <si>
    <t xml:space="preserve">          Sailing schedule-Shenzhen   </t>
  </si>
  <si>
    <t>2097E</t>
  </si>
  <si>
    <t>REVERENCE</t>
    <phoneticPr fontId="12" type="noConversion"/>
  </si>
  <si>
    <t>2096E</t>
  </si>
  <si>
    <t>REVERENCE</t>
    <phoneticPr fontId="12" type="noConversion"/>
  </si>
  <si>
    <t>2095E</t>
  </si>
  <si>
    <t>REVERENCE</t>
    <phoneticPr fontId="12" type="noConversion"/>
  </si>
  <si>
    <t>2094E</t>
  </si>
  <si>
    <t>2093E</t>
  </si>
  <si>
    <t>2092E</t>
  </si>
  <si>
    <t>2091E</t>
  </si>
  <si>
    <t>2090E</t>
  </si>
  <si>
    <t>STX</t>
    <phoneticPr fontId="12" type="noConversion"/>
  </si>
  <si>
    <t>2089E</t>
    <phoneticPr fontId="12" type="noConversion"/>
  </si>
  <si>
    <t>DATE</t>
  </si>
  <si>
    <t>CLOSING</t>
  </si>
  <si>
    <t>VESSEL</t>
    <phoneticPr fontId="12" type="noConversion"/>
  </si>
  <si>
    <t xml:space="preserve">INCHON </t>
    <phoneticPr fontId="12" type="noConversion"/>
  </si>
  <si>
    <t>2411E</t>
  </si>
  <si>
    <t>MANILA VOYAGER</t>
    <phoneticPr fontId="12" type="noConversion"/>
  </si>
  <si>
    <t>2410E</t>
  </si>
  <si>
    <t>MANILA VOYAGER</t>
    <phoneticPr fontId="12" type="noConversion"/>
  </si>
  <si>
    <t>2409E</t>
  </si>
  <si>
    <t>MANILA VOYAGER</t>
    <phoneticPr fontId="12" type="noConversion"/>
  </si>
  <si>
    <t>2408E</t>
  </si>
  <si>
    <t>SINOKOR</t>
    <phoneticPr fontId="12" type="noConversion"/>
  </si>
  <si>
    <t>2407E</t>
    <phoneticPr fontId="12" type="noConversion"/>
  </si>
  <si>
    <t>VOYAGE</t>
    <phoneticPr fontId="12" type="noConversion"/>
  </si>
  <si>
    <t>PANCON VICTORY</t>
    <phoneticPr fontId="12" type="noConversion"/>
  </si>
  <si>
    <t>PANCON VICTORY</t>
    <phoneticPr fontId="12" type="noConversion"/>
  </si>
  <si>
    <t>PANCON</t>
    <phoneticPr fontId="12" type="noConversion"/>
  </si>
  <si>
    <t>2416E</t>
    <phoneticPr fontId="12" type="noConversion"/>
  </si>
  <si>
    <t xml:space="preserve">BUSAN  </t>
    <phoneticPr fontId="12" type="noConversion"/>
  </si>
  <si>
    <t xml:space="preserve">KOREA  ROUTE </t>
  </si>
  <si>
    <t>TBN</t>
    <phoneticPr fontId="12" type="noConversion"/>
  </si>
  <si>
    <t>114S</t>
    <phoneticPr fontId="12" type="noConversion"/>
  </si>
  <si>
    <t>BROOKLYN BRIDGE</t>
    <phoneticPr fontId="12" type="noConversion"/>
  </si>
  <si>
    <t>TBN</t>
    <phoneticPr fontId="12" type="noConversion"/>
  </si>
  <si>
    <t>089S</t>
    <phoneticPr fontId="12" type="noConversion"/>
  </si>
  <si>
    <t>ITAL LAGUNA</t>
    <phoneticPr fontId="12" type="noConversion"/>
  </si>
  <si>
    <t>MELBOURNE</t>
    <phoneticPr fontId="12" type="noConversion"/>
  </si>
  <si>
    <t>HSD</t>
    <phoneticPr fontId="12" type="noConversion"/>
  </si>
  <si>
    <t>CMA</t>
    <phoneticPr fontId="12" type="noConversion"/>
  </si>
  <si>
    <t>MELBOURNE</t>
    <phoneticPr fontId="12" type="noConversion"/>
  </si>
  <si>
    <t>TBN</t>
    <phoneticPr fontId="12" type="noConversion"/>
  </si>
  <si>
    <t>TO BE ADVISED</t>
    <phoneticPr fontId="12" type="noConversion"/>
  </si>
  <si>
    <t>111S</t>
    <phoneticPr fontId="12" type="noConversion"/>
  </si>
  <si>
    <t>MAERSK SEMAKAU</t>
    <phoneticPr fontId="12" type="noConversion"/>
  </si>
  <si>
    <t>110S</t>
    <phoneticPr fontId="12" type="noConversion"/>
  </si>
  <si>
    <t>PL GERMANY</t>
    <phoneticPr fontId="12" type="noConversion"/>
  </si>
  <si>
    <t>109S</t>
    <phoneticPr fontId="12" type="noConversion"/>
  </si>
  <si>
    <t>MOL PRESENCE</t>
    <phoneticPr fontId="12" type="noConversion"/>
  </si>
  <si>
    <t>HSD</t>
    <phoneticPr fontId="12" type="noConversion"/>
  </si>
  <si>
    <t>108S</t>
    <phoneticPr fontId="12" type="noConversion"/>
  </si>
  <si>
    <t>MOL PROFICIENCY</t>
    <phoneticPr fontId="12" type="noConversion"/>
  </si>
  <si>
    <t>247S</t>
    <phoneticPr fontId="12" type="noConversion"/>
  </si>
  <si>
    <t>BREMEN BELLE</t>
    <phoneticPr fontId="12" type="noConversion"/>
  </si>
  <si>
    <t>246S</t>
    <phoneticPr fontId="12" type="noConversion"/>
  </si>
  <si>
    <t>FOLEGANDROS</t>
    <phoneticPr fontId="12" type="noConversion"/>
  </si>
  <si>
    <t>245S</t>
    <phoneticPr fontId="12" type="noConversion"/>
  </si>
  <si>
    <t xml:space="preserve">GSL VINIA </t>
    <phoneticPr fontId="12" type="noConversion"/>
  </si>
  <si>
    <t>244S</t>
    <phoneticPr fontId="12" type="noConversion"/>
  </si>
  <si>
    <t xml:space="preserve">TINA I </t>
    <phoneticPr fontId="12" type="noConversion"/>
  </si>
  <si>
    <t>243S</t>
    <phoneticPr fontId="12" type="noConversion"/>
  </si>
  <si>
    <t>2408S</t>
    <phoneticPr fontId="12" type="noConversion"/>
  </si>
  <si>
    <t>SITC CHENMING</t>
    <phoneticPr fontId="12" type="noConversion"/>
  </si>
  <si>
    <t>SITC YUANMING</t>
    <phoneticPr fontId="12" type="noConversion"/>
  </si>
  <si>
    <t>SITC QIUMING</t>
    <phoneticPr fontId="12" type="noConversion"/>
  </si>
  <si>
    <t>SITC HUIMING</t>
    <phoneticPr fontId="12" type="noConversion"/>
  </si>
  <si>
    <t>SITC</t>
    <phoneticPr fontId="12" type="noConversion"/>
  </si>
  <si>
    <t>2406S</t>
    <phoneticPr fontId="12" type="noConversion"/>
  </si>
  <si>
    <t>SITC CHANGMING</t>
    <phoneticPr fontId="12" type="noConversion"/>
  </si>
  <si>
    <t>CHITTAGONG</t>
    <phoneticPr fontId="12" type="noConversion"/>
  </si>
  <si>
    <t>890W</t>
    <phoneticPr fontId="12" type="noConversion"/>
  </si>
  <si>
    <t>NAVIOS BAHAMAS</t>
    <phoneticPr fontId="12" type="noConversion"/>
  </si>
  <si>
    <t>170W</t>
    <phoneticPr fontId="12" type="noConversion"/>
  </si>
  <si>
    <t>EVER UNIFIC</t>
    <phoneticPr fontId="12" type="noConversion"/>
  </si>
  <si>
    <t>894W</t>
    <phoneticPr fontId="12" type="noConversion"/>
  </si>
  <si>
    <t>CELSIUS NAIROBI</t>
    <phoneticPr fontId="12" type="noConversion"/>
  </si>
  <si>
    <t>23002W</t>
    <phoneticPr fontId="12" type="noConversion"/>
  </si>
  <si>
    <t>TS KELANG</t>
    <phoneticPr fontId="12" type="noConversion"/>
  </si>
  <si>
    <t>895W</t>
    <phoneticPr fontId="12" type="noConversion"/>
  </si>
  <si>
    <t>CELSIUS NAPLES</t>
    <phoneticPr fontId="12" type="noConversion"/>
  </si>
  <si>
    <t>COLOMBO</t>
    <phoneticPr fontId="12" type="noConversion"/>
  </si>
  <si>
    <t>TBN</t>
    <phoneticPr fontId="12" type="noConversion"/>
  </si>
  <si>
    <t>TO BE ADVISED</t>
    <phoneticPr fontId="12" type="noConversion"/>
  </si>
  <si>
    <t>GA419A</t>
    <phoneticPr fontId="12" type="noConversion"/>
  </si>
  <si>
    <t>MSC VIVIANA</t>
    <phoneticPr fontId="12" type="noConversion"/>
  </si>
  <si>
    <t>MSC</t>
    <phoneticPr fontId="12" type="noConversion"/>
  </si>
  <si>
    <t>GA417A</t>
    <phoneticPr fontId="12" type="noConversion"/>
  </si>
  <si>
    <t>MSC SOLA</t>
    <phoneticPr fontId="12" type="noConversion"/>
  </si>
  <si>
    <t>0FD7DW1MA</t>
    <phoneticPr fontId="12" type="noConversion"/>
  </si>
  <si>
    <t>ARAYA BHUM</t>
    <phoneticPr fontId="12" type="noConversion"/>
  </si>
  <si>
    <t>CMA</t>
    <phoneticPr fontId="12" type="noConversion"/>
  </si>
  <si>
    <t>0MEDLW1MA</t>
    <phoneticPr fontId="12" type="noConversion"/>
  </si>
  <si>
    <t>CMA CGM INTEGRITY</t>
    <phoneticPr fontId="12" type="noConversion"/>
  </si>
  <si>
    <t>244W</t>
    <phoneticPr fontId="12" type="noConversion"/>
  </si>
  <si>
    <t>SHIJING</t>
    <phoneticPr fontId="12" type="noConversion"/>
  </si>
  <si>
    <t>243W</t>
    <phoneticPr fontId="12" type="noConversion"/>
  </si>
  <si>
    <t>ALS APOLLO</t>
    <phoneticPr fontId="12" type="noConversion"/>
  </si>
  <si>
    <t>242W</t>
    <phoneticPr fontId="12" type="noConversion"/>
  </si>
  <si>
    <t>NORTHERN DIAMOND</t>
    <phoneticPr fontId="12" type="noConversion"/>
  </si>
  <si>
    <t>241W</t>
    <phoneticPr fontId="12" type="noConversion"/>
  </si>
  <si>
    <t>SOFIA I</t>
    <phoneticPr fontId="12" type="noConversion"/>
  </si>
  <si>
    <t>MSK</t>
    <phoneticPr fontId="12" type="noConversion"/>
  </si>
  <si>
    <t>COLOMBO</t>
    <phoneticPr fontId="12" type="noConversion"/>
  </si>
  <si>
    <t>VESSEL</t>
    <phoneticPr fontId="12" type="noConversion"/>
  </si>
  <si>
    <t>BLANK SAILING</t>
    <phoneticPr fontId="12" type="noConversion"/>
  </si>
  <si>
    <t>BLANK SAILING</t>
    <phoneticPr fontId="12" type="noConversion"/>
  </si>
  <si>
    <t>2403W</t>
    <phoneticPr fontId="12" type="noConversion"/>
  </si>
  <si>
    <t>KMTC DELHI</t>
    <phoneticPr fontId="12" type="noConversion"/>
  </si>
  <si>
    <t>274W</t>
    <phoneticPr fontId="12" type="noConversion"/>
  </si>
  <si>
    <t>XIN PU DONG</t>
    <phoneticPr fontId="12" type="noConversion"/>
  </si>
  <si>
    <t>2403W</t>
    <phoneticPr fontId="12" type="noConversion"/>
  </si>
  <si>
    <t>KMTC MANILA</t>
    <phoneticPr fontId="12" type="noConversion"/>
  </si>
  <si>
    <t>TSL</t>
    <phoneticPr fontId="12" type="noConversion"/>
  </si>
  <si>
    <t>24003W</t>
    <phoneticPr fontId="12" type="noConversion"/>
  </si>
  <si>
    <t>ZHONG GU JI NAN</t>
    <phoneticPr fontId="12" type="noConversion"/>
  </si>
  <si>
    <t>0FF97W1MA</t>
    <phoneticPr fontId="12" type="noConversion"/>
  </si>
  <si>
    <t>APL ANTWERP</t>
    <phoneticPr fontId="12" type="noConversion"/>
  </si>
  <si>
    <t>0FF95W1MA</t>
    <phoneticPr fontId="12" type="noConversion"/>
  </si>
  <si>
    <t>CMA CGM BRAHMAPUTRA</t>
    <phoneticPr fontId="12" type="noConversion"/>
  </si>
  <si>
    <t>0FF93W1MA</t>
    <phoneticPr fontId="12" type="noConversion"/>
  </si>
  <si>
    <t>CMA CGM FIGARO</t>
    <phoneticPr fontId="12" type="noConversion"/>
  </si>
  <si>
    <t>COSCO/OOCL</t>
    <phoneticPr fontId="12" type="noConversion"/>
  </si>
  <si>
    <t>0FF8ZW1MA</t>
    <phoneticPr fontId="12" type="noConversion"/>
  </si>
  <si>
    <t>LOTUS A</t>
    <phoneticPr fontId="12" type="noConversion"/>
  </si>
  <si>
    <t>KARACHI</t>
    <phoneticPr fontId="12" type="noConversion"/>
  </si>
  <si>
    <t>0FDBVW1MA</t>
    <phoneticPr fontId="12" type="noConversion"/>
  </si>
  <si>
    <t>CMA CGM RIMBAUD</t>
    <phoneticPr fontId="12" type="noConversion"/>
  </si>
  <si>
    <t>090W</t>
    <phoneticPr fontId="12" type="noConversion"/>
  </si>
  <si>
    <t>XIN TIAN JIN</t>
    <phoneticPr fontId="12" type="noConversion"/>
  </si>
  <si>
    <t>24002W</t>
    <phoneticPr fontId="12" type="noConversion"/>
  </si>
  <si>
    <t>ESL DACHAN BAY</t>
    <phoneticPr fontId="12" type="noConversion"/>
  </si>
  <si>
    <t>015W</t>
    <phoneticPr fontId="12" type="noConversion"/>
  </si>
  <si>
    <t>TSL</t>
    <phoneticPr fontId="12" type="noConversion"/>
  </si>
  <si>
    <t>006W</t>
    <phoneticPr fontId="12" type="noConversion"/>
  </si>
  <si>
    <t>SHINA</t>
    <phoneticPr fontId="12" type="noConversion"/>
  </si>
  <si>
    <t>VOYAGE</t>
    <phoneticPr fontId="12" type="noConversion"/>
  </si>
  <si>
    <t>W404</t>
    <phoneticPr fontId="12" type="noConversion"/>
  </si>
  <si>
    <t>TIGER CHENNAI</t>
    <phoneticPr fontId="12" type="noConversion"/>
  </si>
  <si>
    <t>W212</t>
    <phoneticPr fontId="12" type="noConversion"/>
  </si>
  <si>
    <t>WAN HAI 503</t>
    <phoneticPr fontId="12" type="noConversion"/>
  </si>
  <si>
    <t>W023</t>
    <phoneticPr fontId="12" type="noConversion"/>
  </si>
  <si>
    <t>WAN HAI 522</t>
    <phoneticPr fontId="12" type="noConversion"/>
  </si>
  <si>
    <t>W014</t>
    <phoneticPr fontId="12" type="noConversion"/>
  </si>
  <si>
    <t>WAN HAI 357</t>
    <phoneticPr fontId="12" type="noConversion"/>
  </si>
  <si>
    <t>WANHAI</t>
    <phoneticPr fontId="12" type="noConversion"/>
  </si>
  <si>
    <t>W053</t>
    <phoneticPr fontId="12" type="noConversion"/>
  </si>
  <si>
    <t>INTERASIA INSPIRATION</t>
    <phoneticPr fontId="12" type="noConversion"/>
  </si>
  <si>
    <t>VOYAGE</t>
    <phoneticPr fontId="12" type="noConversion"/>
  </si>
  <si>
    <t>RCL</t>
    <phoneticPr fontId="12" type="noConversion"/>
  </si>
  <si>
    <t>CHENNAI</t>
    <phoneticPr fontId="12" type="noConversion"/>
  </si>
  <si>
    <t>902W</t>
    <phoneticPr fontId="12" type="noConversion"/>
  </si>
  <si>
    <t>126W</t>
    <phoneticPr fontId="12" type="noConversion"/>
  </si>
  <si>
    <t>EVER SIGMA</t>
    <phoneticPr fontId="12" type="noConversion"/>
  </si>
  <si>
    <t>089W</t>
    <phoneticPr fontId="12" type="noConversion"/>
  </si>
  <si>
    <t>SEATTLE BRIDGE</t>
    <phoneticPr fontId="12" type="noConversion"/>
  </si>
  <si>
    <t>20W</t>
    <phoneticPr fontId="12" type="noConversion"/>
  </si>
  <si>
    <t>SHIMIN</t>
    <phoneticPr fontId="12" type="noConversion"/>
  </si>
  <si>
    <t>167W</t>
    <phoneticPr fontId="12" type="noConversion"/>
  </si>
  <si>
    <t>EVER ETHIC</t>
    <phoneticPr fontId="12" type="noConversion"/>
  </si>
  <si>
    <t>21W</t>
    <phoneticPr fontId="12" type="noConversion"/>
  </si>
  <si>
    <t>SHIMIN</t>
    <phoneticPr fontId="12" type="noConversion"/>
  </si>
  <si>
    <t>168W</t>
    <phoneticPr fontId="12" type="noConversion"/>
  </si>
  <si>
    <t>174W</t>
    <phoneticPr fontId="12" type="noConversion"/>
  </si>
  <si>
    <t>EVER EXCEL</t>
    <phoneticPr fontId="12" type="noConversion"/>
  </si>
  <si>
    <t>24001W</t>
    <phoneticPr fontId="12" type="noConversion"/>
  </si>
  <si>
    <t>TS HONGKONG</t>
    <phoneticPr fontId="12" type="noConversion"/>
  </si>
  <si>
    <t>W233</t>
    <phoneticPr fontId="12" type="noConversion"/>
  </si>
  <si>
    <t>WAN HAI 311</t>
    <phoneticPr fontId="12" type="noConversion"/>
  </si>
  <si>
    <t>W093</t>
    <phoneticPr fontId="12" type="noConversion"/>
  </si>
  <si>
    <t>WAN HAI 513</t>
    <phoneticPr fontId="12" type="noConversion"/>
  </si>
  <si>
    <t>W091</t>
    <phoneticPr fontId="12" type="noConversion"/>
  </si>
  <si>
    <t>WAN HAI 515</t>
    <phoneticPr fontId="12" type="noConversion"/>
  </si>
  <si>
    <t>W247</t>
    <phoneticPr fontId="12" type="noConversion"/>
  </si>
  <si>
    <t>WAN HAI 501</t>
    <phoneticPr fontId="12" type="noConversion"/>
  </si>
  <si>
    <t>CLOSING</t>
    <phoneticPr fontId="12" type="noConversion"/>
  </si>
  <si>
    <t>NHAVA SHEVA</t>
    <phoneticPr fontId="12" type="noConversion"/>
  </si>
  <si>
    <t>TBN</t>
    <phoneticPr fontId="12" type="noConversion"/>
  </si>
  <si>
    <t>0XW1RS1NC</t>
    <phoneticPr fontId="12" type="noConversion"/>
  </si>
  <si>
    <t>CMA CGM EIFFEL</t>
    <phoneticPr fontId="12" type="noConversion"/>
  </si>
  <si>
    <t>0XW1PS1NC</t>
    <phoneticPr fontId="12" type="noConversion"/>
  </si>
  <si>
    <t>DERBY D</t>
    <phoneticPr fontId="12" type="noConversion"/>
  </si>
  <si>
    <t>MANILA</t>
    <phoneticPr fontId="12" type="noConversion"/>
  </si>
  <si>
    <t>092S</t>
    <phoneticPr fontId="12" type="noConversion"/>
  </si>
  <si>
    <t>TIAN CHANG HE</t>
    <phoneticPr fontId="12" type="noConversion"/>
  </si>
  <si>
    <t>186S</t>
    <phoneticPr fontId="12" type="noConversion"/>
  </si>
  <si>
    <t>XIN QIN ZHOU</t>
    <phoneticPr fontId="12" type="noConversion"/>
  </si>
  <si>
    <t>148S</t>
    <phoneticPr fontId="12" type="noConversion"/>
  </si>
  <si>
    <t>OOCL CALIFORNIA</t>
    <phoneticPr fontId="12" type="noConversion"/>
  </si>
  <si>
    <t>106S</t>
    <phoneticPr fontId="12" type="noConversion"/>
  </si>
  <si>
    <t>XIN QIN HUANG DAO</t>
    <phoneticPr fontId="12" type="noConversion"/>
  </si>
  <si>
    <t>091S</t>
    <phoneticPr fontId="12" type="noConversion"/>
  </si>
  <si>
    <t>PORT KELANG</t>
    <phoneticPr fontId="12" type="noConversion"/>
  </si>
  <si>
    <t>077S</t>
    <phoneticPr fontId="12" type="noConversion"/>
  </si>
  <si>
    <t>XIN NING BO</t>
    <phoneticPr fontId="12" type="noConversion"/>
  </si>
  <si>
    <t>126S</t>
    <phoneticPr fontId="12" type="noConversion"/>
  </si>
  <si>
    <t>055S</t>
    <phoneticPr fontId="12" type="noConversion"/>
  </si>
  <si>
    <t>COSCO VALENCIA</t>
    <phoneticPr fontId="12" type="noConversion"/>
  </si>
  <si>
    <t>076S</t>
    <phoneticPr fontId="12" type="noConversion"/>
  </si>
  <si>
    <t>0XL5RS1NC</t>
    <phoneticPr fontId="12" type="noConversion"/>
  </si>
  <si>
    <t>OLIVIA I</t>
    <phoneticPr fontId="12" type="noConversion"/>
  </si>
  <si>
    <t>0XL5PS1NC</t>
    <phoneticPr fontId="12" type="noConversion"/>
  </si>
  <si>
    <t>PELION</t>
    <phoneticPr fontId="12" type="noConversion"/>
  </si>
  <si>
    <t>0XL5NS1NC</t>
    <phoneticPr fontId="12" type="noConversion"/>
  </si>
  <si>
    <t>ALS HERCULES</t>
    <phoneticPr fontId="12" type="noConversion"/>
  </si>
  <si>
    <t>0XL5LS1NC</t>
    <phoneticPr fontId="12" type="noConversion"/>
  </si>
  <si>
    <t>MH PEGASUS</t>
    <phoneticPr fontId="12" type="noConversion"/>
  </si>
  <si>
    <t>KMTC</t>
    <phoneticPr fontId="12" type="noConversion"/>
  </si>
  <si>
    <t>0XL5JS1NC</t>
    <phoneticPr fontId="12" type="noConversion"/>
  </si>
  <si>
    <t>CMA CGM KRUGER</t>
    <phoneticPr fontId="12" type="noConversion"/>
  </si>
  <si>
    <t>JAKARTA</t>
    <phoneticPr fontId="12" type="noConversion"/>
  </si>
  <si>
    <t>135S</t>
    <phoneticPr fontId="12" type="noConversion"/>
  </si>
  <si>
    <t>COSCO DURBAN</t>
    <phoneticPr fontId="12" type="noConversion"/>
  </si>
  <si>
    <t>117S</t>
    <phoneticPr fontId="12" type="noConversion"/>
  </si>
  <si>
    <t>COSCO COLOMBO</t>
    <phoneticPr fontId="12" type="noConversion"/>
  </si>
  <si>
    <t>239S</t>
    <phoneticPr fontId="12" type="noConversion"/>
  </si>
  <si>
    <t>XIN YING KOU</t>
    <phoneticPr fontId="12" type="noConversion"/>
  </si>
  <si>
    <t>134S</t>
    <phoneticPr fontId="12" type="noConversion"/>
  </si>
  <si>
    <t>116S</t>
    <phoneticPr fontId="12" type="noConversion"/>
  </si>
  <si>
    <t>CMA/OOCL/ASL</t>
    <phoneticPr fontId="12" type="noConversion"/>
  </si>
  <si>
    <t>VESSEL</t>
    <phoneticPr fontId="12" type="noConversion"/>
  </si>
  <si>
    <t>HAIPHONG</t>
    <phoneticPr fontId="12" type="noConversion"/>
  </si>
  <si>
    <t>210S</t>
    <phoneticPr fontId="12" type="noConversion"/>
  </si>
  <si>
    <t>BUXMELODY</t>
    <phoneticPr fontId="12" type="noConversion"/>
  </si>
  <si>
    <t>946S</t>
    <phoneticPr fontId="12" type="noConversion"/>
  </si>
  <si>
    <t>XUTRA BHUM</t>
    <phoneticPr fontId="12" type="noConversion"/>
  </si>
  <si>
    <t>070S</t>
    <phoneticPr fontId="12" type="noConversion"/>
  </si>
  <si>
    <t>YM CELEBRITY</t>
    <phoneticPr fontId="12" type="noConversion"/>
  </si>
  <si>
    <t>209S</t>
    <phoneticPr fontId="12" type="noConversion"/>
  </si>
  <si>
    <t>BUXMELODY</t>
    <phoneticPr fontId="12" type="noConversion"/>
  </si>
  <si>
    <t>945S</t>
    <phoneticPr fontId="12" type="noConversion"/>
  </si>
  <si>
    <t>XUTRA BHUM</t>
    <phoneticPr fontId="12" type="noConversion"/>
  </si>
  <si>
    <t>HOCHIMINH</t>
  </si>
  <si>
    <t>VESSEL</t>
    <phoneticPr fontId="12" type="noConversion"/>
  </si>
  <si>
    <t>050S</t>
    <phoneticPr fontId="12" type="noConversion"/>
  </si>
  <si>
    <t>LYDIA</t>
    <phoneticPr fontId="12" type="noConversion"/>
  </si>
  <si>
    <t>146S</t>
    <phoneticPr fontId="12" type="noConversion"/>
  </si>
  <si>
    <t>RACHA BHUM</t>
    <phoneticPr fontId="12" type="noConversion"/>
  </si>
  <si>
    <t>030S</t>
    <phoneticPr fontId="12" type="noConversion"/>
  </si>
  <si>
    <t>LIOBA</t>
    <phoneticPr fontId="12" type="noConversion"/>
  </si>
  <si>
    <t>049S</t>
    <phoneticPr fontId="12" type="noConversion"/>
  </si>
  <si>
    <t>LYDIA</t>
    <phoneticPr fontId="12" type="noConversion"/>
  </si>
  <si>
    <t>145S</t>
    <phoneticPr fontId="12" type="noConversion"/>
  </si>
  <si>
    <t>RACHA BHUM</t>
    <phoneticPr fontId="12" type="noConversion"/>
  </si>
  <si>
    <t>HOCHIMINH</t>
    <phoneticPr fontId="12" type="noConversion"/>
  </si>
  <si>
    <t>TO BE ADVISED</t>
    <phoneticPr fontId="12" type="noConversion"/>
  </si>
  <si>
    <t>TBN</t>
    <phoneticPr fontId="12" type="noConversion"/>
  </si>
  <si>
    <t>064W</t>
    <phoneticPr fontId="12" type="noConversion"/>
  </si>
  <si>
    <t>CSCL INDIAN OCEAN</t>
    <phoneticPr fontId="12" type="noConversion"/>
  </si>
  <si>
    <t>BLANK SAILING</t>
    <phoneticPr fontId="12" type="noConversion"/>
  </si>
  <si>
    <t>COSCO</t>
    <phoneticPr fontId="12" type="noConversion"/>
  </si>
  <si>
    <t>053W</t>
    <phoneticPr fontId="12" type="noConversion"/>
  </si>
  <si>
    <t>CSCL ATLANTIC OCEAN</t>
    <phoneticPr fontId="12" type="noConversion"/>
  </si>
  <si>
    <t>JEBEL ALI</t>
  </si>
  <si>
    <t>0069W</t>
    <phoneticPr fontId="12" type="noConversion"/>
  </si>
  <si>
    <t>CSCL NEPTUNE</t>
    <phoneticPr fontId="12" type="noConversion"/>
  </si>
  <si>
    <t>0051W</t>
    <phoneticPr fontId="12" type="noConversion"/>
  </si>
  <si>
    <t>CSCL INDIAN OCEAN</t>
    <phoneticPr fontId="12" type="noConversion"/>
  </si>
  <si>
    <t>0021W</t>
    <phoneticPr fontId="12" type="noConversion"/>
  </si>
  <si>
    <t>COSCO SHIPPING PLANET</t>
    <phoneticPr fontId="12" type="noConversion"/>
  </si>
  <si>
    <t>CMA</t>
    <phoneticPr fontId="12" type="noConversion"/>
  </si>
  <si>
    <t>081W</t>
    <phoneticPr fontId="12" type="noConversion"/>
  </si>
  <si>
    <t>CSCL MERCURY</t>
    <phoneticPr fontId="12" type="noConversion"/>
  </si>
  <si>
    <t>TO BE ADVISED</t>
    <phoneticPr fontId="12" type="noConversion"/>
  </si>
  <si>
    <t>050W</t>
    <phoneticPr fontId="12" type="noConversion"/>
  </si>
  <si>
    <t>020W</t>
    <phoneticPr fontId="12" type="noConversion"/>
  </si>
  <si>
    <t>080W</t>
    <phoneticPr fontId="12" type="noConversion"/>
  </si>
  <si>
    <t>021W</t>
    <phoneticPr fontId="12" type="noConversion"/>
  </si>
  <si>
    <t>COSCO SHIPPING AQUARIUS</t>
    <phoneticPr fontId="12" type="noConversion"/>
  </si>
  <si>
    <t>DUBAI/JEBEL ALI</t>
    <phoneticPr fontId="12" type="noConversion"/>
  </si>
  <si>
    <t>011W</t>
    <phoneticPr fontId="12" type="noConversion"/>
  </si>
  <si>
    <t>AL MURAYKH</t>
    <phoneticPr fontId="12" type="noConversion"/>
  </si>
  <si>
    <t>009W</t>
    <phoneticPr fontId="12" type="noConversion"/>
  </si>
  <si>
    <t>MOL TRUTH</t>
    <phoneticPr fontId="12" type="noConversion"/>
  </si>
  <si>
    <t>012W</t>
    <phoneticPr fontId="12" type="noConversion"/>
  </si>
  <si>
    <t>TIHAMA</t>
    <phoneticPr fontId="12" type="noConversion"/>
  </si>
  <si>
    <r>
      <t>Y</t>
    </r>
    <r>
      <rPr>
        <sz val="11"/>
        <color indexed="8"/>
        <rFont val="Times New Roman"/>
        <family val="1"/>
      </rPr>
      <t>ML</t>
    </r>
    <phoneticPr fontId="12" type="noConversion"/>
  </si>
  <si>
    <t>MOL TRIUMPH</t>
    <phoneticPr fontId="12" type="noConversion"/>
  </si>
  <si>
    <t>186S</t>
    <phoneticPr fontId="12" type="noConversion"/>
  </si>
  <si>
    <t>XIN QIN HUANG DAO</t>
    <phoneticPr fontId="12" type="noConversion"/>
  </si>
  <si>
    <t>TIAN CHANG HE</t>
    <phoneticPr fontId="12" type="noConversion"/>
  </si>
  <si>
    <t>SINGAPORE</t>
    <phoneticPr fontId="12" type="noConversion"/>
  </si>
  <si>
    <t>2412S</t>
    <phoneticPr fontId="12" type="noConversion"/>
  </si>
  <si>
    <t>SITC JIANGSU</t>
    <phoneticPr fontId="12" type="noConversion"/>
  </si>
  <si>
    <t>2412S</t>
    <phoneticPr fontId="12" type="noConversion"/>
  </si>
  <si>
    <t>SITC XIANDE</t>
    <phoneticPr fontId="12" type="noConversion"/>
  </si>
  <si>
    <t>2410S</t>
    <phoneticPr fontId="12" type="noConversion"/>
  </si>
  <si>
    <t>SITC RUNDE</t>
    <phoneticPr fontId="12" type="noConversion"/>
  </si>
  <si>
    <t>2410S</t>
    <phoneticPr fontId="12" type="noConversion"/>
  </si>
  <si>
    <t>SITC SHUNDE</t>
    <phoneticPr fontId="12" type="noConversion"/>
  </si>
  <si>
    <t>SITC</t>
    <phoneticPr fontId="12" type="noConversion"/>
  </si>
  <si>
    <t>2410S</t>
    <phoneticPr fontId="12" type="noConversion"/>
  </si>
  <si>
    <t>SITC JIADE</t>
    <phoneticPr fontId="12" type="noConversion"/>
  </si>
  <si>
    <t>BANGKOK</t>
    <phoneticPr fontId="12" type="noConversion"/>
  </si>
  <si>
    <t>210S</t>
    <phoneticPr fontId="12" type="noConversion"/>
  </si>
  <si>
    <t>946S</t>
    <phoneticPr fontId="12" type="noConversion"/>
  </si>
  <si>
    <t>070S</t>
    <phoneticPr fontId="12" type="noConversion"/>
  </si>
  <si>
    <t>YM CELEBRITY</t>
    <phoneticPr fontId="12" type="noConversion"/>
  </si>
  <si>
    <t>YML</t>
    <phoneticPr fontId="12" type="noConversion"/>
  </si>
  <si>
    <t>HONGKONG</t>
  </si>
  <si>
    <t>2410W</t>
    <phoneticPr fontId="12" type="noConversion"/>
  </si>
  <si>
    <t>ASL PEONY</t>
    <phoneticPr fontId="12" type="noConversion"/>
  </si>
  <si>
    <t>2410W</t>
    <phoneticPr fontId="12" type="noConversion"/>
  </si>
  <si>
    <t>ASL QINGDAO</t>
    <phoneticPr fontId="12" type="noConversion"/>
  </si>
  <si>
    <t>2409W</t>
    <phoneticPr fontId="12" type="noConversion"/>
  </si>
  <si>
    <t>ASL PEONY</t>
    <phoneticPr fontId="12" type="noConversion"/>
  </si>
  <si>
    <t>ASL QINGDAO</t>
    <phoneticPr fontId="12" type="noConversion"/>
  </si>
  <si>
    <t>ASL</t>
    <phoneticPr fontId="12" type="noConversion"/>
  </si>
  <si>
    <t>BLANK SAILING</t>
    <phoneticPr fontId="12" type="noConversion"/>
  </si>
  <si>
    <t>HONGKONG</t>
    <phoneticPr fontId="12" type="noConversion"/>
  </si>
  <si>
    <t>422E</t>
    <phoneticPr fontId="12" type="noConversion"/>
  </si>
  <si>
    <t>MAERSK ESSEX</t>
    <phoneticPr fontId="12" type="noConversion"/>
  </si>
  <si>
    <t>421E</t>
    <phoneticPr fontId="12" type="noConversion"/>
  </si>
  <si>
    <t>WAN HAI A12</t>
    <phoneticPr fontId="12" type="noConversion"/>
  </si>
  <si>
    <t>420E</t>
    <phoneticPr fontId="12" type="noConversion"/>
  </si>
  <si>
    <t>MAERSK YUKON</t>
    <phoneticPr fontId="12" type="noConversion"/>
  </si>
  <si>
    <t>419E</t>
    <phoneticPr fontId="12" type="noConversion"/>
  </si>
  <si>
    <t>MAERSK ESMERALDAS</t>
    <phoneticPr fontId="12" type="noConversion"/>
  </si>
  <si>
    <t>418E</t>
    <phoneticPr fontId="12" type="noConversion"/>
  </si>
  <si>
    <t>MAERSK HALIFAX</t>
    <phoneticPr fontId="12" type="noConversion"/>
  </si>
  <si>
    <t>VESSEL</t>
    <phoneticPr fontId="12" type="noConversion"/>
  </si>
  <si>
    <t>COLON</t>
    <phoneticPr fontId="12" type="noConversion"/>
  </si>
  <si>
    <t>BLANK SAILING</t>
    <phoneticPr fontId="12" type="noConversion"/>
  </si>
  <si>
    <t>UX420A</t>
    <phoneticPr fontId="12" type="noConversion"/>
  </si>
  <si>
    <t>MSC SOFIA</t>
    <phoneticPr fontId="12" type="noConversion"/>
  </si>
  <si>
    <t>UX418A</t>
    <phoneticPr fontId="12" type="noConversion"/>
  </si>
  <si>
    <t>MSC DARIA</t>
    <phoneticPr fontId="12" type="noConversion"/>
  </si>
  <si>
    <t>UX416A</t>
    <phoneticPr fontId="12" type="noConversion"/>
  </si>
  <si>
    <t>MSC ALGHERO</t>
    <phoneticPr fontId="12" type="noConversion"/>
  </si>
  <si>
    <t xml:space="preserve">CAUCEDO </t>
    <phoneticPr fontId="12" type="noConversion"/>
  </si>
  <si>
    <t>033S</t>
    <phoneticPr fontId="12" type="noConversion"/>
  </si>
  <si>
    <t>CHASTINE MAERSK</t>
    <phoneticPr fontId="12" type="noConversion"/>
  </si>
  <si>
    <t>032S</t>
    <phoneticPr fontId="12" type="noConversion"/>
  </si>
  <si>
    <t>CAROLINE MAERSK</t>
    <phoneticPr fontId="12" type="noConversion"/>
  </si>
  <si>
    <t>031S</t>
    <phoneticPr fontId="12" type="noConversion"/>
  </si>
  <si>
    <t>CORNELIUS MAERSK</t>
    <phoneticPr fontId="12" type="noConversion"/>
  </si>
  <si>
    <t>CAUCEDO</t>
    <phoneticPr fontId="12" type="noConversion"/>
  </si>
  <si>
    <t>162E</t>
    <phoneticPr fontId="12" type="noConversion"/>
  </si>
  <si>
    <t>XIN YA ZHOU</t>
    <phoneticPr fontId="12" type="noConversion"/>
  </si>
  <si>
    <t>089E</t>
    <phoneticPr fontId="12" type="noConversion"/>
  </si>
  <si>
    <t>COSCO PACIFIC</t>
    <phoneticPr fontId="12" type="noConversion"/>
  </si>
  <si>
    <t>BLANK SAILING</t>
    <phoneticPr fontId="12" type="noConversion"/>
  </si>
  <si>
    <t>030E</t>
    <phoneticPr fontId="12" type="noConversion"/>
  </si>
  <si>
    <t>COSCO SHIPPING THAMES</t>
    <phoneticPr fontId="12" type="noConversion"/>
  </si>
  <si>
    <t>035E</t>
    <phoneticPr fontId="12" type="noConversion"/>
  </si>
  <si>
    <t>COSCO SHIPPING SEINE</t>
    <phoneticPr fontId="12" type="noConversion"/>
  </si>
  <si>
    <t>VESSEL</t>
    <phoneticPr fontId="12" type="noConversion"/>
  </si>
  <si>
    <t>TBN</t>
    <phoneticPr fontId="12" type="noConversion"/>
  </si>
  <si>
    <t>TO BE ADVISED</t>
    <phoneticPr fontId="12" type="noConversion"/>
  </si>
  <si>
    <t>CHASTINE MAERSK</t>
    <phoneticPr fontId="12" type="noConversion"/>
  </si>
  <si>
    <t>032S</t>
    <phoneticPr fontId="12" type="noConversion"/>
  </si>
  <si>
    <t>CAROLINE MAERSK</t>
    <phoneticPr fontId="12" type="noConversion"/>
  </si>
  <si>
    <t>031S</t>
    <phoneticPr fontId="12" type="noConversion"/>
  </si>
  <si>
    <t>CORNELIUS MAERSK</t>
    <phoneticPr fontId="12" type="noConversion"/>
  </si>
  <si>
    <t>2421E</t>
    <phoneticPr fontId="12" type="noConversion"/>
  </si>
  <si>
    <t>ATHOS</t>
    <phoneticPr fontId="12" type="noConversion"/>
  </si>
  <si>
    <t>VANTAGE</t>
    <phoneticPr fontId="12" type="noConversion"/>
  </si>
  <si>
    <t>VANTAGE</t>
    <phoneticPr fontId="12" type="noConversion"/>
  </si>
  <si>
    <t>2419E</t>
    <phoneticPr fontId="12" type="noConversion"/>
  </si>
  <si>
    <t>VALOR</t>
    <phoneticPr fontId="12" type="noConversion"/>
  </si>
  <si>
    <t>ONE</t>
    <phoneticPr fontId="12" type="noConversion"/>
  </si>
  <si>
    <t>2418E</t>
    <phoneticPr fontId="12" type="noConversion"/>
  </si>
  <si>
    <t>POSORJA EXPRESS</t>
    <phoneticPr fontId="12" type="noConversion"/>
  </si>
  <si>
    <t>TBN</t>
    <phoneticPr fontId="12" type="noConversion"/>
  </si>
  <si>
    <t>TO BE ADVISED</t>
    <phoneticPr fontId="12" type="noConversion"/>
  </si>
  <si>
    <t>032S</t>
    <phoneticPr fontId="12" type="noConversion"/>
  </si>
  <si>
    <t>CAROLINE MAERSK</t>
    <phoneticPr fontId="12" type="noConversion"/>
  </si>
  <si>
    <t>031S</t>
    <phoneticPr fontId="12" type="noConversion"/>
  </si>
  <si>
    <t>CORNELIUS MAERSK</t>
    <phoneticPr fontId="12" type="noConversion"/>
  </si>
  <si>
    <t xml:space="preserve">MANZANILIO (MEX) </t>
    <phoneticPr fontId="12" type="noConversion"/>
  </si>
  <si>
    <t>162E</t>
    <phoneticPr fontId="12" type="noConversion"/>
  </si>
  <si>
    <t>XIN YA ZHOU</t>
    <phoneticPr fontId="12" type="noConversion"/>
  </si>
  <si>
    <t>COSCO PACIFIC</t>
    <phoneticPr fontId="12" type="noConversion"/>
  </si>
  <si>
    <t>030E</t>
    <phoneticPr fontId="12" type="noConversion"/>
  </si>
  <si>
    <t>COSCO SHIPPING THAMES</t>
    <phoneticPr fontId="12" type="noConversion"/>
  </si>
  <si>
    <t>035E</t>
    <phoneticPr fontId="12" type="noConversion"/>
  </si>
  <si>
    <t>COSCO SHIPPING SEINE</t>
    <phoneticPr fontId="12" type="noConversion"/>
  </si>
  <si>
    <t>SAN ANTONIO</t>
    <phoneticPr fontId="12" type="noConversion"/>
  </si>
  <si>
    <t>2421E</t>
    <phoneticPr fontId="12" type="noConversion"/>
  </si>
  <si>
    <t>ATHOS</t>
    <phoneticPr fontId="12" type="noConversion"/>
  </si>
  <si>
    <t>VANTAGE</t>
    <phoneticPr fontId="12" type="noConversion"/>
  </si>
  <si>
    <t>2419E</t>
    <phoneticPr fontId="12" type="noConversion"/>
  </si>
  <si>
    <t>VALOR</t>
    <phoneticPr fontId="12" type="noConversion"/>
  </si>
  <si>
    <t>ONE</t>
    <phoneticPr fontId="12" type="noConversion"/>
  </si>
  <si>
    <t>2418E</t>
    <phoneticPr fontId="12" type="noConversion"/>
  </si>
  <si>
    <t>POSORJA EXPRESS</t>
    <phoneticPr fontId="12" type="noConversion"/>
  </si>
  <si>
    <t>162E</t>
    <phoneticPr fontId="12" type="noConversion"/>
  </si>
  <si>
    <t>089E</t>
    <phoneticPr fontId="12" type="noConversion"/>
  </si>
  <si>
    <t>COSCO PACIFIC</t>
    <phoneticPr fontId="12" type="noConversion"/>
  </si>
  <si>
    <t>030E</t>
    <phoneticPr fontId="12" type="noConversion"/>
  </si>
  <si>
    <t>COSCO SHIPPING SEINE</t>
    <phoneticPr fontId="12" type="noConversion"/>
  </si>
  <si>
    <t>CALLAO</t>
    <phoneticPr fontId="12" type="noConversion"/>
  </si>
  <si>
    <t>2326E</t>
    <phoneticPr fontId="12" type="noConversion"/>
  </si>
  <si>
    <t>SEASPAN BREEZE</t>
    <phoneticPr fontId="12" type="noConversion"/>
  </si>
  <si>
    <t>0037E</t>
    <phoneticPr fontId="12" type="noConversion"/>
  </si>
  <si>
    <t>HYUNDAI SATURN</t>
    <phoneticPr fontId="12" type="noConversion"/>
  </si>
  <si>
    <t>2324E</t>
    <phoneticPr fontId="12" type="noConversion"/>
  </si>
  <si>
    <t>KUALA LUMPUR EXPRESS</t>
    <phoneticPr fontId="12" type="noConversion"/>
  </si>
  <si>
    <t>2323E</t>
    <phoneticPr fontId="12" type="noConversion"/>
  </si>
  <si>
    <t>2322E</t>
    <phoneticPr fontId="12" type="noConversion"/>
  </si>
  <si>
    <t>VALOR</t>
    <phoneticPr fontId="12" type="noConversion"/>
  </si>
  <si>
    <r>
      <t>0</t>
    </r>
    <r>
      <rPr>
        <sz val="11"/>
        <color indexed="8"/>
        <rFont val="Times New Roman"/>
        <family val="1"/>
      </rPr>
      <t>11W</t>
    </r>
    <phoneticPr fontId="12" type="noConversion"/>
  </si>
  <si>
    <t>COSCO SHIPPING SCORPIO</t>
    <phoneticPr fontId="12" type="noConversion"/>
  </si>
  <si>
    <r>
      <t>0</t>
    </r>
    <r>
      <rPr>
        <sz val="11"/>
        <color indexed="8"/>
        <rFont val="Times New Roman"/>
        <family val="1"/>
      </rPr>
      <t>12W</t>
    </r>
    <phoneticPr fontId="12" type="noConversion"/>
  </si>
  <si>
    <t>COSCO SHIPPING VIRGO</t>
    <phoneticPr fontId="12" type="noConversion"/>
  </si>
  <si>
    <t>010W</t>
    <phoneticPr fontId="12" type="noConversion"/>
  </si>
  <si>
    <t>COSCO SHIPPING NEBULA</t>
    <phoneticPr fontId="12" type="noConversion"/>
  </si>
  <si>
    <t>COSCO SHIPPING SAGITTA RIUS</t>
    <phoneticPr fontId="12" type="noConversion"/>
  </si>
  <si>
    <t>012W</t>
    <phoneticPr fontId="12" type="noConversion"/>
  </si>
  <si>
    <t>COSCO SHIPPING LIBRA</t>
    <phoneticPr fontId="12" type="noConversion"/>
  </si>
  <si>
    <t>GUAYAQUIL</t>
    <phoneticPr fontId="12" type="noConversion"/>
  </si>
  <si>
    <t>HAM-SUD</t>
    <phoneticPr fontId="12" type="noConversion"/>
  </si>
  <si>
    <t>BUENOS AIRES</t>
    <phoneticPr fontId="12" type="noConversion"/>
  </si>
  <si>
    <t>0BDICW1MA</t>
    <phoneticPr fontId="12" type="noConversion"/>
  </si>
  <si>
    <t>CMA CGM TANYA</t>
    <phoneticPr fontId="12" type="noConversion"/>
  </si>
  <si>
    <t>003W</t>
    <phoneticPr fontId="12" type="noConversion"/>
  </si>
  <si>
    <t>COSCO SHIPPING BRAZIL</t>
    <phoneticPr fontId="12" type="noConversion"/>
  </si>
  <si>
    <t>0BDI8W1MA</t>
    <phoneticPr fontId="12" type="noConversion"/>
  </si>
  <si>
    <t>CMA CGM BUZIOS</t>
    <phoneticPr fontId="12" type="noConversion"/>
  </si>
  <si>
    <t>002W</t>
    <phoneticPr fontId="12" type="noConversion"/>
  </si>
  <si>
    <t>COSCO SHIPPING ARGENTINA</t>
    <phoneticPr fontId="12" type="noConversion"/>
  </si>
  <si>
    <t>BLANK SAILING</t>
    <phoneticPr fontId="12" type="noConversion"/>
  </si>
  <si>
    <t>BLANK SAILING</t>
    <phoneticPr fontId="12" type="noConversion"/>
  </si>
  <si>
    <t>VESSEL</t>
    <phoneticPr fontId="12" type="noConversion"/>
  </si>
  <si>
    <t>SANTOS</t>
    <phoneticPr fontId="12" type="noConversion"/>
  </si>
  <si>
    <t>BLANK SAILING</t>
    <phoneticPr fontId="12" type="noConversion"/>
  </si>
  <si>
    <t>2421E</t>
    <phoneticPr fontId="12" type="noConversion"/>
  </si>
  <si>
    <t>ATHOS</t>
    <phoneticPr fontId="12" type="noConversion"/>
  </si>
  <si>
    <t>VANTAGE</t>
    <phoneticPr fontId="12" type="noConversion"/>
  </si>
  <si>
    <t>2419E</t>
    <phoneticPr fontId="12" type="noConversion"/>
  </si>
  <si>
    <t>VALOR</t>
    <phoneticPr fontId="12" type="noConversion"/>
  </si>
  <si>
    <t>ONE</t>
    <phoneticPr fontId="12" type="noConversion"/>
  </si>
  <si>
    <t>2418E</t>
    <phoneticPr fontId="12" type="noConversion"/>
  </si>
  <si>
    <t>POSORJA EXPRESS</t>
    <phoneticPr fontId="12" type="noConversion"/>
  </si>
  <si>
    <t>TO BE ADVISED</t>
    <phoneticPr fontId="12" type="noConversion"/>
  </si>
  <si>
    <t>114W</t>
    <phoneticPr fontId="12" type="noConversion"/>
  </si>
  <si>
    <t>ZIM SHANGHAI</t>
    <phoneticPr fontId="12" type="noConversion"/>
  </si>
  <si>
    <t>096W</t>
    <phoneticPr fontId="12" type="noConversion"/>
  </si>
  <si>
    <t>COSCO SURABAYA</t>
    <phoneticPr fontId="12" type="noConversion"/>
  </si>
  <si>
    <t>071W</t>
    <phoneticPr fontId="12" type="noConversion"/>
  </si>
  <si>
    <t>COSCO WELLINGTON</t>
    <phoneticPr fontId="12" type="noConversion"/>
  </si>
  <si>
    <t>940W</t>
    <phoneticPr fontId="12" type="noConversion"/>
  </si>
  <si>
    <t>2M012</t>
    <phoneticPr fontId="12" type="noConversion"/>
  </si>
  <si>
    <t>939W</t>
    <phoneticPr fontId="12" type="noConversion"/>
  </si>
  <si>
    <t>MARGRETHE MAERSK</t>
    <phoneticPr fontId="12" type="noConversion"/>
  </si>
  <si>
    <t>938W</t>
    <phoneticPr fontId="12" type="noConversion"/>
  </si>
  <si>
    <t>MAASTRICHT MAERSK</t>
    <phoneticPr fontId="12" type="noConversion"/>
  </si>
  <si>
    <t>937W</t>
    <phoneticPr fontId="12" type="noConversion"/>
  </si>
  <si>
    <t>MSC VENICE</t>
    <phoneticPr fontId="12" type="noConversion"/>
  </si>
  <si>
    <t>936W</t>
    <phoneticPr fontId="12" type="noConversion"/>
  </si>
  <si>
    <t>ESTELLE MAERSK</t>
    <phoneticPr fontId="12" type="noConversion"/>
  </si>
  <si>
    <t>MONTEVIDEO</t>
    <phoneticPr fontId="12" type="noConversion"/>
  </si>
  <si>
    <t>033E</t>
    <phoneticPr fontId="12" type="noConversion"/>
  </si>
  <si>
    <t>CSCL YELLOW SEA</t>
    <phoneticPr fontId="12" type="noConversion"/>
  </si>
  <si>
    <t>036E</t>
    <phoneticPr fontId="12" type="noConversion"/>
  </si>
  <si>
    <t>CSCL SUMMER</t>
    <phoneticPr fontId="12" type="noConversion"/>
  </si>
  <si>
    <t>036E</t>
    <phoneticPr fontId="12" type="noConversion"/>
  </si>
  <si>
    <t>CSCL SPRING</t>
    <phoneticPr fontId="12" type="noConversion"/>
  </si>
  <si>
    <t>044E</t>
    <phoneticPr fontId="12" type="noConversion"/>
  </si>
  <si>
    <t>CSCL SOUTH CHINA SEA</t>
    <phoneticPr fontId="12" type="noConversion"/>
  </si>
  <si>
    <t>039E</t>
    <phoneticPr fontId="12" type="noConversion"/>
  </si>
  <si>
    <t>CSCL EAST CHINA SEA</t>
    <phoneticPr fontId="12" type="noConversion"/>
  </si>
  <si>
    <t>DALLAS</t>
  </si>
  <si>
    <t>0BH5NE1MA</t>
    <phoneticPr fontId="12" type="noConversion"/>
  </si>
  <si>
    <t>COSCO NETHERLANDS</t>
    <phoneticPr fontId="12" type="noConversion"/>
  </si>
  <si>
    <t>0BH5LE1MA</t>
    <phoneticPr fontId="12" type="noConversion"/>
  </si>
  <si>
    <t>COSCO DENMARK</t>
    <phoneticPr fontId="12" type="noConversion"/>
  </si>
  <si>
    <t>0BH5JE1MA</t>
    <phoneticPr fontId="12" type="noConversion"/>
  </si>
  <si>
    <t>COSCO GLORY</t>
    <phoneticPr fontId="12" type="noConversion"/>
  </si>
  <si>
    <t>0BH5HE1MA</t>
    <phoneticPr fontId="12" type="noConversion"/>
  </si>
  <si>
    <t>COSCO ITALY</t>
    <phoneticPr fontId="12" type="noConversion"/>
  </si>
  <si>
    <t>CMA</t>
    <phoneticPr fontId="12" type="noConversion"/>
  </si>
  <si>
    <t>0BH5FE1MA</t>
    <phoneticPr fontId="12" type="noConversion"/>
  </si>
  <si>
    <t>COSCO ENGLAND</t>
    <phoneticPr fontId="12" type="noConversion"/>
  </si>
  <si>
    <t>047E</t>
    <phoneticPr fontId="12" type="noConversion"/>
  </si>
  <si>
    <t>EVER LIBRA</t>
    <phoneticPr fontId="12" type="noConversion"/>
  </si>
  <si>
    <t>040E</t>
    <phoneticPr fontId="12" type="noConversion"/>
  </si>
  <si>
    <t>EVER LOGIC</t>
    <phoneticPr fontId="12" type="noConversion"/>
  </si>
  <si>
    <t>030E</t>
    <phoneticPr fontId="12" type="noConversion"/>
  </si>
  <si>
    <t>EVER LOADING</t>
    <phoneticPr fontId="12" type="noConversion"/>
  </si>
  <si>
    <t>033E</t>
    <phoneticPr fontId="12" type="noConversion"/>
  </si>
  <si>
    <t>EVER LUCENT</t>
    <phoneticPr fontId="12" type="noConversion"/>
  </si>
  <si>
    <t>EMC</t>
    <phoneticPr fontId="12" type="noConversion"/>
  </si>
  <si>
    <t>019E</t>
    <phoneticPr fontId="12" type="noConversion"/>
  </si>
  <si>
    <t>NAVARINO</t>
    <phoneticPr fontId="12" type="noConversion"/>
  </si>
  <si>
    <t>007E</t>
    <phoneticPr fontId="12" type="noConversion"/>
  </si>
  <si>
    <t>PRE SIDENT WILSON</t>
    <phoneticPr fontId="12" type="noConversion"/>
  </si>
  <si>
    <t>009E</t>
    <phoneticPr fontId="12" type="noConversion"/>
  </si>
  <si>
    <t>PRE SIDENT EISENHOWER</t>
    <phoneticPr fontId="12" type="noConversion"/>
  </si>
  <si>
    <t>107E</t>
    <phoneticPr fontId="12" type="noConversion"/>
  </si>
  <si>
    <t>PRE SIDENT FD ROOSEVELT</t>
    <phoneticPr fontId="12" type="noConversion"/>
  </si>
  <si>
    <t>007E</t>
    <phoneticPr fontId="12" type="noConversion"/>
  </si>
  <si>
    <t>PRE SIDENT TRUMAN</t>
    <phoneticPr fontId="12" type="noConversion"/>
  </si>
  <si>
    <t>APL</t>
    <phoneticPr fontId="12" type="noConversion"/>
  </si>
  <si>
    <t>009E</t>
    <phoneticPr fontId="12" type="noConversion"/>
  </si>
  <si>
    <t>PRE SIDENT KENNEDY</t>
    <phoneticPr fontId="12" type="noConversion"/>
  </si>
  <si>
    <t>HOUSTON</t>
  </si>
  <si>
    <t>037E</t>
    <phoneticPr fontId="12" type="noConversion"/>
  </si>
  <si>
    <t>EVER LAUREL</t>
  </si>
  <si>
    <t>0VC37E</t>
    <phoneticPr fontId="12" type="noConversion"/>
  </si>
  <si>
    <t>CMA CGM JACQUES</t>
  </si>
  <si>
    <t>PENDIND</t>
    <phoneticPr fontId="12" type="noConversion"/>
  </si>
  <si>
    <t>PENDING</t>
    <phoneticPr fontId="12" type="noConversion"/>
  </si>
  <si>
    <t>EMC</t>
    <phoneticPr fontId="12" type="noConversion"/>
  </si>
  <si>
    <t>036E</t>
    <phoneticPr fontId="12" type="noConversion"/>
  </si>
  <si>
    <t>EVER LIVEN</t>
    <phoneticPr fontId="12" type="noConversion"/>
  </si>
  <si>
    <t>HOUSTON</t>
    <phoneticPr fontId="12" type="noConversion"/>
  </si>
  <si>
    <t>063E</t>
    <phoneticPr fontId="12" type="noConversion"/>
  </si>
  <si>
    <t>CSCL BOHAI SEA</t>
    <phoneticPr fontId="12" type="noConversion"/>
  </si>
  <si>
    <t>098E</t>
    <phoneticPr fontId="12" type="noConversion"/>
  </si>
  <si>
    <t>COSCO EUROPE</t>
    <phoneticPr fontId="12" type="noConversion"/>
  </si>
  <si>
    <t>086E</t>
    <phoneticPr fontId="12" type="noConversion"/>
  </si>
  <si>
    <t>COSCO AFRICA</t>
    <phoneticPr fontId="12" type="noConversion"/>
  </si>
  <si>
    <t>102E</t>
    <phoneticPr fontId="12" type="noConversion"/>
  </si>
  <si>
    <t>COSCO KAOHSIUNG</t>
    <phoneticPr fontId="12" type="noConversion"/>
  </si>
  <si>
    <t>OOCL</t>
    <phoneticPr fontId="12" type="noConversion"/>
  </si>
  <si>
    <t>099E</t>
    <phoneticPr fontId="12" type="noConversion"/>
  </si>
  <si>
    <t>COSCO OCEANIA</t>
    <phoneticPr fontId="12" type="noConversion"/>
  </si>
  <si>
    <t>VESSEL</t>
    <phoneticPr fontId="12" type="noConversion"/>
  </si>
  <si>
    <t>036E</t>
    <phoneticPr fontId="12" type="noConversion"/>
  </si>
  <si>
    <t>EVER LENIENT</t>
  </si>
  <si>
    <t>046E</t>
    <phoneticPr fontId="12" type="noConversion"/>
  </si>
  <si>
    <t>EVER LIBRA</t>
    <phoneticPr fontId="12" type="noConversion"/>
  </si>
  <si>
    <t>025E</t>
    <phoneticPr fontId="12" type="noConversion"/>
  </si>
  <si>
    <t>EVER LOVELY</t>
    <phoneticPr fontId="12" type="noConversion"/>
  </si>
  <si>
    <t>032E</t>
    <phoneticPr fontId="12" type="noConversion"/>
  </si>
  <si>
    <t>EVER LUCENT</t>
    <phoneticPr fontId="12" type="noConversion"/>
  </si>
  <si>
    <t>007E</t>
    <phoneticPr fontId="12" type="noConversion"/>
  </si>
  <si>
    <t>PRE SIDENT WILSON</t>
    <phoneticPr fontId="12" type="noConversion"/>
  </si>
  <si>
    <t>009E</t>
    <phoneticPr fontId="12" type="noConversion"/>
  </si>
  <si>
    <t>PRE SIDENT EISENHOWER</t>
    <phoneticPr fontId="12" type="noConversion"/>
  </si>
  <si>
    <t>107E</t>
    <phoneticPr fontId="12" type="noConversion"/>
  </si>
  <si>
    <t>PRE SIDENT FD ROOSEVELT</t>
    <phoneticPr fontId="12" type="noConversion"/>
  </si>
  <si>
    <t>PRE SIDENT TRUMAN</t>
    <phoneticPr fontId="12" type="noConversion"/>
  </si>
  <si>
    <t>APL</t>
    <phoneticPr fontId="12" type="noConversion"/>
  </si>
  <si>
    <t>009E</t>
    <phoneticPr fontId="12" type="noConversion"/>
  </si>
  <si>
    <t>PRE SIDENT KENNEDY</t>
    <phoneticPr fontId="12" type="noConversion"/>
  </si>
  <si>
    <t>045E</t>
    <phoneticPr fontId="12" type="noConversion"/>
  </si>
  <si>
    <t>COSCO HARMONY</t>
    <phoneticPr fontId="12" type="noConversion"/>
  </si>
  <si>
    <t>020E</t>
    <phoneticPr fontId="12" type="noConversion"/>
  </si>
  <si>
    <t>CSCL WINTER</t>
    <phoneticPr fontId="12" type="noConversion"/>
  </si>
  <si>
    <t>028E</t>
    <phoneticPr fontId="12" type="noConversion"/>
  </si>
  <si>
    <t>COSCO SPAIN</t>
    <phoneticPr fontId="12" type="noConversion"/>
  </si>
  <si>
    <t>OOCL</t>
    <phoneticPr fontId="12" type="noConversion"/>
  </si>
  <si>
    <t>024E</t>
    <phoneticPr fontId="12" type="noConversion"/>
  </si>
  <si>
    <t>CSCL SPRING</t>
    <phoneticPr fontId="12" type="noConversion"/>
  </si>
  <si>
    <t>DALLAS</t>
    <phoneticPr fontId="12" type="noConversion"/>
  </si>
  <si>
    <t>TBN</t>
    <phoneticPr fontId="12" type="noConversion"/>
  </si>
  <si>
    <t>FJ421W</t>
    <phoneticPr fontId="12" type="noConversion"/>
  </si>
  <si>
    <t>MSC AMBRA</t>
    <phoneticPr fontId="12" type="noConversion"/>
  </si>
  <si>
    <t>FJ420W</t>
    <phoneticPr fontId="12" type="noConversion"/>
  </si>
  <si>
    <t>MSC IRINA</t>
    <phoneticPr fontId="12" type="noConversion"/>
  </si>
  <si>
    <t>FJ419W</t>
    <phoneticPr fontId="12" type="noConversion"/>
  </si>
  <si>
    <t>MSC LENI</t>
    <phoneticPr fontId="12" type="noConversion"/>
  </si>
  <si>
    <t>MSC</t>
    <phoneticPr fontId="12" type="noConversion"/>
  </si>
  <si>
    <t>FJ418W</t>
    <phoneticPr fontId="12" type="noConversion"/>
  </si>
  <si>
    <t>MSC CELESTINO MARESCA</t>
    <phoneticPr fontId="12" type="noConversion"/>
  </si>
  <si>
    <t>MIAMI</t>
    <phoneticPr fontId="12" type="noConversion"/>
  </si>
  <si>
    <t>044E</t>
    <phoneticPr fontId="12" type="noConversion"/>
  </si>
  <si>
    <t>ONE CONTINUITY</t>
    <phoneticPr fontId="12" type="noConversion"/>
  </si>
  <si>
    <t>067E</t>
    <phoneticPr fontId="12" type="noConversion"/>
  </si>
  <si>
    <t>MOL CREATION</t>
    <phoneticPr fontId="12" type="noConversion"/>
  </si>
  <si>
    <t>069E</t>
    <phoneticPr fontId="12" type="noConversion"/>
  </si>
  <si>
    <t>MOL CELEBRATION</t>
    <phoneticPr fontId="12" type="noConversion"/>
  </si>
  <si>
    <t>041E</t>
    <phoneticPr fontId="12" type="noConversion"/>
  </si>
  <si>
    <t>ONE COMMITMENT</t>
    <phoneticPr fontId="12" type="noConversion"/>
  </si>
  <si>
    <t>ONE</t>
    <phoneticPr fontId="12" type="noConversion"/>
  </si>
  <si>
    <t>205E</t>
    <phoneticPr fontId="12" type="noConversion"/>
  </si>
  <si>
    <t>MOL CHARISMA</t>
    <phoneticPr fontId="12" type="noConversion"/>
  </si>
  <si>
    <t>VESSEL</t>
    <phoneticPr fontId="12" type="noConversion"/>
  </si>
  <si>
    <t>063E</t>
    <phoneticPr fontId="12" type="noConversion"/>
  </si>
  <si>
    <t>CSCL BOHAI SEA</t>
    <phoneticPr fontId="12" type="noConversion"/>
  </si>
  <si>
    <t>098E</t>
    <phoneticPr fontId="12" type="noConversion"/>
  </si>
  <si>
    <t>COSCO EUROPE</t>
    <phoneticPr fontId="12" type="noConversion"/>
  </si>
  <si>
    <t>086E</t>
    <phoneticPr fontId="12" type="noConversion"/>
  </si>
  <si>
    <t>COSCO AFRICA</t>
    <phoneticPr fontId="12" type="noConversion"/>
  </si>
  <si>
    <t>102E</t>
    <phoneticPr fontId="12" type="noConversion"/>
  </si>
  <si>
    <t>099E</t>
    <phoneticPr fontId="12" type="noConversion"/>
  </si>
  <si>
    <t>COSCO OCEANIA</t>
    <phoneticPr fontId="12" type="noConversion"/>
  </si>
  <si>
    <t>2004E</t>
    <phoneticPr fontId="12" type="noConversion"/>
  </si>
  <si>
    <t>CAP SAN VINCENT</t>
    <phoneticPr fontId="12" type="noConversion"/>
  </si>
  <si>
    <t>MAERSK ALFIRK</t>
    <phoneticPr fontId="12" type="noConversion"/>
  </si>
  <si>
    <t>2004E</t>
    <phoneticPr fontId="12" type="noConversion"/>
  </si>
  <si>
    <t>MAERSK EVORA</t>
    <phoneticPr fontId="12" type="noConversion"/>
  </si>
  <si>
    <t>2004E</t>
    <phoneticPr fontId="12" type="noConversion"/>
  </si>
  <si>
    <t>MAERSK ALTAIR</t>
    <phoneticPr fontId="12" type="noConversion"/>
  </si>
  <si>
    <t>SMLINE</t>
    <phoneticPr fontId="12" type="noConversion"/>
  </si>
  <si>
    <t>2003E</t>
    <phoneticPr fontId="12" type="noConversion"/>
  </si>
  <si>
    <t>CAP SAN JUAN</t>
    <phoneticPr fontId="12" type="noConversion"/>
  </si>
  <si>
    <t>TORONTO</t>
    <phoneticPr fontId="12" type="noConversion"/>
  </si>
  <si>
    <t>093E</t>
    <phoneticPr fontId="12" type="noConversion"/>
  </si>
  <si>
    <t>HUMEN BRIDGE</t>
    <phoneticPr fontId="12" type="noConversion"/>
  </si>
  <si>
    <t>097E</t>
    <phoneticPr fontId="12" type="noConversion"/>
  </si>
  <si>
    <t>ONE COSMOS</t>
    <phoneticPr fontId="12" type="noConversion"/>
  </si>
  <si>
    <t>226E</t>
    <phoneticPr fontId="12" type="noConversion"/>
  </si>
  <si>
    <t>MOL CHARISMA</t>
    <phoneticPr fontId="12" type="noConversion"/>
  </si>
  <si>
    <t>235E</t>
    <phoneticPr fontId="12" type="noConversion"/>
  </si>
  <si>
    <t>YM UNIFORM</t>
    <phoneticPr fontId="12" type="noConversion"/>
  </si>
  <si>
    <t>BLANK SAILING</t>
    <phoneticPr fontId="12" type="noConversion"/>
  </si>
  <si>
    <t>VESSEL</t>
    <phoneticPr fontId="12" type="noConversion"/>
  </si>
  <si>
    <t>063E</t>
    <phoneticPr fontId="12" type="noConversion"/>
  </si>
  <si>
    <t>CSCL BOHAI SEA</t>
    <phoneticPr fontId="12" type="noConversion"/>
  </si>
  <si>
    <t>098E</t>
    <phoneticPr fontId="12" type="noConversion"/>
  </si>
  <si>
    <t>COSCO EUROPE</t>
    <phoneticPr fontId="12" type="noConversion"/>
  </si>
  <si>
    <t>086E</t>
    <phoneticPr fontId="12" type="noConversion"/>
  </si>
  <si>
    <t>COSCO AFRICA</t>
    <phoneticPr fontId="12" type="noConversion"/>
  </si>
  <si>
    <t>COSCO</t>
    <phoneticPr fontId="12" type="noConversion"/>
  </si>
  <si>
    <t>099E</t>
    <phoneticPr fontId="12" type="noConversion"/>
  </si>
  <si>
    <t>COSCO OCEANIA</t>
    <phoneticPr fontId="12" type="noConversion"/>
  </si>
  <si>
    <t>2004E</t>
    <phoneticPr fontId="12" type="noConversion"/>
  </si>
  <si>
    <t>CAP SAN VINCENT</t>
    <phoneticPr fontId="12" type="noConversion"/>
  </si>
  <si>
    <t>MAERSK ALFIRK</t>
    <phoneticPr fontId="12" type="noConversion"/>
  </si>
  <si>
    <t>2004E</t>
    <phoneticPr fontId="12" type="noConversion"/>
  </si>
  <si>
    <t>MAERSK EVORA</t>
    <phoneticPr fontId="12" type="noConversion"/>
  </si>
  <si>
    <t>MAERSK ALTAIR</t>
    <phoneticPr fontId="12" type="noConversion"/>
  </si>
  <si>
    <t>SMLINE</t>
    <phoneticPr fontId="12" type="noConversion"/>
  </si>
  <si>
    <t>2003E</t>
    <phoneticPr fontId="12" type="noConversion"/>
  </si>
  <si>
    <t>093E</t>
    <phoneticPr fontId="12" type="noConversion"/>
  </si>
  <si>
    <t>HUMEN BRIDGE</t>
    <phoneticPr fontId="12" type="noConversion"/>
  </si>
  <si>
    <t>097E</t>
    <phoneticPr fontId="12" type="noConversion"/>
  </si>
  <si>
    <t>226E</t>
    <phoneticPr fontId="12" type="noConversion"/>
  </si>
  <si>
    <t>235E</t>
    <phoneticPr fontId="12" type="noConversion"/>
  </si>
  <si>
    <t>YM UNIFORM</t>
    <phoneticPr fontId="12" type="noConversion"/>
  </si>
  <si>
    <t>ONE</t>
    <phoneticPr fontId="12" type="noConversion"/>
  </si>
  <si>
    <t>BLANK SAILING</t>
    <phoneticPr fontId="12" type="noConversion"/>
  </si>
  <si>
    <t>022E</t>
    <phoneticPr fontId="12" type="noConversion"/>
  </si>
  <si>
    <t>005E</t>
    <phoneticPr fontId="12" type="noConversion"/>
  </si>
  <si>
    <t>COSCO SHIPPING ROSE</t>
    <phoneticPr fontId="12" type="noConversion"/>
  </si>
  <si>
    <t>023E</t>
    <phoneticPr fontId="12" type="noConversion"/>
  </si>
  <si>
    <t>CSCL BOHAI SEA</t>
    <phoneticPr fontId="12" type="noConversion"/>
  </si>
  <si>
    <t>COSCO/CMA</t>
  </si>
  <si>
    <t>019E</t>
    <phoneticPr fontId="12" type="noConversion"/>
  </si>
  <si>
    <t>CSCL WINTER</t>
    <phoneticPr fontId="12" type="noConversion"/>
  </si>
  <si>
    <t>MONTREAL</t>
    <phoneticPr fontId="12" type="noConversion"/>
  </si>
  <si>
    <t>HUMEN BRIDGE</t>
    <phoneticPr fontId="12" type="noConversion"/>
  </si>
  <si>
    <t>097E</t>
    <phoneticPr fontId="12" type="noConversion"/>
  </si>
  <si>
    <t>226E</t>
    <phoneticPr fontId="12" type="noConversion"/>
  </si>
  <si>
    <t>YM UNIFORM</t>
    <phoneticPr fontId="12" type="noConversion"/>
  </si>
  <si>
    <t>ONE</t>
  </si>
  <si>
    <t>VANCOUVER</t>
  </si>
  <si>
    <t>2005E</t>
    <phoneticPr fontId="12" type="noConversion"/>
  </si>
  <si>
    <t>SM TIANJIN</t>
    <phoneticPr fontId="12" type="noConversion"/>
  </si>
  <si>
    <t>2005E</t>
    <phoneticPr fontId="12" type="noConversion"/>
  </si>
  <si>
    <t>SM MUMBAI</t>
    <phoneticPr fontId="12" type="noConversion"/>
  </si>
  <si>
    <t>2005E</t>
    <phoneticPr fontId="12" type="noConversion"/>
  </si>
  <si>
    <t>SCHUBERT</t>
    <phoneticPr fontId="12" type="noConversion"/>
  </si>
  <si>
    <t>SM QINGDAO</t>
    <phoneticPr fontId="12" type="noConversion"/>
  </si>
  <si>
    <t>SM LINE</t>
  </si>
  <si>
    <t>TBN</t>
    <phoneticPr fontId="12" type="noConversion"/>
  </si>
  <si>
    <t>TO BE ADVISED</t>
    <phoneticPr fontId="12" type="noConversion"/>
  </si>
  <si>
    <t>VANCOUVER</t>
    <phoneticPr fontId="12" type="noConversion"/>
  </si>
  <si>
    <t>HUMEN BRIDGE</t>
    <phoneticPr fontId="12" type="noConversion"/>
  </si>
  <si>
    <t>097E</t>
    <phoneticPr fontId="12" type="noConversion"/>
  </si>
  <si>
    <t>226E</t>
    <phoneticPr fontId="12" type="noConversion"/>
  </si>
  <si>
    <t>MOL CHARISMA</t>
    <phoneticPr fontId="12" type="noConversion"/>
  </si>
  <si>
    <t>235E</t>
    <phoneticPr fontId="12" type="noConversion"/>
  </si>
  <si>
    <t>SEATTLE/TACOMA</t>
    <phoneticPr fontId="12" type="noConversion"/>
  </si>
  <si>
    <t>063E</t>
    <phoneticPr fontId="12" type="noConversion"/>
  </si>
  <si>
    <t>CSCL BOHAI SEA</t>
    <phoneticPr fontId="12" type="noConversion"/>
  </si>
  <si>
    <t>098E</t>
    <phoneticPr fontId="12" type="noConversion"/>
  </si>
  <si>
    <t>086E</t>
    <phoneticPr fontId="12" type="noConversion"/>
  </si>
  <si>
    <t>102E</t>
    <phoneticPr fontId="12" type="noConversion"/>
  </si>
  <si>
    <t>COSCO KAOHSIUNG</t>
    <phoneticPr fontId="12" type="noConversion"/>
  </si>
  <si>
    <t>OOCL</t>
    <phoneticPr fontId="12" type="noConversion"/>
  </si>
  <si>
    <t>099E</t>
    <phoneticPr fontId="12" type="noConversion"/>
  </si>
  <si>
    <t>COSCO OCEANIA</t>
    <phoneticPr fontId="12" type="noConversion"/>
  </si>
  <si>
    <t>CHICAGO</t>
    <phoneticPr fontId="12" type="noConversion"/>
  </si>
  <si>
    <t>CARRIER</t>
    <phoneticPr fontId="12" type="noConversion"/>
  </si>
  <si>
    <t>VESSEL</t>
    <phoneticPr fontId="12" type="noConversion"/>
  </si>
  <si>
    <t>061E</t>
    <phoneticPr fontId="12" type="noConversion"/>
  </si>
  <si>
    <t>SOFIA EXPRESS</t>
    <phoneticPr fontId="12" type="noConversion"/>
  </si>
  <si>
    <t>077E</t>
    <phoneticPr fontId="12" type="noConversion"/>
  </si>
  <si>
    <t>042E</t>
    <phoneticPr fontId="12" type="noConversion"/>
  </si>
  <si>
    <t>ONE HOUSTON</t>
    <phoneticPr fontId="12" type="noConversion"/>
  </si>
  <si>
    <t>089E</t>
    <phoneticPr fontId="12" type="noConversion"/>
  </si>
  <si>
    <t>HYUNDAI BRAVE</t>
    <phoneticPr fontId="12" type="noConversion"/>
  </si>
  <si>
    <t>CHICAGO</t>
    <phoneticPr fontId="12" type="noConversion"/>
  </si>
  <si>
    <t>CARRIER</t>
    <phoneticPr fontId="12" type="noConversion"/>
  </si>
  <si>
    <t>045E</t>
    <phoneticPr fontId="12" type="noConversion"/>
  </si>
  <si>
    <t>020E</t>
    <phoneticPr fontId="12" type="noConversion"/>
  </si>
  <si>
    <t>CSCL WINTER</t>
    <phoneticPr fontId="12" type="noConversion"/>
  </si>
  <si>
    <t>028E</t>
    <phoneticPr fontId="12" type="noConversion"/>
  </si>
  <si>
    <t>COSCO SPAIN</t>
    <phoneticPr fontId="12" type="noConversion"/>
  </si>
  <si>
    <t>OOCL</t>
    <phoneticPr fontId="12" type="noConversion"/>
  </si>
  <si>
    <t>024E</t>
    <phoneticPr fontId="12" type="noConversion"/>
  </si>
  <si>
    <t>LONG BEACH</t>
  </si>
  <si>
    <t>016E</t>
    <phoneticPr fontId="12" type="noConversion"/>
  </si>
  <si>
    <t>YM TOPMOST</t>
    <phoneticPr fontId="12" type="noConversion"/>
  </si>
  <si>
    <t>036E</t>
    <phoneticPr fontId="12" type="noConversion"/>
  </si>
  <si>
    <t>SEASPAN THAMES</t>
    <phoneticPr fontId="12" type="noConversion"/>
  </si>
  <si>
    <t>012E</t>
    <phoneticPr fontId="12" type="noConversion"/>
  </si>
  <si>
    <t>YM TUTORIAL</t>
    <phoneticPr fontId="12" type="noConversion"/>
  </si>
  <si>
    <t>016E</t>
    <phoneticPr fontId="12" type="noConversion"/>
  </si>
  <si>
    <t>YM TRAVEL</t>
    <phoneticPr fontId="12" type="noConversion"/>
  </si>
  <si>
    <t>BLANK SAILING</t>
    <phoneticPr fontId="12" type="noConversion"/>
  </si>
  <si>
    <t>BLANK SAILING</t>
    <phoneticPr fontId="12" type="noConversion"/>
  </si>
  <si>
    <t>CHICAGO</t>
    <phoneticPr fontId="12" type="noConversion"/>
  </si>
  <si>
    <t>CARRIER</t>
    <phoneticPr fontId="12" type="noConversion"/>
  </si>
  <si>
    <t>045E</t>
    <phoneticPr fontId="12" type="noConversion"/>
  </si>
  <si>
    <t>COSCO HARMONY</t>
    <phoneticPr fontId="12" type="noConversion"/>
  </si>
  <si>
    <t>020E</t>
    <phoneticPr fontId="12" type="noConversion"/>
  </si>
  <si>
    <t>TBN</t>
    <phoneticPr fontId="12" type="noConversion"/>
  </si>
  <si>
    <t>028E</t>
    <phoneticPr fontId="12" type="noConversion"/>
  </si>
  <si>
    <t>024E</t>
    <phoneticPr fontId="12" type="noConversion"/>
  </si>
  <si>
    <t>CSCL SPRING</t>
    <phoneticPr fontId="12" type="noConversion"/>
  </si>
  <si>
    <t>CHICAGO</t>
    <phoneticPr fontId="12" type="noConversion"/>
  </si>
  <si>
    <t>016E</t>
    <phoneticPr fontId="12" type="noConversion"/>
  </si>
  <si>
    <t>YM TOPMOST</t>
    <phoneticPr fontId="12" type="noConversion"/>
  </si>
  <si>
    <t>SEASPAN THAMES</t>
    <phoneticPr fontId="12" type="noConversion"/>
  </si>
  <si>
    <t>012E</t>
    <phoneticPr fontId="12" type="noConversion"/>
  </si>
  <si>
    <t>YM TUTORIAL</t>
    <phoneticPr fontId="12" type="noConversion"/>
  </si>
  <si>
    <t>016E</t>
    <phoneticPr fontId="12" type="noConversion"/>
  </si>
  <si>
    <t>YM TRAVEL</t>
    <phoneticPr fontId="12" type="noConversion"/>
  </si>
  <si>
    <t>CARRIER</t>
    <phoneticPr fontId="12" type="noConversion"/>
  </si>
  <si>
    <t>CSCL WINTER</t>
    <phoneticPr fontId="12" type="noConversion"/>
  </si>
  <si>
    <t>028E</t>
    <phoneticPr fontId="12" type="noConversion"/>
  </si>
  <si>
    <t>COSCO SPAIN</t>
    <phoneticPr fontId="12" type="noConversion"/>
  </si>
  <si>
    <t>CSCL SPRING</t>
    <phoneticPr fontId="12" type="noConversion"/>
  </si>
  <si>
    <t>OAKLAND/SAN FRANCISCO</t>
    <phoneticPr fontId="12" type="noConversion"/>
  </si>
  <si>
    <t>0TB51E1MA</t>
    <phoneticPr fontId="12" type="noConversion"/>
  </si>
  <si>
    <t>NAVARINO</t>
    <phoneticPr fontId="12" type="noConversion"/>
  </si>
  <si>
    <t>0TB4ZE1MA</t>
    <phoneticPr fontId="12" type="noConversion"/>
  </si>
  <si>
    <t>EVER LOADING</t>
    <phoneticPr fontId="12" type="noConversion"/>
  </si>
  <si>
    <t>0TB4XE1MA</t>
    <phoneticPr fontId="12" type="noConversion"/>
  </si>
  <si>
    <t>EVER LIBRA</t>
    <phoneticPr fontId="12" type="noConversion"/>
  </si>
  <si>
    <t>0TB4VE1MA</t>
    <phoneticPr fontId="12" type="noConversion"/>
  </si>
  <si>
    <t>EVER LOGIC</t>
    <phoneticPr fontId="12" type="noConversion"/>
  </si>
  <si>
    <t>0TB4TE1MA</t>
    <phoneticPr fontId="12" type="noConversion"/>
  </si>
  <si>
    <t>EVER LOVELY</t>
    <phoneticPr fontId="12" type="noConversion"/>
  </si>
  <si>
    <t>033E</t>
    <phoneticPr fontId="12" type="noConversion"/>
  </si>
  <si>
    <t>CSCL YELLOW SEA</t>
    <phoneticPr fontId="12" type="noConversion"/>
  </si>
  <si>
    <t>CSCL SUMMER</t>
    <phoneticPr fontId="12" type="noConversion"/>
  </si>
  <si>
    <t>CSCL SPRING</t>
    <phoneticPr fontId="12" type="noConversion"/>
  </si>
  <si>
    <t>044E</t>
    <phoneticPr fontId="12" type="noConversion"/>
  </si>
  <si>
    <t>CSCL SOUTH CHINA SEA</t>
    <phoneticPr fontId="12" type="noConversion"/>
  </si>
  <si>
    <t>OOCL</t>
    <phoneticPr fontId="12" type="noConversion"/>
  </si>
  <si>
    <t>039E</t>
    <phoneticPr fontId="12" type="noConversion"/>
  </si>
  <si>
    <t>CSCL EAST CHINA SEA</t>
    <phoneticPr fontId="12" type="noConversion"/>
  </si>
  <si>
    <t>TBN</t>
    <phoneticPr fontId="12" type="noConversion"/>
  </si>
  <si>
    <t>0DBDDE1MA</t>
    <phoneticPr fontId="12" type="noConversion"/>
  </si>
  <si>
    <t>PRESIDENT EISENHOWER</t>
    <phoneticPr fontId="12" type="noConversion"/>
  </si>
  <si>
    <t>0DBDBE1MA</t>
    <phoneticPr fontId="12" type="noConversion"/>
  </si>
  <si>
    <t>PRESIDENT WILSON</t>
    <phoneticPr fontId="12" type="noConversion"/>
  </si>
  <si>
    <t>0DBD7E1MA</t>
    <phoneticPr fontId="12" type="noConversion"/>
  </si>
  <si>
    <t>PRESIDENT FD ROOSEVELT</t>
    <phoneticPr fontId="12" type="noConversion"/>
  </si>
  <si>
    <t>CMA</t>
    <phoneticPr fontId="12" type="noConversion"/>
  </si>
  <si>
    <t>0DBD3E1MA</t>
    <phoneticPr fontId="12" type="noConversion"/>
  </si>
  <si>
    <t>PRESIDENT CLEVELAND</t>
    <phoneticPr fontId="12" type="noConversion"/>
  </si>
  <si>
    <t>VOYAGE</t>
    <phoneticPr fontId="12" type="noConversion"/>
  </si>
  <si>
    <t>063E</t>
    <phoneticPr fontId="12" type="noConversion"/>
  </si>
  <si>
    <t>CSCL BOHAI SEA</t>
    <phoneticPr fontId="12" type="noConversion"/>
  </si>
  <si>
    <t>098E</t>
    <phoneticPr fontId="12" type="noConversion"/>
  </si>
  <si>
    <t>COSCO AFRICA</t>
    <phoneticPr fontId="12" type="noConversion"/>
  </si>
  <si>
    <t>102E</t>
    <phoneticPr fontId="12" type="noConversion"/>
  </si>
  <si>
    <t>COSCO KAOHSIUNG</t>
    <phoneticPr fontId="12" type="noConversion"/>
  </si>
  <si>
    <t>099E</t>
    <phoneticPr fontId="12" type="noConversion"/>
  </si>
  <si>
    <t>COSCO OCEANIA</t>
    <phoneticPr fontId="12" type="noConversion"/>
  </si>
  <si>
    <t>064E</t>
    <phoneticPr fontId="12" type="noConversion"/>
  </si>
  <si>
    <t>EVER LEGEND</t>
    <phoneticPr fontId="12" type="noConversion"/>
  </si>
  <si>
    <t>013E</t>
    <phoneticPr fontId="12" type="noConversion"/>
  </si>
  <si>
    <t>EVER FORE</t>
    <phoneticPr fontId="12" type="noConversion"/>
  </si>
  <si>
    <t>071E</t>
    <phoneticPr fontId="12" type="noConversion"/>
  </si>
  <si>
    <t>EVER LOGIC</t>
    <phoneticPr fontId="12" type="noConversion"/>
  </si>
  <si>
    <t>EMC</t>
    <phoneticPr fontId="12" type="noConversion"/>
  </si>
  <si>
    <t>022E</t>
    <phoneticPr fontId="12" type="noConversion"/>
  </si>
  <si>
    <t>EVER FAITH</t>
    <phoneticPr fontId="12" type="noConversion"/>
  </si>
  <si>
    <t>VOYAGE</t>
    <phoneticPr fontId="12" type="noConversion"/>
  </si>
  <si>
    <t>VESSEL</t>
    <phoneticPr fontId="12" type="noConversion"/>
  </si>
  <si>
    <t>048E</t>
    <phoneticPr fontId="12" type="noConversion"/>
  </si>
  <si>
    <t>EVER LOGIC</t>
    <phoneticPr fontId="12" type="noConversion"/>
  </si>
  <si>
    <t>044E</t>
    <phoneticPr fontId="12" type="noConversion"/>
  </si>
  <si>
    <t>EVER LAMBENT</t>
    <phoneticPr fontId="12" type="noConversion"/>
  </si>
  <si>
    <t>002E</t>
    <phoneticPr fontId="12" type="noConversion"/>
  </si>
  <si>
    <t>CONTI CHIVALRY</t>
    <phoneticPr fontId="12" type="noConversion"/>
  </si>
  <si>
    <t>041E</t>
    <phoneticPr fontId="12" type="noConversion"/>
  </si>
  <si>
    <t>037E</t>
    <phoneticPr fontId="12" type="noConversion"/>
  </si>
  <si>
    <t>EVER LOADING</t>
    <phoneticPr fontId="12" type="noConversion"/>
  </si>
  <si>
    <t>VOYAGE</t>
    <phoneticPr fontId="12" type="noConversion"/>
  </si>
  <si>
    <t>036E</t>
    <phoneticPr fontId="12" type="noConversion"/>
  </si>
  <si>
    <t>SEASPAN THAMES</t>
    <phoneticPr fontId="12" type="noConversion"/>
  </si>
  <si>
    <t>012E</t>
    <phoneticPr fontId="12" type="noConversion"/>
  </si>
  <si>
    <t>016E</t>
    <phoneticPr fontId="12" type="noConversion"/>
  </si>
  <si>
    <t>YM TRAVEL</t>
    <phoneticPr fontId="12" type="noConversion"/>
  </si>
  <si>
    <t>ONE</t>
    <phoneticPr fontId="12" type="noConversion"/>
  </si>
  <si>
    <t>BLANK SAILING</t>
    <phoneticPr fontId="12" type="noConversion"/>
  </si>
  <si>
    <t>VESSEL</t>
    <phoneticPr fontId="12" type="noConversion"/>
  </si>
  <si>
    <t>078E</t>
    <phoneticPr fontId="12" type="noConversion"/>
  </si>
  <si>
    <t>COSCO MALAYSIA</t>
    <phoneticPr fontId="12" type="noConversion"/>
  </si>
  <si>
    <t>055E</t>
    <phoneticPr fontId="12" type="noConversion"/>
  </si>
  <si>
    <t>COSCO IZMIR</t>
    <phoneticPr fontId="12" type="noConversion"/>
  </si>
  <si>
    <t>011E</t>
    <phoneticPr fontId="12" type="noConversion"/>
  </si>
  <si>
    <t>KURE</t>
    <phoneticPr fontId="12" type="noConversion"/>
  </si>
  <si>
    <t>142E</t>
    <phoneticPr fontId="12" type="noConversion"/>
  </si>
  <si>
    <t>XIN YA ZHOU</t>
    <phoneticPr fontId="12" type="noConversion"/>
  </si>
  <si>
    <t>OOCL</t>
    <phoneticPr fontId="12" type="noConversion"/>
  </si>
  <si>
    <t>069E</t>
    <phoneticPr fontId="12" type="noConversion"/>
  </si>
  <si>
    <t>XIN DA YANG ZHOU</t>
    <phoneticPr fontId="12" type="noConversion"/>
  </si>
  <si>
    <t>0DB7PE1PL</t>
    <phoneticPr fontId="12" type="noConversion"/>
  </si>
  <si>
    <t>PRESIDENT EISENHOWER</t>
    <phoneticPr fontId="12" type="noConversion"/>
  </si>
  <si>
    <t>0DB7NE1PL</t>
    <phoneticPr fontId="12" type="noConversion"/>
  </si>
  <si>
    <t>PRESIDENT TRUMAN</t>
    <phoneticPr fontId="12" type="noConversion"/>
  </si>
  <si>
    <t>0DB7DE1PL</t>
    <phoneticPr fontId="12" type="noConversion"/>
  </si>
  <si>
    <t>PRESIDENT EISENHOWER</t>
    <phoneticPr fontId="12" type="noConversion"/>
  </si>
  <si>
    <t>0DB7BE1PL</t>
    <phoneticPr fontId="12" type="noConversion"/>
  </si>
  <si>
    <t xml:space="preserve">PRESIDENT TRUMAN </t>
    <phoneticPr fontId="12" type="noConversion"/>
  </si>
  <si>
    <t>APL</t>
    <phoneticPr fontId="12" type="noConversion"/>
  </si>
  <si>
    <t>0DB79E1PL</t>
    <phoneticPr fontId="12" type="noConversion"/>
  </si>
  <si>
    <t>PRESIDENT FD ROOSEVELT</t>
    <phoneticPr fontId="12" type="noConversion"/>
  </si>
  <si>
    <t>2001E</t>
    <phoneticPr fontId="12" type="noConversion"/>
  </si>
  <si>
    <t>GUNVOR MAERSK</t>
    <phoneticPr fontId="12" type="noConversion"/>
  </si>
  <si>
    <t>2001E</t>
    <phoneticPr fontId="12" type="noConversion"/>
  </si>
  <si>
    <t>MAERSK ANTARES</t>
    <phoneticPr fontId="12" type="noConversion"/>
  </si>
  <si>
    <t>MAERSK ALTAIR</t>
    <phoneticPr fontId="12" type="noConversion"/>
  </si>
  <si>
    <t>2001E</t>
    <phoneticPr fontId="12" type="noConversion"/>
  </si>
  <si>
    <t>MAERSK ALGOL</t>
    <phoneticPr fontId="12" type="noConversion"/>
  </si>
  <si>
    <t xml:space="preserve">LOS ANGELES/LONG BEACH </t>
    <phoneticPr fontId="12" type="noConversion"/>
  </si>
  <si>
    <t>016E</t>
    <phoneticPr fontId="12" type="noConversion"/>
  </si>
  <si>
    <t>EVER FORWARD</t>
    <phoneticPr fontId="12" type="noConversion"/>
  </si>
  <si>
    <t>0VCHPE1MA</t>
    <phoneticPr fontId="12" type="noConversion"/>
  </si>
  <si>
    <t>EVER FOCUS</t>
    <phoneticPr fontId="12" type="noConversion"/>
  </si>
  <si>
    <t>017E</t>
    <phoneticPr fontId="12" type="noConversion"/>
  </si>
  <si>
    <t>EVER FAIR</t>
    <phoneticPr fontId="12" type="noConversion"/>
  </si>
  <si>
    <t>021E</t>
    <phoneticPr fontId="12" type="noConversion"/>
  </si>
  <si>
    <t>EVER FUTURE</t>
    <phoneticPr fontId="12" type="noConversion"/>
  </si>
  <si>
    <t>EMC</t>
    <phoneticPr fontId="12" type="noConversion"/>
  </si>
  <si>
    <t>016E</t>
    <phoneticPr fontId="12" type="noConversion"/>
  </si>
  <si>
    <t>EVER FASHION</t>
    <phoneticPr fontId="12" type="noConversion"/>
  </si>
  <si>
    <t>040E</t>
    <phoneticPr fontId="12" type="noConversion"/>
  </si>
  <si>
    <t>005E</t>
    <phoneticPr fontId="12" type="noConversion"/>
  </si>
  <si>
    <t>NUE4</t>
    <phoneticPr fontId="12" type="noConversion"/>
  </si>
  <si>
    <t>038E</t>
    <phoneticPr fontId="12" type="noConversion"/>
  </si>
  <si>
    <t>EVER LIVEN</t>
    <phoneticPr fontId="12" type="noConversion"/>
  </si>
  <si>
    <t>032E</t>
    <phoneticPr fontId="12" type="noConversion"/>
  </si>
  <si>
    <t>EVER LIBERAL</t>
    <phoneticPr fontId="12" type="noConversion"/>
  </si>
  <si>
    <t>042E</t>
    <phoneticPr fontId="12" type="noConversion"/>
  </si>
  <si>
    <t>EVER LEADING</t>
    <phoneticPr fontId="12" type="noConversion"/>
  </si>
  <si>
    <t>ATLANTA</t>
    <phoneticPr fontId="12" type="noConversion"/>
  </si>
  <si>
    <t>TO BE ADVISED</t>
    <phoneticPr fontId="12" type="noConversion"/>
  </si>
  <si>
    <t>074E</t>
    <phoneticPr fontId="12" type="noConversion"/>
  </si>
  <si>
    <t>COSCO FORTUNE</t>
    <phoneticPr fontId="12" type="noConversion"/>
  </si>
  <si>
    <t>BLANK SAILING</t>
    <phoneticPr fontId="12" type="noConversion"/>
  </si>
  <si>
    <t>BLANK SAILING</t>
    <phoneticPr fontId="12" type="noConversion"/>
  </si>
  <si>
    <t>023E</t>
    <phoneticPr fontId="12" type="noConversion"/>
  </si>
  <si>
    <t>COSCO SHIPPING CAMELLIA</t>
    <phoneticPr fontId="12" type="noConversion"/>
  </si>
  <si>
    <t>067E</t>
    <phoneticPr fontId="12" type="noConversion"/>
  </si>
  <si>
    <t>COSCO FAITH</t>
    <phoneticPr fontId="12" type="noConversion"/>
  </si>
  <si>
    <t>NEW YORK</t>
  </si>
  <si>
    <t>EVER FORWARD</t>
    <phoneticPr fontId="12" type="noConversion"/>
  </si>
  <si>
    <t>0VCHPE1MA</t>
    <phoneticPr fontId="12" type="noConversion"/>
  </si>
  <si>
    <t>EVER FOCUS</t>
    <phoneticPr fontId="12" type="noConversion"/>
  </si>
  <si>
    <t>017E</t>
    <phoneticPr fontId="12" type="noConversion"/>
  </si>
  <si>
    <t>021E</t>
    <phoneticPr fontId="12" type="noConversion"/>
  </si>
  <si>
    <t>EVER FUTURE</t>
    <phoneticPr fontId="12" type="noConversion"/>
  </si>
  <si>
    <t>EMC</t>
    <phoneticPr fontId="12" type="noConversion"/>
  </si>
  <si>
    <t>016E</t>
    <phoneticPr fontId="12" type="noConversion"/>
  </si>
  <si>
    <t>EVER FASHION</t>
    <phoneticPr fontId="12" type="noConversion"/>
  </si>
  <si>
    <t>VOYAGE</t>
    <phoneticPr fontId="12" type="noConversion"/>
  </si>
  <si>
    <t>BLANK SAILING</t>
    <phoneticPr fontId="12" type="noConversion"/>
  </si>
  <si>
    <t>ONE APUS</t>
    <phoneticPr fontId="12" type="noConversion"/>
  </si>
  <si>
    <t>YM WARRANTY</t>
    <phoneticPr fontId="12" type="noConversion"/>
  </si>
  <si>
    <t>NEW YORK</t>
    <phoneticPr fontId="12" type="noConversion"/>
  </si>
  <si>
    <t>NORTH  AMERICAN ROUTE</t>
  </si>
  <si>
    <t>046W</t>
    <phoneticPr fontId="12" type="noConversion"/>
  </si>
  <si>
    <t>LUDWIGSHAFEN EXPRESS</t>
    <phoneticPr fontId="12" type="noConversion"/>
  </si>
  <si>
    <t>038W</t>
    <phoneticPr fontId="12" type="noConversion"/>
  </si>
  <si>
    <t>ONE MUNCHEN</t>
    <phoneticPr fontId="12" type="noConversion"/>
  </si>
  <si>
    <t>013W</t>
    <phoneticPr fontId="12" type="noConversion"/>
  </si>
  <si>
    <t>ZEUS LUMOS</t>
    <phoneticPr fontId="12" type="noConversion"/>
  </si>
  <si>
    <t>005W</t>
    <phoneticPr fontId="12" type="noConversion"/>
  </si>
  <si>
    <t>ONE FRIENDSHIP</t>
    <phoneticPr fontId="12" type="noConversion"/>
  </si>
  <si>
    <t>ONE</t>
    <phoneticPr fontId="12" type="noConversion"/>
  </si>
  <si>
    <t>BARCELONA</t>
    <phoneticPr fontId="12" type="noConversion"/>
  </si>
  <si>
    <t>046W</t>
    <phoneticPr fontId="12" type="noConversion"/>
  </si>
  <si>
    <t>LUDWIGSHAFEN EXPRESS</t>
    <phoneticPr fontId="12" type="noConversion"/>
  </si>
  <si>
    <t>038W</t>
    <phoneticPr fontId="12" type="noConversion"/>
  </si>
  <si>
    <t>ONE MUNCHEN</t>
    <phoneticPr fontId="12" type="noConversion"/>
  </si>
  <si>
    <t>013W</t>
    <phoneticPr fontId="12" type="noConversion"/>
  </si>
  <si>
    <t>ZEUS LUMOS</t>
    <phoneticPr fontId="12" type="noConversion"/>
  </si>
  <si>
    <t>005W</t>
    <phoneticPr fontId="12" type="noConversion"/>
  </si>
  <si>
    <t>ONE FRIENDSHIP</t>
    <phoneticPr fontId="12" type="noConversion"/>
  </si>
  <si>
    <t>ONE</t>
    <phoneticPr fontId="12" type="noConversion"/>
  </si>
  <si>
    <t>040W</t>
    <phoneticPr fontId="12" type="noConversion"/>
  </si>
  <si>
    <t xml:space="preserve">MOGENS MAERSK </t>
    <phoneticPr fontId="12" type="noConversion"/>
  </si>
  <si>
    <t>039W</t>
    <phoneticPr fontId="12" type="noConversion"/>
  </si>
  <si>
    <t xml:space="preserve">MAASTRICHT MAERSK </t>
    <phoneticPr fontId="12" type="noConversion"/>
  </si>
  <si>
    <t>038W</t>
    <phoneticPr fontId="12" type="noConversion"/>
  </si>
  <si>
    <t xml:space="preserve">MARSTAL MAERSK </t>
    <phoneticPr fontId="12" type="noConversion"/>
  </si>
  <si>
    <t>037W</t>
    <phoneticPr fontId="12" type="noConversion"/>
  </si>
  <si>
    <t xml:space="preserve">MAYVIEW MAERSK </t>
    <phoneticPr fontId="12" type="noConversion"/>
  </si>
  <si>
    <t>036W</t>
    <phoneticPr fontId="12" type="noConversion"/>
  </si>
  <si>
    <t xml:space="preserve">MAGLEBY MAERSK </t>
    <phoneticPr fontId="12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</si>
  <si>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2" type="noConversion"/>
  </si>
  <si>
    <t>TBN</t>
    <phoneticPr fontId="12" type="noConversion"/>
  </si>
  <si>
    <t>02M5JW1MA</t>
    <phoneticPr fontId="12" type="noConversion"/>
  </si>
  <si>
    <t>CSCL VENUS</t>
    <phoneticPr fontId="12" type="noConversion"/>
  </si>
  <si>
    <t>TBN</t>
    <phoneticPr fontId="12" type="noConversion"/>
  </si>
  <si>
    <t>TBN</t>
    <phoneticPr fontId="12" type="noConversion"/>
  </si>
  <si>
    <t>02M5FW1MA</t>
    <phoneticPr fontId="12" type="noConversion"/>
  </si>
  <si>
    <t>THALASSA PATRIS</t>
    <phoneticPr fontId="12" type="noConversion"/>
  </si>
  <si>
    <t>02M5DW1MA</t>
    <phoneticPr fontId="12" type="noConversion"/>
  </si>
  <si>
    <t>CSCL URANUS</t>
    <phoneticPr fontId="12" type="noConversion"/>
  </si>
  <si>
    <t>GENOVA</t>
  </si>
  <si>
    <t>017W</t>
    <phoneticPr fontId="12" type="noConversion"/>
  </si>
  <si>
    <t>AL MURABBA</t>
    <phoneticPr fontId="12" type="noConversion"/>
  </si>
  <si>
    <t>018W</t>
    <phoneticPr fontId="12" type="noConversion"/>
  </si>
  <si>
    <t>LINAH</t>
    <phoneticPr fontId="12" type="noConversion"/>
  </si>
  <si>
    <t>TO BE ADVISED</t>
    <phoneticPr fontId="12" type="noConversion"/>
  </si>
  <si>
    <t>017W</t>
    <phoneticPr fontId="12" type="noConversion"/>
  </si>
  <si>
    <t>SALAHUDDIN</t>
    <phoneticPr fontId="12" type="noConversion"/>
  </si>
  <si>
    <t>002W</t>
    <phoneticPr fontId="12" type="noConversion"/>
  </si>
  <si>
    <t>ZEPHYR LUMOS</t>
    <phoneticPr fontId="12" type="noConversion"/>
  </si>
  <si>
    <t>LUDWIGSHAFEN EXPRESS</t>
    <phoneticPr fontId="12" type="noConversion"/>
  </si>
  <si>
    <t>ONE MUNCHEN</t>
    <phoneticPr fontId="12" type="noConversion"/>
  </si>
  <si>
    <t>ZEUS LUMOS</t>
    <phoneticPr fontId="12" type="noConversion"/>
  </si>
  <si>
    <t>005W</t>
    <phoneticPr fontId="12" type="noConversion"/>
  </si>
  <si>
    <t>ONE FRIENDSHIP</t>
    <phoneticPr fontId="12" type="noConversion"/>
  </si>
  <si>
    <t>YML</t>
    <phoneticPr fontId="12" type="noConversion"/>
  </si>
  <si>
    <t>GENOA</t>
    <phoneticPr fontId="12" type="noConversion"/>
  </si>
  <si>
    <t>405W</t>
    <phoneticPr fontId="12" type="noConversion"/>
  </si>
  <si>
    <t>MATHILDE MAERSK</t>
    <phoneticPr fontId="12" type="noConversion"/>
  </si>
  <si>
    <t>404W</t>
    <phoneticPr fontId="12" type="noConversion"/>
  </si>
  <si>
    <t>MAERSK MC-KINNEY MOLLER</t>
    <phoneticPr fontId="12" type="noConversion"/>
  </si>
  <si>
    <t>403W</t>
    <phoneticPr fontId="12" type="noConversion"/>
  </si>
  <si>
    <t>MUNKEBO MAERSK</t>
    <phoneticPr fontId="12" type="noConversion"/>
  </si>
  <si>
    <t>402W</t>
    <phoneticPr fontId="12" type="noConversion"/>
  </si>
  <si>
    <t>MARY MAERSK</t>
    <phoneticPr fontId="12" type="noConversion"/>
  </si>
  <si>
    <t>MSK</t>
    <phoneticPr fontId="12" type="noConversion"/>
  </si>
  <si>
    <t>401W</t>
    <phoneticPr fontId="12" type="noConversion"/>
  </si>
  <si>
    <t>MOSCOW MAERSK</t>
    <phoneticPr fontId="12" type="noConversion"/>
  </si>
  <si>
    <t>GDANSK</t>
  </si>
  <si>
    <t>VOYAGE</t>
    <phoneticPr fontId="12" type="noConversion"/>
  </si>
  <si>
    <t>001W</t>
    <phoneticPr fontId="12" type="noConversion"/>
  </si>
  <si>
    <t xml:space="preserve">MOGENS MAERSK </t>
    <phoneticPr fontId="12" type="noConversion"/>
  </si>
  <si>
    <t>952W</t>
    <phoneticPr fontId="12" type="noConversion"/>
  </si>
  <si>
    <t xml:space="preserve">MSC LENI </t>
    <phoneticPr fontId="12" type="noConversion"/>
  </si>
  <si>
    <t>951W</t>
    <phoneticPr fontId="12" type="noConversion"/>
  </si>
  <si>
    <t xml:space="preserve">MSC ARINA </t>
    <phoneticPr fontId="12" type="noConversion"/>
  </si>
  <si>
    <t>950W</t>
    <phoneticPr fontId="12" type="noConversion"/>
  </si>
  <si>
    <t xml:space="preserve">MAYVIEW MAERSK </t>
    <phoneticPr fontId="12" type="noConversion"/>
  </si>
  <si>
    <t>MSK</t>
    <phoneticPr fontId="12" type="noConversion"/>
  </si>
  <si>
    <t>949W</t>
    <phoneticPr fontId="12" type="noConversion"/>
  </si>
  <si>
    <t xml:space="preserve">MDV NIRVANA COBAIN </t>
    <phoneticPr fontId="12" type="noConversion"/>
  </si>
  <si>
    <t>028W</t>
    <phoneticPr fontId="12" type="noConversion"/>
  </si>
  <si>
    <t>COSCO SHIPPING UNIVERSE</t>
    <phoneticPr fontId="12" type="noConversion"/>
  </si>
  <si>
    <t>029W</t>
    <phoneticPr fontId="12" type="noConversion"/>
  </si>
  <si>
    <t>COSCO SHIPPING ARIES</t>
    <phoneticPr fontId="12" type="noConversion"/>
  </si>
  <si>
    <t>022W</t>
    <phoneticPr fontId="12" type="noConversion"/>
  </si>
  <si>
    <t>COSCO SHIPPING GALAXY</t>
    <phoneticPr fontId="12" type="noConversion"/>
  </si>
  <si>
    <t>028W</t>
    <phoneticPr fontId="12" type="noConversion"/>
  </si>
  <si>
    <t>COSCO SHIPPING VIRGO</t>
    <phoneticPr fontId="12" type="noConversion"/>
  </si>
  <si>
    <t>033W</t>
    <phoneticPr fontId="12" type="noConversion"/>
  </si>
  <si>
    <t>COSCO SHIPPING CAPRICORN</t>
    <phoneticPr fontId="12" type="noConversion"/>
  </si>
  <si>
    <t>009W</t>
    <phoneticPr fontId="12" type="noConversion"/>
  </si>
  <si>
    <t>COSCO SHIPPING LEO</t>
    <phoneticPr fontId="12" type="noConversion"/>
  </si>
  <si>
    <t>010W</t>
    <phoneticPr fontId="12" type="noConversion"/>
  </si>
  <si>
    <t>COSCO SHIPPING TAURUS</t>
    <phoneticPr fontId="12" type="noConversion"/>
  </si>
  <si>
    <t>009W</t>
    <phoneticPr fontId="12" type="noConversion"/>
  </si>
  <si>
    <t>COSCO SHIPPING GEMINI</t>
    <phoneticPr fontId="12" type="noConversion"/>
  </si>
  <si>
    <t>010W</t>
    <phoneticPr fontId="12" type="noConversion"/>
  </si>
  <si>
    <t>COSCO SHIPPING ARIES</t>
    <phoneticPr fontId="12" type="noConversion"/>
  </si>
  <si>
    <t>008W</t>
    <phoneticPr fontId="12" type="noConversion"/>
  </si>
  <si>
    <t>COSCO SHIPPING UNIVERSE</t>
    <phoneticPr fontId="12" type="noConversion"/>
  </si>
  <si>
    <t>VESSEL</t>
    <phoneticPr fontId="12" type="noConversion"/>
  </si>
  <si>
    <t>GDANSK</t>
    <phoneticPr fontId="12" type="noConversion"/>
  </si>
  <si>
    <t>051W</t>
    <phoneticPr fontId="12" type="noConversion"/>
  </si>
  <si>
    <t>CSCL ARCTIC OCEAN</t>
    <phoneticPr fontId="12" type="noConversion"/>
  </si>
  <si>
    <t>021W</t>
    <phoneticPr fontId="12" type="noConversion"/>
  </si>
  <si>
    <t>EVER GOVERN</t>
    <phoneticPr fontId="12" type="noConversion"/>
  </si>
  <si>
    <t>029W</t>
    <phoneticPr fontId="12" type="noConversion"/>
  </si>
  <si>
    <t>OOCL INDONESIA</t>
    <phoneticPr fontId="12" type="noConversion"/>
  </si>
  <si>
    <t>022W</t>
    <phoneticPr fontId="12" type="noConversion"/>
  </si>
  <si>
    <t>EVER GLORY</t>
    <phoneticPr fontId="12" type="noConversion"/>
  </si>
  <si>
    <t>CMA</t>
    <phoneticPr fontId="12" type="noConversion"/>
  </si>
  <si>
    <t>194W</t>
    <phoneticPr fontId="12" type="noConversion"/>
  </si>
  <si>
    <t>COSCO ANTWERP</t>
    <phoneticPr fontId="12" type="noConversion"/>
  </si>
  <si>
    <t>CONSTANTA</t>
  </si>
  <si>
    <t>VESSEL</t>
    <phoneticPr fontId="12" type="noConversion"/>
  </si>
  <si>
    <t>CONSTANTA</t>
    <phoneticPr fontId="12" type="noConversion"/>
  </si>
  <si>
    <t>KOPER</t>
    <phoneticPr fontId="12" type="noConversion"/>
  </si>
  <si>
    <t>009W</t>
    <phoneticPr fontId="12" type="noConversion"/>
  </si>
  <si>
    <t>EVER ARM</t>
    <phoneticPr fontId="12" type="noConversion"/>
  </si>
  <si>
    <t>008W</t>
    <phoneticPr fontId="12" type="noConversion"/>
  </si>
  <si>
    <t>EVER ART</t>
    <phoneticPr fontId="12" type="noConversion"/>
  </si>
  <si>
    <t>021W</t>
    <phoneticPr fontId="12" type="noConversion"/>
  </si>
  <si>
    <t>EVER GIVEN</t>
    <phoneticPr fontId="12" type="noConversion"/>
  </si>
  <si>
    <t>CMA</t>
    <phoneticPr fontId="12" type="noConversion"/>
  </si>
  <si>
    <t>006W</t>
    <phoneticPr fontId="12" type="noConversion"/>
  </si>
  <si>
    <t>EVER ACME</t>
    <phoneticPr fontId="12" type="noConversion"/>
  </si>
  <si>
    <t>TALLIN</t>
  </si>
  <si>
    <t xml:space="preserve">MOL TRIBUTE </t>
    <phoneticPr fontId="12" type="noConversion"/>
  </si>
  <si>
    <t xml:space="preserve">AL MURAYKH </t>
    <phoneticPr fontId="12" type="noConversion"/>
  </si>
  <si>
    <t xml:space="preserve">TIHAMA </t>
    <phoneticPr fontId="12" type="noConversion"/>
  </si>
  <si>
    <t>009W</t>
    <phoneticPr fontId="12" type="noConversion"/>
  </si>
  <si>
    <t>MOL TRIUMPH</t>
  </si>
  <si>
    <t>BARZAN</t>
  </si>
  <si>
    <t>939W</t>
    <phoneticPr fontId="12" type="noConversion"/>
  </si>
  <si>
    <t>MSC LENI</t>
    <phoneticPr fontId="12" type="noConversion"/>
  </si>
  <si>
    <t>938W</t>
    <phoneticPr fontId="12" type="noConversion"/>
  </si>
  <si>
    <t>MSC ARINA</t>
    <phoneticPr fontId="12" type="noConversion"/>
  </si>
  <si>
    <t>937W</t>
    <phoneticPr fontId="12" type="noConversion"/>
  </si>
  <si>
    <t>MAREN MAERSK</t>
    <phoneticPr fontId="12" type="noConversion"/>
  </si>
  <si>
    <t>936W</t>
    <phoneticPr fontId="12" type="noConversion"/>
  </si>
  <si>
    <t>MADRID MAERSK</t>
    <phoneticPr fontId="12" type="noConversion"/>
  </si>
  <si>
    <t>TALLINN</t>
    <phoneticPr fontId="12" type="noConversion"/>
  </si>
  <si>
    <t>009W</t>
    <phoneticPr fontId="12" type="noConversion"/>
  </si>
  <si>
    <t>EVER ARM</t>
    <phoneticPr fontId="12" type="noConversion"/>
  </si>
  <si>
    <t>008W</t>
    <phoneticPr fontId="12" type="noConversion"/>
  </si>
  <si>
    <t>EVER ART</t>
    <phoneticPr fontId="12" type="noConversion"/>
  </si>
  <si>
    <t>021W</t>
    <phoneticPr fontId="12" type="noConversion"/>
  </si>
  <si>
    <t>EVER GIVEN</t>
    <phoneticPr fontId="12" type="noConversion"/>
  </si>
  <si>
    <t>006W</t>
    <phoneticPr fontId="12" type="noConversion"/>
  </si>
  <si>
    <t>006W</t>
    <phoneticPr fontId="12" type="noConversion"/>
  </si>
  <si>
    <t>COSCO SHIPPING GEMINI</t>
    <phoneticPr fontId="12" type="noConversion"/>
  </si>
  <si>
    <t>007W</t>
    <phoneticPr fontId="12" type="noConversion"/>
  </si>
  <si>
    <t>COSCO SHIPPING ARIES</t>
    <phoneticPr fontId="12" type="noConversion"/>
  </si>
  <si>
    <t>005W</t>
    <phoneticPr fontId="12" type="noConversion"/>
  </si>
  <si>
    <t>004W</t>
    <phoneticPr fontId="12" type="noConversion"/>
  </si>
  <si>
    <t>COSCO SHIPPING SCORPIO</t>
    <phoneticPr fontId="12" type="noConversion"/>
  </si>
  <si>
    <t>COSCO/OOCL</t>
  </si>
  <si>
    <t>005W</t>
    <phoneticPr fontId="12" type="noConversion"/>
  </si>
  <si>
    <t>COSCO SHIPPING VIRGO</t>
    <phoneticPr fontId="12" type="noConversion"/>
  </si>
  <si>
    <t>FELIXSTOWE</t>
    <phoneticPr fontId="12" type="noConversion"/>
  </si>
  <si>
    <t>028W</t>
    <phoneticPr fontId="12" type="noConversion"/>
  </si>
  <si>
    <t>COSCO SHIPPING UNIVERSE</t>
    <phoneticPr fontId="12" type="noConversion"/>
  </si>
  <si>
    <t>COSCO SHIPPING GALAXY</t>
    <phoneticPr fontId="12" type="noConversion"/>
  </si>
  <si>
    <t>028W</t>
    <phoneticPr fontId="12" type="noConversion"/>
  </si>
  <si>
    <t>033W</t>
    <phoneticPr fontId="12" type="noConversion"/>
  </si>
  <si>
    <t>COSCO SHIPPING CAPRICORN</t>
    <phoneticPr fontId="12" type="noConversion"/>
  </si>
  <si>
    <t xml:space="preserve">HAMBURG </t>
    <phoneticPr fontId="12" type="noConversion"/>
  </si>
  <si>
    <t>028W</t>
    <phoneticPr fontId="12" type="noConversion"/>
  </si>
  <si>
    <t>COSCO SHIPPING UNIVERSE</t>
    <phoneticPr fontId="12" type="noConversion"/>
  </si>
  <si>
    <t>029W</t>
    <phoneticPr fontId="12" type="noConversion"/>
  </si>
  <si>
    <t>COSCO SHIPPING ARIES</t>
    <phoneticPr fontId="12" type="noConversion"/>
  </si>
  <si>
    <t>022W</t>
    <phoneticPr fontId="12" type="noConversion"/>
  </si>
  <si>
    <t>028W</t>
    <phoneticPr fontId="12" type="noConversion"/>
  </si>
  <si>
    <t>COSCO SHIPPING VIRGO</t>
    <phoneticPr fontId="12" type="noConversion"/>
  </si>
  <si>
    <t>OOCL</t>
    <phoneticPr fontId="12" type="noConversion"/>
  </si>
  <si>
    <t>033W</t>
    <phoneticPr fontId="12" type="noConversion"/>
  </si>
  <si>
    <t>COSCO SHIPPING CAPRICORN</t>
    <phoneticPr fontId="12" type="noConversion"/>
  </si>
  <si>
    <t>VESSEL</t>
    <phoneticPr fontId="12" type="noConversion"/>
  </si>
  <si>
    <t>HELSINKI</t>
    <phoneticPr fontId="12" type="noConversion"/>
  </si>
  <si>
    <t>028W</t>
    <phoneticPr fontId="12" type="noConversion"/>
  </si>
  <si>
    <t>COSCO SHIPPING UNIVERSE</t>
    <phoneticPr fontId="12" type="noConversion"/>
  </si>
  <si>
    <t>COSCO SHIPPING ARIES</t>
    <phoneticPr fontId="12" type="noConversion"/>
  </si>
  <si>
    <t>022W</t>
    <phoneticPr fontId="12" type="noConversion"/>
  </si>
  <si>
    <t>COSCO SHIPPING GALAXY</t>
    <phoneticPr fontId="12" type="noConversion"/>
  </si>
  <si>
    <t>033W</t>
    <phoneticPr fontId="12" type="noConversion"/>
  </si>
  <si>
    <t>COSCO SHIPPING CAPRICORN</t>
    <phoneticPr fontId="12" type="noConversion"/>
  </si>
  <si>
    <t>DUBLIN</t>
    <phoneticPr fontId="12" type="noConversion"/>
  </si>
  <si>
    <t>029W</t>
    <phoneticPr fontId="12" type="noConversion"/>
  </si>
  <si>
    <t>COSCO SHIPPING ARIES</t>
    <phoneticPr fontId="12" type="noConversion"/>
  </si>
  <si>
    <t>022W</t>
    <phoneticPr fontId="12" type="noConversion"/>
  </si>
  <si>
    <t>COSCO SHIPPING GALAXY</t>
    <phoneticPr fontId="12" type="noConversion"/>
  </si>
  <si>
    <t xml:space="preserve">COSCO </t>
  </si>
  <si>
    <t>COSCO SHIPPING CAPRICORN</t>
    <phoneticPr fontId="12" type="noConversion"/>
  </si>
  <si>
    <t>OSLO</t>
    <phoneticPr fontId="12" type="noConversion"/>
  </si>
  <si>
    <t>OSLO</t>
    <phoneticPr fontId="12" type="noConversion"/>
  </si>
  <si>
    <t>001W</t>
    <phoneticPr fontId="12" type="noConversion"/>
  </si>
  <si>
    <t>HMM COPENHAGEN</t>
    <phoneticPr fontId="12" type="noConversion"/>
  </si>
  <si>
    <t>TBN</t>
    <phoneticPr fontId="12" type="noConversion"/>
  </si>
  <si>
    <t>001W</t>
    <phoneticPr fontId="12" type="noConversion"/>
  </si>
  <si>
    <t>HMM OSLO</t>
    <phoneticPr fontId="12" type="noConversion"/>
  </si>
  <si>
    <t>ONE</t>
    <phoneticPr fontId="12" type="noConversion"/>
  </si>
  <si>
    <t>TBN</t>
    <phoneticPr fontId="12" type="noConversion"/>
  </si>
  <si>
    <t>AARHUS</t>
    <phoneticPr fontId="12" type="noConversion"/>
  </si>
  <si>
    <t>COSCO SHIPPING ARIES</t>
    <phoneticPr fontId="12" type="noConversion"/>
  </si>
  <si>
    <t>022W</t>
    <phoneticPr fontId="12" type="noConversion"/>
  </si>
  <si>
    <t>033W</t>
    <phoneticPr fontId="12" type="noConversion"/>
  </si>
  <si>
    <t>AAHUS</t>
    <phoneticPr fontId="12" type="noConversion"/>
  </si>
  <si>
    <t>AARHUS</t>
    <phoneticPr fontId="12" type="noConversion"/>
  </si>
  <si>
    <t>029W</t>
    <phoneticPr fontId="12" type="noConversion"/>
  </si>
  <si>
    <t>COSCO SHIPPING ARIES</t>
    <phoneticPr fontId="12" type="noConversion"/>
  </si>
  <si>
    <t>028W</t>
    <phoneticPr fontId="12" type="noConversion"/>
  </si>
  <si>
    <t>COSCO SHIPPING VIRGO</t>
    <phoneticPr fontId="12" type="noConversion"/>
  </si>
  <si>
    <t>OOCL/COSCO</t>
  </si>
  <si>
    <t>COSCO SHIPPING CAPRICORN</t>
    <phoneticPr fontId="12" type="noConversion"/>
  </si>
  <si>
    <t>CARRIER</t>
    <phoneticPr fontId="12" type="noConversion"/>
  </si>
  <si>
    <t>GOTHENBURG</t>
    <phoneticPr fontId="12" type="noConversion"/>
  </si>
  <si>
    <t xml:space="preserve">          Sailing schedule-Qingdao  </t>
    <phoneticPr fontId="12" type="noConversion"/>
  </si>
  <si>
    <t>419W</t>
    <phoneticPr fontId="12" type="noConversion"/>
  </si>
  <si>
    <t>MAERSK AMAZON</t>
    <phoneticPr fontId="12" type="noConversion"/>
  </si>
  <si>
    <t>EVELYN MAERSK</t>
    <phoneticPr fontId="12" type="noConversion"/>
  </si>
  <si>
    <t>418W</t>
    <phoneticPr fontId="12" type="noConversion"/>
  </si>
  <si>
    <t>MAERSK CINCINNATI</t>
    <phoneticPr fontId="12" type="noConversion"/>
  </si>
  <si>
    <t>空班</t>
    <phoneticPr fontId="12" type="noConversion"/>
  </si>
  <si>
    <t>MSK</t>
    <phoneticPr fontId="12" type="noConversion"/>
  </si>
  <si>
    <t>五一假期</t>
    <phoneticPr fontId="12" type="noConversion"/>
  </si>
  <si>
    <t>CUT</t>
    <phoneticPr fontId="12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</si>
  <si>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2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</si>
  <si>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2" type="noConversion"/>
  </si>
  <si>
    <t>CFS</t>
    <phoneticPr fontId="12" type="noConversion"/>
  </si>
  <si>
    <t>HAMBURG(AE7)</t>
    <phoneticPr fontId="12" type="noConversion"/>
  </si>
  <si>
    <t>421W</t>
    <phoneticPr fontId="12" type="noConversion"/>
  </si>
  <si>
    <t>FELIXSTOWE(AE7)</t>
    <phoneticPr fontId="12" type="noConversion"/>
  </si>
  <si>
    <t>101W</t>
    <phoneticPr fontId="12" type="noConversion"/>
  </si>
  <si>
    <t>PHEN BASIN</t>
    <phoneticPr fontId="12" type="noConversion"/>
  </si>
  <si>
    <t>208W</t>
    <phoneticPr fontId="12" type="noConversion"/>
  </si>
  <si>
    <t>XIN HUANG PU</t>
    <phoneticPr fontId="12" type="noConversion"/>
  </si>
  <si>
    <t>420W</t>
    <phoneticPr fontId="12" type="noConversion"/>
  </si>
  <si>
    <t>BFAD SOUTHERN</t>
    <phoneticPr fontId="12" type="noConversion"/>
  </si>
  <si>
    <t>104W</t>
    <phoneticPr fontId="12" type="noConversion"/>
  </si>
  <si>
    <t>COSCO SAO PAULO</t>
    <phoneticPr fontId="12" type="noConversion"/>
  </si>
  <si>
    <t>COSCO</t>
    <phoneticPr fontId="12" type="noConversion"/>
  </si>
  <si>
    <t>KAMPALA(EAX1)</t>
    <phoneticPr fontId="12" type="noConversion"/>
  </si>
  <si>
    <t>FT421W</t>
    <phoneticPr fontId="12" type="noConversion"/>
  </si>
  <si>
    <t>MSC OLIVER</t>
    <phoneticPr fontId="12" type="noConversion"/>
  </si>
  <si>
    <t>FT420W</t>
    <phoneticPr fontId="12" type="noConversion"/>
  </si>
  <si>
    <t>MSC CLARA</t>
    <phoneticPr fontId="12" type="noConversion"/>
  </si>
  <si>
    <t>FT419W</t>
    <phoneticPr fontId="12" type="noConversion"/>
  </si>
  <si>
    <t>MSC MAYA</t>
    <phoneticPr fontId="12" type="noConversion"/>
  </si>
  <si>
    <t>FT418W</t>
    <phoneticPr fontId="12" type="noConversion"/>
  </si>
  <si>
    <t>MSC DIANA</t>
    <phoneticPr fontId="12" type="noConversion"/>
  </si>
  <si>
    <t>MSC</t>
    <phoneticPr fontId="12" type="noConversion"/>
  </si>
  <si>
    <t>CON</t>
    <phoneticPr fontId="12" type="noConversion"/>
  </si>
  <si>
    <t>CNSK</t>
    <phoneticPr fontId="12" type="noConversion"/>
  </si>
  <si>
    <t>IST(TIGER)</t>
    <phoneticPr fontId="12" type="noConversion"/>
  </si>
  <si>
    <t>028W</t>
    <phoneticPr fontId="12" type="noConversion"/>
  </si>
  <si>
    <t>YM WIND</t>
    <phoneticPr fontId="12" type="noConversion"/>
  </si>
  <si>
    <t>044W</t>
    <phoneticPr fontId="12" type="noConversion"/>
  </si>
  <si>
    <t>YM WONDROUS</t>
    <phoneticPr fontId="12" type="noConversion"/>
  </si>
  <si>
    <t>CON(AEM3)</t>
    <phoneticPr fontId="12" type="noConversion"/>
  </si>
  <si>
    <t>1256-031E</t>
    <phoneticPr fontId="12" type="noConversion"/>
  </si>
  <si>
    <t>TAIPEI TRIUMPH</t>
    <phoneticPr fontId="12" type="noConversion"/>
  </si>
  <si>
    <t>1255-019E</t>
    <phoneticPr fontId="12" type="noConversion"/>
  </si>
  <si>
    <t>EVER FAME</t>
    <phoneticPr fontId="12" type="noConversion"/>
  </si>
  <si>
    <t>1254-032E</t>
    <phoneticPr fontId="12" type="noConversion"/>
  </si>
  <si>
    <t>TOLEDO TRIUMPH</t>
    <phoneticPr fontId="12" type="noConversion"/>
  </si>
  <si>
    <t>1253-034E</t>
    <phoneticPr fontId="12" type="noConversion"/>
  </si>
  <si>
    <t>TALOS</t>
    <phoneticPr fontId="12" type="noConversion"/>
  </si>
  <si>
    <t>EMC/OOCL</t>
    <phoneticPr fontId="12" type="noConversion"/>
  </si>
  <si>
    <t>CNYT</t>
    <phoneticPr fontId="12" type="noConversion"/>
  </si>
  <si>
    <r>
      <t>NEW YORK (</t>
    </r>
    <r>
      <rPr>
        <b/>
        <sz val="12"/>
        <rFont val="宋体"/>
        <family val="3"/>
        <charset val="134"/>
        <scheme val="major"/>
      </rPr>
      <t>AUE</t>
    </r>
    <r>
      <rPr>
        <b/>
        <sz val="12"/>
        <rFont val="宋体"/>
        <family val="3"/>
        <charset val="134"/>
        <scheme val="major"/>
      </rPr>
      <t>)</t>
    </r>
    <phoneticPr fontId="12" type="noConversion"/>
  </si>
  <si>
    <t>063E</t>
    <phoneticPr fontId="12" type="noConversion"/>
  </si>
  <si>
    <t>COSCO ENGLAND</t>
    <phoneticPr fontId="12" type="noConversion"/>
  </si>
  <si>
    <t>036E</t>
    <phoneticPr fontId="12" type="noConversion"/>
  </si>
  <si>
    <t>COSCO SHIPPING ALPS</t>
    <phoneticPr fontId="12" type="noConversion"/>
  </si>
  <si>
    <t>059E</t>
    <phoneticPr fontId="12" type="noConversion"/>
  </si>
  <si>
    <t>COSCO DENMARK</t>
    <phoneticPr fontId="12" type="noConversion"/>
  </si>
  <si>
    <t>COSCO NETHERLANDS</t>
    <phoneticPr fontId="12" type="noConversion"/>
  </si>
  <si>
    <t>LONG BEACH,CA(PVCS)</t>
    <phoneticPr fontId="12" type="noConversion"/>
  </si>
  <si>
    <t>ATACAMA</t>
    <phoneticPr fontId="12" type="noConversion"/>
  </si>
  <si>
    <t>MAERSK LANCO</t>
    <phoneticPr fontId="12" type="noConversion"/>
  </si>
  <si>
    <t>008W</t>
    <phoneticPr fontId="12" type="noConversion"/>
  </si>
  <si>
    <t>ZIM THAILAND</t>
    <phoneticPr fontId="12" type="noConversion"/>
  </si>
  <si>
    <t>MAERSK LIRQUEN</t>
    <phoneticPr fontId="12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</si>
  <si>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</si>
  <si>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MONTEVIDEO(NEOASAS)</t>
    <phoneticPr fontId="12" type="noConversion"/>
  </si>
  <si>
    <t>0682-058E</t>
    <phoneticPr fontId="12" type="noConversion"/>
  </si>
  <si>
    <t xml:space="preserve"> EVER LAWFUL</t>
    <phoneticPr fontId="12" type="noConversion"/>
  </si>
  <si>
    <t>0681-062E</t>
    <phoneticPr fontId="12" type="noConversion"/>
  </si>
  <si>
    <t>EVER LYRIC</t>
    <phoneticPr fontId="12" type="noConversion"/>
  </si>
  <si>
    <t>078E</t>
    <phoneticPr fontId="12" type="noConversion"/>
  </si>
  <si>
    <t>CSCL MARS</t>
    <phoneticPr fontId="12" type="noConversion"/>
  </si>
  <si>
    <t>0679-069E</t>
    <phoneticPr fontId="12" type="noConversion"/>
  </si>
  <si>
    <t>EVER LUNAR</t>
    <phoneticPr fontId="12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</si>
  <si>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</si>
  <si>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CNSKU</t>
    <phoneticPr fontId="12" type="noConversion"/>
  </si>
  <si>
    <r>
      <t>VALPARAISO/San Antonio(</t>
    </r>
    <r>
      <rPr>
        <b/>
        <sz val="12"/>
        <rFont val="宋体"/>
        <family val="3"/>
        <charset val="134"/>
        <scheme val="major"/>
      </rPr>
      <t>WSA</t>
    </r>
    <r>
      <rPr>
        <b/>
        <sz val="12"/>
        <rFont val="宋体"/>
        <family val="3"/>
        <charset val="134"/>
        <scheme val="major"/>
      </rPr>
      <t>)</t>
    </r>
    <phoneticPr fontId="12" type="noConversion"/>
  </si>
  <si>
    <t>E064</t>
    <phoneticPr fontId="12" type="noConversion"/>
  </si>
  <si>
    <t>EVER LEARNED</t>
    <phoneticPr fontId="12" type="noConversion"/>
  </si>
  <si>
    <t>E008</t>
    <phoneticPr fontId="12" type="noConversion"/>
  </si>
  <si>
    <t>WAN HAI A02</t>
    <phoneticPr fontId="12" type="noConversion"/>
  </si>
  <si>
    <t>E005</t>
    <phoneticPr fontId="12" type="noConversion"/>
  </si>
  <si>
    <t>WAN HAI A03</t>
    <phoneticPr fontId="12" type="noConversion"/>
  </si>
  <si>
    <t>E015</t>
    <phoneticPr fontId="12" type="noConversion"/>
  </si>
  <si>
    <t>WAN HAI 722</t>
    <phoneticPr fontId="12" type="noConversion"/>
  </si>
  <si>
    <t>WHL</t>
    <phoneticPr fontId="12" type="noConversion"/>
  </si>
  <si>
    <r>
      <t>CN</t>
    </r>
    <r>
      <rPr>
        <sz val="12"/>
        <rFont val="宋体"/>
        <family val="3"/>
        <charset val="134"/>
        <scheme val="major"/>
      </rPr>
      <t>SKU</t>
    </r>
    <phoneticPr fontId="12" type="noConversion"/>
  </si>
  <si>
    <t>MANZANILLO （ASA)</t>
    <phoneticPr fontId="12" type="noConversion"/>
  </si>
  <si>
    <t>美洲</t>
  </si>
  <si>
    <t>422W</t>
    <phoneticPr fontId="12" type="noConversion"/>
  </si>
  <si>
    <t>MAERSK CHATTOGRAM</t>
    <phoneticPr fontId="12" type="noConversion"/>
  </si>
  <si>
    <t>MAERSK DAVAO</t>
    <phoneticPr fontId="12" type="noConversion"/>
  </si>
  <si>
    <t>MCC DANANG</t>
    <phoneticPr fontId="12" type="noConversion"/>
  </si>
  <si>
    <t xml:space="preserve">419W
转运时间:
9 天 5 小时
</t>
    <phoneticPr fontId="12" type="noConversion"/>
  </si>
  <si>
    <t>MAERSK YOKOHAMA</t>
    <phoneticPr fontId="12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</si>
  <si>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2" type="noConversion"/>
  </si>
  <si>
    <t>CHITTAGONG(MCC：IA7)直航</t>
    <phoneticPr fontId="12" type="noConversion"/>
  </si>
  <si>
    <t>082W</t>
    <phoneticPr fontId="12" type="noConversion"/>
  </si>
  <si>
    <t>YM EXPRESS</t>
    <phoneticPr fontId="12" type="noConversion"/>
  </si>
  <si>
    <t>032W</t>
    <phoneticPr fontId="12" type="noConversion"/>
  </si>
  <si>
    <t>VANCOUVER</t>
    <phoneticPr fontId="12" type="noConversion"/>
  </si>
  <si>
    <t>061W</t>
    <phoneticPr fontId="12" type="noConversion"/>
  </si>
  <si>
    <t>SPIL KARTINI</t>
    <phoneticPr fontId="12" type="noConversion"/>
  </si>
  <si>
    <t>142W</t>
    <phoneticPr fontId="12" type="noConversion"/>
  </si>
  <si>
    <t>YM EXCELLENCE</t>
    <phoneticPr fontId="12" type="noConversion"/>
  </si>
  <si>
    <t>YML/OOCL</t>
    <phoneticPr fontId="12" type="noConversion"/>
  </si>
  <si>
    <t>CN SKU</t>
  </si>
  <si>
    <t>CNCAN</t>
    <phoneticPr fontId="12" type="noConversion"/>
  </si>
  <si>
    <t xml:space="preserve">KARACHI-K(CPX) </t>
    <phoneticPr fontId="12" type="noConversion"/>
  </si>
  <si>
    <t>133W</t>
    <phoneticPr fontId="12" type="noConversion"/>
  </si>
  <si>
    <t>COSCO NEW YORK</t>
    <phoneticPr fontId="12" type="noConversion"/>
  </si>
  <si>
    <t>110W</t>
    <phoneticPr fontId="12" type="noConversion"/>
  </si>
  <si>
    <t>OOCL LUXEMBOURG</t>
    <phoneticPr fontId="12" type="noConversion"/>
  </si>
  <si>
    <t>150W</t>
    <phoneticPr fontId="12" type="noConversion"/>
  </si>
  <si>
    <t>OOCL HAMBURG</t>
    <phoneticPr fontId="12" type="noConversion"/>
  </si>
  <si>
    <t>021W</t>
    <phoneticPr fontId="12" type="noConversion"/>
  </si>
  <si>
    <t>AKA BHUM</t>
    <phoneticPr fontId="12" type="noConversion"/>
  </si>
  <si>
    <t>OOCL</t>
    <phoneticPr fontId="12" type="noConversion"/>
  </si>
  <si>
    <t>CNSKU</t>
  </si>
  <si>
    <t>COLOMBO (PMX-CIX3)</t>
    <phoneticPr fontId="12" type="noConversion"/>
  </si>
  <si>
    <t>W200</t>
    <phoneticPr fontId="12" type="noConversion"/>
  </si>
  <si>
    <t>EVER UNITY</t>
    <phoneticPr fontId="12" type="noConversion"/>
  </si>
  <si>
    <t>W223</t>
    <phoneticPr fontId="12" type="noConversion"/>
  </si>
  <si>
    <t>WAN HAI 507</t>
    <phoneticPr fontId="12" type="noConversion"/>
  </si>
  <si>
    <t>W123</t>
    <phoneticPr fontId="12" type="noConversion"/>
  </si>
  <si>
    <t>WAN HAI 502</t>
    <phoneticPr fontId="12" type="noConversion"/>
  </si>
  <si>
    <t>W161</t>
    <phoneticPr fontId="12" type="noConversion"/>
  </si>
  <si>
    <t>ARGOLIKOS</t>
    <phoneticPr fontId="12" type="noConversion"/>
  </si>
  <si>
    <t>WHL/EMC</t>
    <phoneticPr fontId="12" type="noConversion"/>
  </si>
  <si>
    <t>NHAVA SHEVA（CI6-CIX)</t>
    <phoneticPr fontId="12" type="noConversion"/>
  </si>
  <si>
    <t>W070</t>
    <phoneticPr fontId="12" type="noConversion"/>
  </si>
  <si>
    <t>WAN HAI 611</t>
    <phoneticPr fontId="12" type="noConversion"/>
  </si>
  <si>
    <t>W016</t>
    <phoneticPr fontId="12" type="noConversion"/>
  </si>
  <si>
    <t>WAN HAI 626</t>
    <phoneticPr fontId="12" type="noConversion"/>
  </si>
  <si>
    <t>W403</t>
    <phoneticPr fontId="12" type="noConversion"/>
  </si>
  <si>
    <t>KMTC MUNDRA</t>
    <phoneticPr fontId="12" type="noConversion"/>
  </si>
  <si>
    <t>W013</t>
    <phoneticPr fontId="12" type="noConversion"/>
  </si>
  <si>
    <t>KOTA MANZANILLO</t>
    <phoneticPr fontId="12" type="noConversion"/>
  </si>
  <si>
    <t>DUBAI/JEBEL ALI(AM1)</t>
    <phoneticPr fontId="12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</si>
  <si>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</si>
  <si>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</si>
  <si>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</si>
  <si>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</si>
  <si>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FA421A</t>
    <phoneticPr fontId="12" type="noConversion"/>
  </si>
  <si>
    <t xml:space="preserve">MSC CANDIDA </t>
    <phoneticPr fontId="12" type="noConversion"/>
  </si>
  <si>
    <t>FA420A</t>
    <phoneticPr fontId="12" type="noConversion"/>
  </si>
  <si>
    <t xml:space="preserve">MSC VALENTINA </t>
    <phoneticPr fontId="12" type="noConversion"/>
  </si>
  <si>
    <t xml:space="preserve"> FA419A</t>
    <phoneticPr fontId="12" type="noConversion"/>
  </si>
  <si>
    <t>MSC GENOVA</t>
    <phoneticPr fontId="12" type="noConversion"/>
  </si>
  <si>
    <t>FA418A</t>
    <phoneticPr fontId="12" type="noConversion"/>
  </si>
  <si>
    <t xml:space="preserve">MSC NOA ARIELA </t>
    <phoneticPr fontId="12" type="noConversion"/>
  </si>
  <si>
    <t>ONE(SX1)</t>
    <phoneticPr fontId="12" type="noConversion"/>
  </si>
  <si>
    <t>FA417A</t>
    <phoneticPr fontId="12" type="noConversion"/>
  </si>
  <si>
    <t xml:space="preserve">MSC VICTORIA </t>
    <phoneticPr fontId="12" type="noConversion"/>
  </si>
  <si>
    <t xml:space="preserve">CUT OFF </t>
    <phoneticPr fontId="12" type="noConversion"/>
  </si>
  <si>
    <t>MONTEVIDEO</t>
    <phoneticPr fontId="12" type="noConversion"/>
  </si>
  <si>
    <t>CNXMN</t>
    <phoneticPr fontId="12" type="noConversion"/>
  </si>
  <si>
    <t>VOYAGE</t>
    <phoneticPr fontId="12" type="noConversion"/>
  </si>
  <si>
    <t>VESSEL</t>
    <phoneticPr fontId="12" type="noConversion"/>
  </si>
  <si>
    <t>MONTEVIDEO</t>
    <phoneticPr fontId="12" type="noConversion"/>
  </si>
  <si>
    <t xml:space="preserve">MSC CANDIDA </t>
    <phoneticPr fontId="12" type="noConversion"/>
  </si>
  <si>
    <t>MSC GENOVA</t>
    <phoneticPr fontId="12" type="noConversion"/>
  </si>
  <si>
    <t>FA418A</t>
    <phoneticPr fontId="12" type="noConversion"/>
  </si>
  <si>
    <t xml:space="preserve">MSC NOA ARIELA </t>
    <phoneticPr fontId="12" type="noConversion"/>
  </si>
  <si>
    <t>ONE(AX2)</t>
    <phoneticPr fontId="12" type="noConversion"/>
  </si>
  <si>
    <t>FA417A</t>
    <phoneticPr fontId="12" type="noConversion"/>
  </si>
  <si>
    <t>ETA</t>
    <phoneticPr fontId="12" type="noConversion"/>
  </si>
  <si>
    <t>ETD</t>
    <phoneticPr fontId="12" type="noConversion"/>
  </si>
  <si>
    <t>MANZANILLO</t>
    <phoneticPr fontId="12" type="noConversion"/>
  </si>
  <si>
    <t>OPERATOR</t>
    <phoneticPr fontId="12" type="noConversion"/>
  </si>
  <si>
    <t>MANZANILLO</t>
    <phoneticPr fontId="12" type="noConversion"/>
  </si>
  <si>
    <t>FA421A</t>
    <phoneticPr fontId="12" type="noConversion"/>
  </si>
  <si>
    <t xml:space="preserve">MSC CANDIDA </t>
    <phoneticPr fontId="12" type="noConversion"/>
  </si>
  <si>
    <t>ONE(AX2)</t>
    <phoneticPr fontId="12" type="noConversion"/>
  </si>
  <si>
    <t>FA417A</t>
    <phoneticPr fontId="12" type="noConversion"/>
  </si>
  <si>
    <t>ETD</t>
    <phoneticPr fontId="12" type="noConversion"/>
  </si>
  <si>
    <t>SAN ANTONIO</t>
    <phoneticPr fontId="12" type="noConversion"/>
  </si>
  <si>
    <t>CNXMN</t>
    <phoneticPr fontId="12" type="noConversion"/>
  </si>
  <si>
    <t>CNXMN</t>
    <phoneticPr fontId="12" type="noConversion"/>
  </si>
  <si>
    <t>BLANK SALING</t>
    <phoneticPr fontId="12" type="noConversion"/>
  </si>
  <si>
    <t>2405N</t>
    <phoneticPr fontId="12" type="noConversion"/>
  </si>
  <si>
    <t xml:space="preserve">SAWASDEE SUNRISE </t>
    <phoneticPr fontId="12" type="noConversion"/>
  </si>
  <si>
    <t xml:space="preserve">SAWASDEE INCHEON </t>
    <phoneticPr fontId="12" type="noConversion"/>
  </si>
  <si>
    <t>2405N</t>
    <phoneticPr fontId="12" type="noConversion"/>
  </si>
  <si>
    <t xml:space="preserve">SAWASDEE ATLANTIC </t>
    <phoneticPr fontId="12" type="noConversion"/>
  </si>
  <si>
    <t>HEUNG-A</t>
    <phoneticPr fontId="12" type="noConversion"/>
  </si>
  <si>
    <t>2401N</t>
    <phoneticPr fontId="12" type="noConversion"/>
  </si>
  <si>
    <t xml:space="preserve">HEUNG-A BANGKOK </t>
    <phoneticPr fontId="12" type="noConversion"/>
  </si>
  <si>
    <t>BUSAN</t>
    <phoneticPr fontId="12" type="noConversion"/>
  </si>
  <si>
    <t>SOUTH KOREA</t>
    <phoneticPr fontId="12" type="noConversion"/>
  </si>
  <si>
    <t>0125X</t>
    <phoneticPr fontId="12" type="noConversion"/>
  </si>
  <si>
    <t>DONG FANG FUZHOU</t>
    <phoneticPr fontId="12" type="noConversion"/>
  </si>
  <si>
    <t>0121X</t>
    <phoneticPr fontId="12" type="noConversion"/>
  </si>
  <si>
    <t xml:space="preserve">DONG FANG FUZHOU </t>
    <phoneticPr fontId="12" type="noConversion"/>
  </si>
  <si>
    <t>0117X</t>
    <phoneticPr fontId="12" type="noConversion"/>
  </si>
  <si>
    <t>0113X</t>
    <phoneticPr fontId="12" type="noConversion"/>
  </si>
  <si>
    <t xml:space="preserve">DONG FANG FUZHOU </t>
    <phoneticPr fontId="12" type="noConversion"/>
  </si>
  <si>
    <t>YML(MD2)</t>
    <phoneticPr fontId="12" type="noConversion"/>
  </si>
  <si>
    <t>0109X</t>
    <phoneticPr fontId="12" type="noConversion"/>
  </si>
  <si>
    <t>ETA</t>
    <phoneticPr fontId="12" type="noConversion"/>
  </si>
  <si>
    <t>GOA</t>
    <phoneticPr fontId="12" type="noConversion"/>
  </si>
  <si>
    <t>VESSEL</t>
    <phoneticPr fontId="12" type="noConversion"/>
  </si>
  <si>
    <t xml:space="preserve">GENOVA </t>
    <phoneticPr fontId="12" type="noConversion"/>
  </si>
  <si>
    <t>003W</t>
    <phoneticPr fontId="12" type="noConversion"/>
  </si>
  <si>
    <t>OOCL GDYNIA</t>
    <phoneticPr fontId="12" type="noConversion"/>
  </si>
  <si>
    <t>002W</t>
    <phoneticPr fontId="12" type="noConversion"/>
  </si>
  <si>
    <t xml:space="preserve">OOCL VALENCIA </t>
    <phoneticPr fontId="12" type="noConversion"/>
  </si>
  <si>
    <t>004W</t>
    <phoneticPr fontId="12" type="noConversion"/>
  </si>
  <si>
    <t>OOCL TURKIYE</t>
    <phoneticPr fontId="12" type="noConversion"/>
  </si>
  <si>
    <t>001W</t>
    <phoneticPr fontId="12" type="noConversion"/>
  </si>
  <si>
    <t>OOCL FINLAND</t>
    <phoneticPr fontId="12" type="noConversion"/>
  </si>
  <si>
    <t>OOCL(AEU1)</t>
    <phoneticPr fontId="12" type="noConversion"/>
  </si>
  <si>
    <t>031W</t>
    <phoneticPr fontId="12" type="noConversion"/>
  </si>
  <si>
    <t>OOCL HONG KONG</t>
    <phoneticPr fontId="12" type="noConversion"/>
  </si>
  <si>
    <t>ETA</t>
    <phoneticPr fontId="12" type="noConversion"/>
  </si>
  <si>
    <t>FELIXSTOWE</t>
    <phoneticPr fontId="12" type="noConversion"/>
  </si>
  <si>
    <t>FELIXSTOWE</t>
    <phoneticPr fontId="12" type="noConversion"/>
  </si>
  <si>
    <t>PS: THE CARGO AND DOC WIL BE SENT TO OUR WAREHOUSE AND COMPANY BEFORE 11:00AM IN CUT OFF TIME</t>
    <phoneticPr fontId="12" type="noConversion"/>
  </si>
  <si>
    <t>LOOKING FOR PLEASE USE CTRL+F</t>
    <phoneticPr fontId="12" type="noConversion"/>
  </si>
  <si>
    <t xml:space="preserve">          SALLING SCHEDULE-XIAMEN</t>
    <phoneticPr fontId="12" type="noConversion"/>
  </si>
  <si>
    <t>0102E</t>
  </si>
  <si>
    <t>GSL CHLOE</t>
  </si>
  <si>
    <t>0101E</t>
  </si>
  <si>
    <t>0100E</t>
  </si>
  <si>
    <t>0098E</t>
  </si>
  <si>
    <t>ETA NY</t>
  </si>
  <si>
    <t>ETA LA</t>
  </si>
  <si>
    <t>CNTSN</t>
  </si>
  <si>
    <t>CHICAGO/LOS ANGELES /NY</t>
  </si>
  <si>
    <t>946S</t>
  </si>
  <si>
    <t>XUTRA BHUM</t>
  </si>
  <si>
    <t>070S</t>
  </si>
  <si>
    <t>YM CELEBRITY</t>
  </si>
  <si>
    <t>209S</t>
  </si>
  <si>
    <t>BUXMELODY</t>
  </si>
  <si>
    <t>945S</t>
  </si>
  <si>
    <r>
      <rPr>
        <sz val="12"/>
        <color rgb="FF000000"/>
        <rFont val="等线 Light"/>
        <family val="3"/>
        <charset val="134"/>
      </rPr>
      <t>24</t>
    </r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1E</t>
    </r>
  </si>
  <si>
    <t>BEI JIANG</t>
  </si>
  <si>
    <r>
      <rPr>
        <sz val="12"/>
        <color rgb="FF000000"/>
        <rFont val="等线 Light"/>
        <family val="3"/>
        <charset val="134"/>
      </rPr>
      <t>24</t>
    </r>
    <r>
      <rPr>
        <sz val="12"/>
        <color rgb="FF000000"/>
        <rFont val="等线 Light"/>
        <family val="3"/>
        <charset val="134"/>
      </rPr>
      <t>20</t>
    </r>
    <r>
      <rPr>
        <sz val="12"/>
        <color rgb="FF000000"/>
        <rFont val="等线 Light"/>
        <family val="3"/>
        <charset val="134"/>
      </rPr>
      <t>E</t>
    </r>
  </si>
  <si>
    <r>
      <rPr>
        <sz val="12"/>
        <color rgb="FF000000"/>
        <rFont val="等线 Light"/>
        <family val="3"/>
        <charset val="134"/>
      </rPr>
      <t>24</t>
    </r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9E</t>
    </r>
  </si>
  <si>
    <t>EASLINE OSAKA</t>
  </si>
  <si>
    <t>PANOCEAN</t>
  </si>
  <si>
    <r>
      <rPr>
        <sz val="12"/>
        <color rgb="FF000000"/>
        <rFont val="等线 Light"/>
        <family val="3"/>
        <charset val="134"/>
      </rPr>
      <t>FK4</t>
    </r>
    <r>
      <rPr>
        <sz val="12"/>
        <color rgb="FF000000"/>
        <rFont val="等线 Light"/>
        <family val="3"/>
        <charset val="134"/>
      </rPr>
      <t>22</t>
    </r>
    <r>
      <rPr>
        <sz val="12"/>
        <color rgb="FF000000"/>
        <rFont val="等线 Light"/>
        <family val="3"/>
        <charset val="134"/>
      </rPr>
      <t>A</t>
    </r>
  </si>
  <si>
    <r>
      <rPr>
        <sz val="12"/>
        <color rgb="FF000000"/>
        <rFont val="等线 Light"/>
        <family val="3"/>
        <charset val="134"/>
      </rPr>
      <t>FK4</t>
    </r>
    <r>
      <rPr>
        <sz val="12"/>
        <color rgb="FF000000"/>
        <rFont val="等线 Light"/>
        <family val="3"/>
        <charset val="134"/>
      </rPr>
      <t>20</t>
    </r>
    <r>
      <rPr>
        <sz val="12"/>
        <color rgb="FF000000"/>
        <rFont val="等线 Light"/>
        <family val="3"/>
        <charset val="134"/>
      </rPr>
      <t>A</t>
    </r>
  </si>
  <si>
    <t>MSC TERESA</t>
  </si>
  <si>
    <r>
      <rPr>
        <sz val="12"/>
        <color rgb="FF000000"/>
        <rFont val="等线 Light"/>
        <family val="3"/>
        <charset val="134"/>
      </rPr>
      <t>FK41</t>
    </r>
    <r>
      <rPr>
        <sz val="12"/>
        <color rgb="FF000000"/>
        <rFont val="等线 Light"/>
        <family val="3"/>
        <charset val="134"/>
      </rPr>
      <t>9</t>
    </r>
    <r>
      <rPr>
        <sz val="12"/>
        <color rgb="FF000000"/>
        <rFont val="等线 Light"/>
        <family val="3"/>
        <charset val="134"/>
      </rPr>
      <t>A</t>
    </r>
  </si>
  <si>
    <r>
      <rPr>
        <sz val="12"/>
        <color rgb="FF000000"/>
        <rFont val="等线 Light"/>
        <family val="3"/>
        <charset val="134"/>
      </rPr>
      <t>FK41</t>
    </r>
    <r>
      <rPr>
        <sz val="12"/>
        <color rgb="FF000000"/>
        <rFont val="等线 Light"/>
        <family val="3"/>
        <charset val="134"/>
      </rPr>
      <t>8</t>
    </r>
    <r>
      <rPr>
        <sz val="12"/>
        <color rgb="FF000000"/>
        <rFont val="等线 Light"/>
        <family val="3"/>
        <charset val="134"/>
      </rPr>
      <t>A</t>
    </r>
  </si>
  <si>
    <t>MSC BETTINA</t>
  </si>
  <si>
    <t>169S</t>
  </si>
  <si>
    <t>OOCL AMERICA</t>
  </si>
  <si>
    <t>073S</t>
  </si>
  <si>
    <t>S014</t>
  </si>
  <si>
    <t>WAN HAI 523</t>
  </si>
  <si>
    <t>022S</t>
  </si>
  <si>
    <t>TO BE ADVISED (ITA)</t>
  </si>
  <si>
    <t>XIN ZHAN JIANG</t>
  </si>
  <si>
    <t>119S</t>
  </si>
  <si>
    <t xml:space="preserve">COSCO HAIFA </t>
  </si>
  <si>
    <t>YM CERTAINTY</t>
  </si>
  <si>
    <t>HOCHIMING</t>
  </si>
  <si>
    <t>2408S</t>
  </si>
  <si>
    <r>
      <rPr>
        <sz val="12"/>
        <color theme="1"/>
        <rFont val="等线 Light"/>
        <family val="3"/>
        <charset val="134"/>
      </rPr>
      <t xml:space="preserve">SITC </t>
    </r>
    <r>
      <rPr>
        <sz val="12"/>
        <color theme="1"/>
        <rFont val="等线 Light"/>
        <family val="3"/>
        <charset val="134"/>
      </rPr>
      <t>YUANMING</t>
    </r>
  </si>
  <si>
    <r>
      <rPr>
        <sz val="12"/>
        <color theme="1"/>
        <rFont val="等线 Light"/>
        <family val="3"/>
        <charset val="134"/>
      </rPr>
      <t xml:space="preserve">SITC </t>
    </r>
    <r>
      <rPr>
        <sz val="12"/>
        <color theme="1"/>
        <rFont val="等线 Light"/>
        <family val="3"/>
        <charset val="134"/>
      </rPr>
      <t>QIUMING</t>
    </r>
  </si>
  <si>
    <r>
      <rPr>
        <sz val="12"/>
        <color theme="1"/>
        <rFont val="等线 Light"/>
        <family val="3"/>
        <charset val="134"/>
      </rPr>
      <t xml:space="preserve">SITC </t>
    </r>
    <r>
      <rPr>
        <sz val="12"/>
        <color theme="1"/>
        <rFont val="等线 Light"/>
        <family val="3"/>
        <charset val="134"/>
      </rPr>
      <t>HUIMING</t>
    </r>
  </si>
  <si>
    <t>SITC CHANGMING</t>
  </si>
  <si>
    <t>21W</t>
  </si>
  <si>
    <t xml:space="preserve">SHIMIN </t>
  </si>
  <si>
    <t xml:space="preserve">168W  </t>
  </si>
  <si>
    <t xml:space="preserve">EVER ETHIC </t>
  </si>
  <si>
    <t>174W</t>
  </si>
  <si>
    <t>EVER EXCEL</t>
  </si>
  <si>
    <t>24001W</t>
  </si>
  <si>
    <t xml:space="preserve">TS HONGKONG </t>
  </si>
  <si>
    <t>SINGAPRE</t>
  </si>
  <si>
    <t>AKA BHUM</t>
  </si>
  <si>
    <t xml:space="preserve">VESSEL </t>
  </si>
  <si>
    <t xml:space="preserve">  COSCO SHIPPING UNIVERSE</t>
  </si>
  <si>
    <t xml:space="preserve"> COSCO SHIPPING VIRGO</t>
  </si>
  <si>
    <t xml:space="preserve">EUROPEAN ROUTE  </t>
  </si>
  <si>
    <t xml:space="preserve">        SAILING SCHEDULE-TIANJIN</t>
  </si>
  <si>
    <t>May.</t>
    <phoneticPr fontId="12" type="noConversion"/>
  </si>
  <si>
    <t>May.</t>
    <phoneticPr fontId="12" type="noConversion"/>
  </si>
  <si>
    <t>May.</t>
    <phoneticPr fontId="55" type="noConversion"/>
  </si>
  <si>
    <t>May.</t>
    <phoneticPr fontId="3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</si>
</sst>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0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W&quot;"/>
    <numFmt numFmtId="182" formatCode="000&quot;W&quot;"/>
    <numFmt numFmtId="183" formatCode="000000"/>
    <numFmt numFmtId="184" formatCode="m/d"/>
    <numFmt numFmtId="185" formatCode="0000&quot;E&quot;"/>
    <numFmt numFmtId="186" formatCode="_(* #,##0_);_(* \(#,##0\);_(* &quot;-&quot;_);_(@_)"/>
    <numFmt numFmtId="187" formatCode="&quot;$&quot;#,##0;[Red]\-&quot;$&quot;#,##0"/>
    <numFmt numFmtId="188" formatCode="&quot;$&quot;#,##0.00;[Red]\-&quot;$&quot;#,##0.00"/>
    <numFmt numFmtId="189" formatCode="_ * #,##0_ ;_ * &quot;\&quot;&quot;\&quot;&quot;\&quot;&quot;\&quot;&quot;\&quot;&quot;\&quot;\-#,##0_ ;_ * &quot;-&quot;_ ;_ @_ "/>
    <numFmt numFmtId="190" formatCode="[$-409]d/mmm/yy;@"/>
    <numFmt numFmtId="191" formatCode="[$-409]d/mmm;@"/>
    <numFmt numFmtId="192" formatCode="[$-409]yyyy/m/d\ &quot;11:00 AM&quot;"/>
    <numFmt numFmtId="193" formatCode="mm\/dd"/>
    <numFmt numFmtId="194" formatCode="[$-409]yyyy/m/d\ &quot;10:00 AM&quot;"/>
    <numFmt numFmtId="195" formatCode="[$-14809]dd/mm/yyyy;@"/>
    <numFmt numFmtId="196" formatCode="[$-409]d\-mmm;@"/>
    <numFmt numFmtId="197" formatCode="[$-409]mmmmm;@"/>
    <numFmt numFmtId="198" formatCode="ddd\ dd\/mmm"/>
    <numFmt numFmtId="199" formatCode="0_);[Red]\(0\)"/>
    <numFmt numFmtId="200" formatCode="mmm/yyyy"/>
    <numFmt numFmtId="201" formatCode="yyyy/m/d;@"/>
    <numFmt numFmtId="202" formatCode="[$-409]d\-mmm"/>
    <numFmt numFmtId="203" formatCode="_([$€]* #,##0.00_);_([$€]* \(#,##0.00\);_([$€]* &quot;-&quot;??_);_(@_)"/>
    <numFmt numFmtId="204" formatCode="d/m/yyyy"/>
    <numFmt numFmtId="205" formatCode="mm/dd"/>
  </numFmts>
  <fonts count="122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name val="Arial Narrow"/>
      <family val="2"/>
    </font>
    <font>
      <sz val="11"/>
      <name val=""/>
      <family val="2"/>
    </font>
    <font>
      <sz val="9"/>
      <name val="宋体"/>
      <family val="3"/>
      <charset val="134"/>
      <scheme val="minor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sz val="9"/>
      <name val="宋体"/>
      <family val="2"/>
      <charset val="134"/>
      <scheme val="minor"/>
    </font>
    <font>
      <b/>
      <sz val="1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9"/>
      <name val="新細明體"/>
      <family val="1"/>
    </font>
    <font>
      <sz val="11"/>
      <name val="Times New Roman"/>
      <family val="1"/>
    </font>
    <font>
      <sz val="10"/>
      <name val="Arial Narrow"/>
      <family val="2"/>
    </font>
    <font>
      <sz val="9"/>
      <color rgb="FF000000"/>
      <name val="Times New Roman"/>
      <family val="1"/>
    </font>
    <font>
      <b/>
      <sz val="11"/>
      <color rgb="FFFF000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b/>
      <sz val="12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1"/>
      <name val=""/>
      <charset val="134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3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88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3085">
    <xf numFmtId="190" fontId="0" fillId="0" borderId="0"/>
    <xf numFmtId="190" fontId="25" fillId="0" borderId="0"/>
    <xf numFmtId="190" fontId="10" fillId="0" borderId="0" applyNumberFormat="0" applyFill="0" applyBorder="0" applyAlignment="0" applyProtection="0">
      <alignment vertical="top"/>
      <protection locked="0"/>
    </xf>
    <xf numFmtId="190" fontId="20" fillId="0" borderId="0" applyNumberFormat="0" applyFill="0" applyBorder="0" applyAlignment="0" applyProtection="0">
      <alignment vertical="top"/>
      <protection locked="0"/>
    </xf>
    <xf numFmtId="190" fontId="20" fillId="0" borderId="0" applyNumberFormat="0" applyFill="0" applyBorder="0" applyAlignment="0" applyProtection="0">
      <alignment vertical="top"/>
      <protection locked="0"/>
    </xf>
    <xf numFmtId="190" fontId="20" fillId="0" borderId="0" applyNumberFormat="0" applyFill="0" applyBorder="0" applyAlignment="0" applyProtection="0">
      <alignment vertical="top"/>
      <protection locked="0"/>
    </xf>
    <xf numFmtId="190" fontId="20" fillId="0" borderId="0" applyNumberFormat="0" applyFill="0" applyBorder="0" applyAlignment="0" applyProtection="0">
      <alignment vertical="top"/>
      <protection locked="0"/>
    </xf>
    <xf numFmtId="190" fontId="20" fillId="0" borderId="0" applyNumberFormat="0" applyFill="0" applyBorder="0" applyAlignment="0" applyProtection="0">
      <alignment vertical="top"/>
      <protection locked="0"/>
    </xf>
    <xf numFmtId="190" fontId="20" fillId="0" borderId="0" applyNumberFormat="0" applyFill="0" applyBorder="0" applyAlignment="0" applyProtection="0">
      <alignment vertical="top"/>
      <protection locked="0"/>
    </xf>
    <xf numFmtId="190" fontId="20" fillId="0" borderId="0" applyNumberFormat="0" applyFill="0" applyBorder="0" applyAlignment="0" applyProtection="0">
      <alignment vertical="top"/>
      <protection locked="0"/>
    </xf>
    <xf numFmtId="190" fontId="20" fillId="0" borderId="0" applyNumberFormat="0" applyFill="0" applyBorder="0" applyAlignment="0" applyProtection="0">
      <alignment vertical="top"/>
      <protection locked="0"/>
    </xf>
    <xf numFmtId="190" fontId="20" fillId="0" borderId="0" applyNumberFormat="0" applyFill="0" applyBorder="0" applyAlignment="0" applyProtection="0">
      <alignment vertical="top"/>
      <protection locked="0"/>
    </xf>
    <xf numFmtId="190" fontId="10" fillId="0" borderId="0" applyNumberFormat="0" applyFill="0" applyBorder="0" applyAlignment="0" applyProtection="0">
      <alignment vertical="top"/>
      <protection locked="0"/>
    </xf>
    <xf numFmtId="190" fontId="10" fillId="0" borderId="0" applyNumberFormat="0" applyFill="0" applyBorder="0" applyAlignment="0" applyProtection="0">
      <alignment vertical="top"/>
      <protection locked="0"/>
    </xf>
    <xf numFmtId="190" fontId="25" fillId="0" borderId="0"/>
    <xf numFmtId="190" fontId="25" fillId="0" borderId="0"/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0" fillId="0" borderId="0" applyNumberFormat="0" applyFill="0" applyBorder="0" applyAlignment="0" applyProtection="0">
      <alignment vertical="top"/>
      <protection locked="0"/>
    </xf>
    <xf numFmtId="190" fontId="10" fillId="0" borderId="0" applyNumberFormat="0" applyFill="0" applyBorder="0" applyAlignment="0" applyProtection="0">
      <alignment vertical="top"/>
      <protection locked="0"/>
    </xf>
    <xf numFmtId="190" fontId="10" fillId="0" borderId="0" applyNumberFormat="0" applyFill="0" applyBorder="0" applyAlignment="0" applyProtection="0">
      <alignment vertical="top"/>
      <protection locked="0"/>
    </xf>
    <xf numFmtId="190" fontId="10" fillId="0" borderId="0" applyNumberFormat="0" applyFill="0" applyBorder="0" applyAlignment="0" applyProtection="0">
      <alignment vertical="top"/>
      <protection locked="0"/>
    </xf>
    <xf numFmtId="190" fontId="10" fillId="0" borderId="0" applyNumberFormat="0" applyFill="0" applyBorder="0" applyAlignment="0" applyProtection="0">
      <alignment vertical="top"/>
      <protection locked="0"/>
    </xf>
    <xf numFmtId="190" fontId="10" fillId="0" borderId="0" applyNumberFormat="0" applyFill="0" applyBorder="0" applyAlignment="0" applyProtection="0">
      <alignment vertical="top"/>
      <protection locked="0"/>
    </xf>
    <xf numFmtId="190" fontId="10" fillId="0" borderId="0" applyNumberFormat="0" applyFill="0" applyBorder="0" applyAlignment="0" applyProtection="0">
      <alignment vertical="top"/>
      <protection locked="0"/>
    </xf>
    <xf numFmtId="190" fontId="10" fillId="0" borderId="0" applyNumberFormat="0" applyFill="0" applyBorder="0" applyAlignment="0" applyProtection="0">
      <alignment vertical="top"/>
      <protection locked="0"/>
    </xf>
    <xf numFmtId="190" fontId="10" fillId="0" borderId="0" applyNumberFormat="0" applyFill="0" applyBorder="0" applyAlignment="0" applyProtection="0">
      <alignment vertical="top"/>
      <protection locked="0"/>
    </xf>
    <xf numFmtId="190" fontId="10" fillId="0" borderId="0" applyNumberFormat="0" applyFill="0" applyBorder="0" applyAlignment="0" applyProtection="0">
      <alignment vertical="top"/>
      <protection locked="0"/>
    </xf>
    <xf numFmtId="190" fontId="10" fillId="0" borderId="0" applyNumberFormat="0" applyFill="0" applyBorder="0" applyAlignment="0" applyProtection="0">
      <alignment vertical="top"/>
      <protection locked="0"/>
    </xf>
    <xf numFmtId="190" fontId="10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15" fillId="0" borderId="0" applyNumberFormat="0" applyFill="0" applyBorder="0" applyAlignment="0" applyProtection="0">
      <alignment vertical="top"/>
      <protection locked="0"/>
    </xf>
    <xf numFmtId="190" fontId="25" fillId="0" borderId="0"/>
    <xf numFmtId="190" fontId="16" fillId="0" borderId="0" applyFont="0" applyFill="0" applyBorder="0" applyAlignment="0" applyProtection="0"/>
    <xf numFmtId="190" fontId="14" fillId="0" borderId="0"/>
    <xf numFmtId="190" fontId="14" fillId="0" borderId="0"/>
    <xf numFmtId="190" fontId="14" fillId="0" borderId="0"/>
    <xf numFmtId="190" fontId="11" fillId="0" borderId="0"/>
    <xf numFmtId="190" fontId="11" fillId="0" borderId="0"/>
    <xf numFmtId="190" fontId="11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9" fillId="0" borderId="0"/>
    <xf numFmtId="190" fontId="9" fillId="0" borderId="0"/>
    <xf numFmtId="190" fontId="9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9" fillId="0" borderId="0"/>
    <xf numFmtId="190" fontId="9" fillId="0" borderId="0"/>
    <xf numFmtId="190" fontId="9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8" fillId="0" borderId="0"/>
    <xf numFmtId="190" fontId="18" fillId="0" borderId="0"/>
    <xf numFmtId="190" fontId="18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0" fillId="0" borderId="0"/>
    <xf numFmtId="190" fontId="10" fillId="0" borderId="0"/>
    <xf numFmtId="190" fontId="10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9" fillId="0" borderId="0"/>
    <xf numFmtId="190" fontId="9" fillId="0" borderId="0"/>
    <xf numFmtId="190" fontId="9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8" fillId="0" borderId="0"/>
    <xf numFmtId="190" fontId="18" fillId="0" borderId="0"/>
    <xf numFmtId="190" fontId="18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8" fillId="0" borderId="0"/>
    <xf numFmtId="190" fontId="18" fillId="0" borderId="0"/>
    <xf numFmtId="190" fontId="18" fillId="0" borderId="0"/>
    <xf numFmtId="190" fontId="14" fillId="0" borderId="0"/>
    <xf numFmtId="190" fontId="14" fillId="0" borderId="0"/>
    <xf numFmtId="190" fontId="14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9" fillId="0" borderId="0"/>
    <xf numFmtId="190" fontId="9" fillId="0" borderId="0"/>
    <xf numFmtId="190" fontId="9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8" fillId="0" borderId="0"/>
    <xf numFmtId="190" fontId="18" fillId="0" borderId="0"/>
    <xf numFmtId="190" fontId="18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8" fillId="0" borderId="0"/>
    <xf numFmtId="190" fontId="18" fillId="0" borderId="0"/>
    <xf numFmtId="190" fontId="18" fillId="0" borderId="0"/>
    <xf numFmtId="190" fontId="24" fillId="0" borderId="0"/>
    <xf numFmtId="190" fontId="24" fillId="0" borderId="0"/>
    <xf numFmtId="190" fontId="24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4" fillId="0" borderId="0"/>
    <xf numFmtId="190" fontId="14" fillId="0" borderId="0"/>
    <xf numFmtId="190" fontId="14" fillId="0" borderId="0"/>
    <xf numFmtId="190" fontId="18" fillId="0" borderId="0"/>
    <xf numFmtId="190" fontId="18" fillId="0" borderId="0"/>
    <xf numFmtId="190" fontId="18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8" fillId="0" borderId="0"/>
    <xf numFmtId="190" fontId="18" fillId="0" borderId="0"/>
    <xf numFmtId="190" fontId="18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8" fillId="0" borderId="0"/>
    <xf numFmtId="190" fontId="18" fillId="0" borderId="0"/>
    <xf numFmtId="190" fontId="18" fillId="0" borderId="0"/>
    <xf numFmtId="190" fontId="14" fillId="0" borderId="0"/>
    <xf numFmtId="190" fontId="14" fillId="0" borderId="0"/>
    <xf numFmtId="190" fontId="14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8" fillId="0" borderId="0"/>
    <xf numFmtId="190" fontId="18" fillId="0" borderId="0"/>
    <xf numFmtId="190" fontId="18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8" fillId="0" borderId="0"/>
    <xf numFmtId="190" fontId="18" fillId="0" borderId="0"/>
    <xf numFmtId="190" fontId="18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9" fillId="0" borderId="0"/>
    <xf numFmtId="190" fontId="9" fillId="0" borderId="0"/>
    <xf numFmtId="190" fontId="9" fillId="0" borderId="0"/>
    <xf numFmtId="190" fontId="18" fillId="0" borderId="0"/>
    <xf numFmtId="190" fontId="18" fillId="0" borderId="0"/>
    <xf numFmtId="190" fontId="18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9" fillId="0" borderId="0"/>
    <xf numFmtId="190" fontId="9" fillId="0" borderId="0"/>
    <xf numFmtId="190" fontId="9" fillId="0" borderId="0"/>
    <xf numFmtId="190" fontId="10" fillId="0" borderId="0"/>
    <xf numFmtId="190" fontId="10" fillId="0" borderId="0"/>
    <xf numFmtId="190" fontId="10" fillId="0" borderId="0"/>
    <xf numFmtId="190" fontId="14" fillId="0" borderId="0"/>
    <xf numFmtId="190" fontId="14" fillId="0" borderId="0"/>
    <xf numFmtId="190" fontId="14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8" fillId="0" borderId="0"/>
    <xf numFmtId="190" fontId="18" fillId="0" borderId="0"/>
    <xf numFmtId="190" fontId="18" fillId="0" borderId="0"/>
    <xf numFmtId="190" fontId="14" fillId="0" borderId="0"/>
    <xf numFmtId="190" fontId="14" fillId="0" borderId="0"/>
    <xf numFmtId="190" fontId="14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1" fillId="0" borderId="0"/>
    <xf numFmtId="190" fontId="11" fillId="0" borderId="0"/>
    <xf numFmtId="190" fontId="11" fillId="0" borderId="0"/>
    <xf numFmtId="190" fontId="11" fillId="0" borderId="0"/>
    <xf numFmtId="190" fontId="11" fillId="0" borderId="0"/>
    <xf numFmtId="190" fontId="11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8" fillId="0" borderId="0"/>
    <xf numFmtId="190" fontId="18" fillId="0" borderId="0"/>
    <xf numFmtId="190" fontId="18" fillId="0" borderId="0"/>
    <xf numFmtId="190" fontId="13" fillId="0" borderId="0">
      <alignment vertical="top"/>
    </xf>
    <xf numFmtId="190" fontId="13" fillId="0" borderId="0">
      <alignment vertical="top"/>
    </xf>
    <xf numFmtId="190" fontId="13" fillId="0" borderId="0">
      <alignment vertical="top"/>
    </xf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0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8" fillId="0" borderId="0"/>
    <xf numFmtId="190" fontId="18" fillId="0" borderId="0"/>
    <xf numFmtId="190" fontId="18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8" fillId="0" borderId="0"/>
    <xf numFmtId="190" fontId="18" fillId="0" borderId="0"/>
    <xf numFmtId="190" fontId="18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1" fillId="0" borderId="0"/>
    <xf numFmtId="190" fontId="11" fillId="0" borderId="0"/>
    <xf numFmtId="190" fontId="11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9" fillId="0" borderId="0"/>
    <xf numFmtId="190" fontId="9" fillId="0" borderId="0"/>
    <xf numFmtId="190" fontId="9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9" fillId="0" borderId="0"/>
    <xf numFmtId="190" fontId="9" fillId="0" borderId="0"/>
    <xf numFmtId="190" fontId="9" fillId="0" borderId="0"/>
    <xf numFmtId="190" fontId="24" fillId="0" borderId="0"/>
    <xf numFmtId="190" fontId="24" fillId="0" borderId="0"/>
    <xf numFmtId="190" fontId="24" fillId="0" borderId="0"/>
    <xf numFmtId="190" fontId="11" fillId="0" borderId="0"/>
    <xf numFmtId="190" fontId="11" fillId="0" borderId="0"/>
    <xf numFmtId="190" fontId="11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11" fillId="0" borderId="0"/>
    <xf numFmtId="190" fontId="11" fillId="0" borderId="0"/>
    <xf numFmtId="190" fontId="11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9" fillId="0" borderId="0"/>
    <xf numFmtId="190" fontId="14" fillId="0" borderId="0"/>
    <xf numFmtId="190" fontId="14" fillId="0" borderId="0"/>
    <xf numFmtId="190" fontId="14" fillId="0" borderId="0"/>
    <xf numFmtId="190" fontId="9" fillId="0" borderId="0"/>
    <xf numFmtId="190" fontId="9" fillId="0" borderId="0"/>
    <xf numFmtId="190" fontId="9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18" fillId="0" borderId="0"/>
    <xf numFmtId="190" fontId="28" fillId="0" borderId="0" applyNumberFormat="0" applyFill="0" applyBorder="0" applyAlignment="0" applyProtection="0">
      <alignment vertical="top"/>
      <protection locked="0"/>
    </xf>
    <xf numFmtId="190" fontId="28" fillId="0" borderId="0" applyNumberFormat="0" applyFill="0" applyBorder="0" applyAlignment="0" applyProtection="0">
      <alignment vertical="top"/>
      <protection locked="0"/>
    </xf>
    <xf numFmtId="190" fontId="28" fillId="0" borderId="0" applyNumberFormat="0" applyFill="0" applyBorder="0" applyAlignment="0" applyProtection="0">
      <alignment vertical="top"/>
      <protection locked="0"/>
    </xf>
    <xf numFmtId="190" fontId="28" fillId="0" borderId="0" applyNumberFormat="0" applyFill="0" applyBorder="0" applyAlignment="0" applyProtection="0">
      <alignment vertical="top"/>
      <protection locked="0"/>
    </xf>
    <xf numFmtId="190" fontId="28" fillId="0" borderId="0" applyNumberFormat="0" applyFill="0" applyBorder="0" applyAlignment="0" applyProtection="0">
      <alignment vertical="top"/>
      <protection locked="0"/>
    </xf>
    <xf numFmtId="190" fontId="28" fillId="0" borderId="0" applyNumberFormat="0" applyFill="0" applyBorder="0" applyAlignment="0" applyProtection="0">
      <alignment vertical="top"/>
      <protection locked="0"/>
    </xf>
    <xf numFmtId="190" fontId="28" fillId="0" borderId="0" applyNumberFormat="0" applyFill="0" applyBorder="0" applyAlignment="0" applyProtection="0">
      <alignment vertical="top"/>
      <protection locked="0"/>
    </xf>
    <xf numFmtId="190" fontId="28" fillId="0" borderId="0" applyNumberFormat="0" applyFill="0" applyBorder="0" applyAlignment="0" applyProtection="0">
      <alignment vertical="top"/>
      <protection locked="0"/>
    </xf>
    <xf numFmtId="190" fontId="28" fillId="0" borderId="0" applyNumberFormat="0" applyFill="0" applyBorder="0" applyAlignment="0" applyProtection="0">
      <alignment vertical="top"/>
      <protection locked="0"/>
    </xf>
    <xf numFmtId="190" fontId="28" fillId="0" borderId="0" applyNumberFormat="0" applyFill="0" applyBorder="0" applyAlignment="0" applyProtection="0">
      <alignment vertical="top"/>
      <protection locked="0"/>
    </xf>
    <xf numFmtId="190" fontId="28" fillId="0" borderId="0" applyNumberFormat="0" applyFill="0" applyBorder="0" applyAlignment="0" applyProtection="0">
      <alignment vertical="top"/>
      <protection locked="0"/>
    </xf>
    <xf numFmtId="190" fontId="28" fillId="0" borderId="0" applyNumberFormat="0" applyFill="0" applyBorder="0" applyAlignment="0" applyProtection="0">
      <alignment vertical="top"/>
      <protection locked="0"/>
    </xf>
    <xf numFmtId="190" fontId="29" fillId="0" borderId="0"/>
    <xf numFmtId="176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190" fontId="23" fillId="0" borderId="0"/>
    <xf numFmtId="190" fontId="21" fillId="2" borderId="0" applyNumberFormat="0" applyBorder="0" applyAlignment="0" applyProtection="0"/>
    <xf numFmtId="190" fontId="21" fillId="3" borderId="0" applyNumberFormat="0" applyBorder="0" applyAlignment="0" applyProtection="0"/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21" fillId="3" borderId="0" applyNumberFormat="0" applyBorder="0" applyAlignment="0" applyProtection="0"/>
    <xf numFmtId="190" fontId="21" fillId="3" borderId="0" applyNumberFormat="0" applyBorder="0" applyAlignment="0" applyProtection="0"/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21" fillId="2" borderId="0" applyNumberFormat="0" applyBorder="0" applyAlignment="0" applyProtection="0"/>
    <xf numFmtId="190" fontId="21" fillId="2" borderId="0" applyNumberFormat="0" applyBorder="0" applyAlignment="0" applyProtection="0"/>
    <xf numFmtId="190" fontId="21" fillId="3" borderId="0" applyNumberFormat="0" applyBorder="0" applyAlignment="0" applyProtection="0"/>
    <xf numFmtId="190" fontId="21" fillId="4" borderId="0" applyNumberFormat="0" applyBorder="0" applyAlignment="0" applyProtection="0"/>
    <xf numFmtId="190" fontId="21" fillId="5" borderId="0" applyNumberFormat="0" applyBorder="0" applyAlignment="0" applyProtection="0"/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21" fillId="5" borderId="0" applyNumberFormat="0" applyBorder="0" applyAlignment="0" applyProtection="0"/>
    <xf numFmtId="190" fontId="21" fillId="5" borderId="0" applyNumberFormat="0" applyBorder="0" applyAlignment="0" applyProtection="0"/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21" fillId="4" borderId="0" applyNumberFormat="0" applyBorder="0" applyAlignment="0" applyProtection="0"/>
    <xf numFmtId="190" fontId="21" fillId="4" borderId="0" applyNumberFormat="0" applyBorder="0" applyAlignment="0" applyProtection="0"/>
    <xf numFmtId="190" fontId="21" fillId="5" borderId="0" applyNumberFormat="0" applyBorder="0" applyAlignment="0" applyProtection="0"/>
    <xf numFmtId="190" fontId="21" fillId="6" borderId="0" applyNumberFormat="0" applyBorder="0" applyAlignment="0" applyProtection="0"/>
    <xf numFmtId="190" fontId="21" fillId="7" borderId="0" applyNumberFormat="0" applyBorder="0" applyAlignment="0" applyProtection="0"/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21" fillId="7" borderId="0" applyNumberFormat="0" applyBorder="0" applyAlignment="0" applyProtection="0"/>
    <xf numFmtId="190" fontId="21" fillId="7" borderId="0" applyNumberFormat="0" applyBorder="0" applyAlignment="0" applyProtection="0"/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21" fillId="6" borderId="0" applyNumberFormat="0" applyBorder="0" applyAlignment="0" applyProtection="0"/>
    <xf numFmtId="190" fontId="21" fillId="6" borderId="0" applyNumberFormat="0" applyBorder="0" applyAlignment="0" applyProtection="0"/>
    <xf numFmtId="190" fontId="21" fillId="7" borderId="0" applyNumberFormat="0" applyBorder="0" applyAlignment="0" applyProtection="0"/>
    <xf numFmtId="190" fontId="21" fillId="8" borderId="0" applyNumberFormat="0" applyBorder="0" applyAlignment="0" applyProtection="0"/>
    <xf numFmtId="190" fontId="21" fillId="3" borderId="0" applyNumberFormat="0" applyBorder="0" applyAlignment="0" applyProtection="0"/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21" fillId="3" borderId="0" applyNumberFormat="0" applyBorder="0" applyAlignment="0" applyProtection="0"/>
    <xf numFmtId="190" fontId="21" fillId="3" borderId="0" applyNumberFormat="0" applyBorder="0" applyAlignment="0" applyProtection="0"/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21" fillId="8" borderId="0" applyNumberFormat="0" applyBorder="0" applyAlignment="0" applyProtection="0"/>
    <xf numFmtId="190" fontId="21" fillId="8" borderId="0" applyNumberFormat="0" applyBorder="0" applyAlignment="0" applyProtection="0"/>
    <xf numFmtId="190" fontId="21" fillId="3" borderId="0" applyNumberFormat="0" applyBorder="0" applyAlignment="0" applyProtection="0"/>
    <xf numFmtId="190" fontId="21" fillId="9" borderId="0" applyNumberFormat="0" applyBorder="0" applyAlignment="0" applyProtection="0"/>
    <xf numFmtId="190" fontId="21" fillId="9" borderId="0" applyNumberFormat="0" applyBorder="0" applyAlignment="0" applyProtection="0"/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/>
    <xf numFmtId="190" fontId="21" fillId="9" borderId="0" applyNumberFormat="0" applyBorder="0" applyAlignment="0" applyProtection="0"/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21" fillId="9" borderId="0" applyNumberFormat="0" applyBorder="0" applyAlignment="0" applyProtection="0"/>
    <xf numFmtId="190" fontId="21" fillId="9" borderId="0" applyNumberFormat="0" applyBorder="0" applyAlignment="0" applyProtection="0"/>
    <xf numFmtId="190" fontId="13" fillId="9" borderId="0" applyNumberFormat="0" applyBorder="0" applyAlignment="0" applyProtection="0"/>
    <xf numFmtId="190" fontId="21" fillId="3" borderId="0" applyNumberFormat="0" applyBorder="0" applyAlignment="0" applyProtection="0"/>
    <xf numFmtId="190" fontId="21" fillId="7" borderId="0" applyNumberFormat="0" applyBorder="0" applyAlignment="0" applyProtection="0"/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21" fillId="7" borderId="0" applyNumberFormat="0" applyBorder="0" applyAlignment="0" applyProtection="0"/>
    <xf numFmtId="190" fontId="21" fillId="7" borderId="0" applyNumberFormat="0" applyBorder="0" applyAlignment="0" applyProtection="0"/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21" fillId="3" borderId="0" applyNumberFormat="0" applyBorder="0" applyAlignment="0" applyProtection="0"/>
    <xf numFmtId="190" fontId="21" fillId="3" borderId="0" applyNumberFormat="0" applyBorder="0" applyAlignment="0" applyProtection="0"/>
    <xf numFmtId="190" fontId="21" fillId="7" borderId="0" applyNumberFormat="0" applyBorder="0" applyAlignment="0" applyProtection="0"/>
    <xf numFmtId="190" fontId="21" fillId="2" borderId="0" applyNumberFormat="0" applyBorder="0" applyAlignment="0" applyProtection="0"/>
    <xf numFmtId="190" fontId="21" fillId="2" borderId="0" applyNumberFormat="0" applyBorder="0" applyAlignment="0" applyProtection="0"/>
    <xf numFmtId="190" fontId="21" fillId="2" borderId="0" applyNumberFormat="0" applyBorder="0" applyAlignment="0" applyProtection="0"/>
    <xf numFmtId="190" fontId="21" fillId="4" borderId="0" applyNumberFormat="0" applyBorder="0" applyAlignment="0" applyProtection="0"/>
    <xf numFmtId="190" fontId="21" fillId="4" borderId="0" applyNumberFormat="0" applyBorder="0" applyAlignment="0" applyProtection="0"/>
    <xf numFmtId="190" fontId="21" fillId="4" borderId="0" applyNumberFormat="0" applyBorder="0" applyAlignment="0" applyProtection="0"/>
    <xf numFmtId="190" fontId="21" fillId="6" borderId="0" applyNumberFormat="0" applyBorder="0" applyAlignment="0" applyProtection="0"/>
    <xf numFmtId="190" fontId="21" fillId="6" borderId="0" applyNumberFormat="0" applyBorder="0" applyAlignment="0" applyProtection="0"/>
    <xf numFmtId="190" fontId="21" fillId="6" borderId="0" applyNumberFormat="0" applyBorder="0" applyAlignment="0" applyProtection="0"/>
    <xf numFmtId="190" fontId="21" fillId="8" borderId="0" applyNumberFormat="0" applyBorder="0" applyAlignment="0" applyProtection="0"/>
    <xf numFmtId="190" fontId="21" fillId="8" borderId="0" applyNumberFormat="0" applyBorder="0" applyAlignment="0" applyProtection="0"/>
    <xf numFmtId="190" fontId="21" fillId="8" borderId="0" applyNumberFormat="0" applyBorder="0" applyAlignment="0" applyProtection="0"/>
    <xf numFmtId="190" fontId="21" fillId="9" borderId="0" applyNumberFormat="0" applyBorder="0" applyAlignment="0" applyProtection="0"/>
    <xf numFmtId="190" fontId="21" fillId="9" borderId="0" applyNumberFormat="0" applyBorder="0" applyAlignment="0" applyProtection="0"/>
    <xf numFmtId="190" fontId="21" fillId="9" borderId="0" applyNumberFormat="0" applyBorder="0" applyAlignment="0" applyProtection="0"/>
    <xf numFmtId="190" fontId="21" fillId="3" borderId="0" applyNumberFormat="0" applyBorder="0" applyAlignment="0" applyProtection="0"/>
    <xf numFmtId="190" fontId="21" fillId="3" borderId="0" applyNumberFormat="0" applyBorder="0" applyAlignment="0" applyProtection="0"/>
    <xf numFmtId="190" fontId="21" fillId="3" borderId="0" applyNumberFormat="0" applyBorder="0" applyAlignment="0" applyProtection="0"/>
    <xf numFmtId="190" fontId="19" fillId="2" borderId="0" applyNumberFormat="0" applyBorder="0" applyAlignment="0" applyProtection="0">
      <alignment vertical="center"/>
    </xf>
    <xf numFmtId="190" fontId="19" fillId="2" borderId="0" applyNumberFormat="0" applyBorder="0" applyAlignment="0" applyProtection="0">
      <alignment vertical="center"/>
    </xf>
    <xf numFmtId="190" fontId="19" fillId="2" borderId="0" applyNumberFormat="0" applyBorder="0" applyAlignment="0" applyProtection="0">
      <alignment vertical="center"/>
    </xf>
    <xf numFmtId="190" fontId="19" fillId="2" borderId="0" applyNumberFormat="0" applyBorder="0" applyAlignment="0" applyProtection="0">
      <alignment vertical="center"/>
    </xf>
    <xf numFmtId="190" fontId="19" fillId="2" borderId="0" applyNumberFormat="0" applyBorder="0" applyAlignment="0" applyProtection="0">
      <alignment vertical="center"/>
    </xf>
    <xf numFmtId="190" fontId="19" fillId="2" borderId="0" applyNumberFormat="0" applyBorder="0" applyAlignment="0" applyProtection="0">
      <alignment vertical="center"/>
    </xf>
    <xf numFmtId="190" fontId="19" fillId="2" borderId="0" applyNumberFormat="0" applyBorder="0" applyAlignment="0" applyProtection="0">
      <alignment vertical="center"/>
    </xf>
    <xf numFmtId="190" fontId="19" fillId="2" borderId="0" applyNumberFormat="0" applyBorder="0" applyAlignment="0" applyProtection="0">
      <alignment vertical="center"/>
    </xf>
    <xf numFmtId="190" fontId="19" fillId="2" borderId="0" applyNumberFormat="0" applyBorder="0" applyAlignment="0" applyProtection="0">
      <alignment vertical="center"/>
    </xf>
    <xf numFmtId="190" fontId="19" fillId="2" borderId="0" applyNumberFormat="0" applyBorder="0" applyAlignment="0" applyProtection="0">
      <alignment vertical="center"/>
    </xf>
    <xf numFmtId="190" fontId="19" fillId="2" borderId="0" applyNumberFormat="0" applyBorder="0" applyAlignment="0" applyProtection="0">
      <alignment vertical="center"/>
    </xf>
    <xf numFmtId="190" fontId="19" fillId="2" borderId="0" applyNumberFormat="0" applyBorder="0" applyAlignment="0" applyProtection="0">
      <alignment vertical="center"/>
    </xf>
    <xf numFmtId="190" fontId="19" fillId="4" borderId="0" applyNumberFormat="0" applyBorder="0" applyAlignment="0" applyProtection="0">
      <alignment vertical="center"/>
    </xf>
    <xf numFmtId="190" fontId="19" fillId="4" borderId="0" applyNumberFormat="0" applyBorder="0" applyAlignment="0" applyProtection="0">
      <alignment vertical="center"/>
    </xf>
    <xf numFmtId="190" fontId="19" fillId="4" borderId="0" applyNumberFormat="0" applyBorder="0" applyAlignment="0" applyProtection="0">
      <alignment vertical="center"/>
    </xf>
    <xf numFmtId="190" fontId="19" fillId="4" borderId="0" applyNumberFormat="0" applyBorder="0" applyAlignment="0" applyProtection="0">
      <alignment vertical="center"/>
    </xf>
    <xf numFmtId="190" fontId="19" fillId="4" borderId="0" applyNumberFormat="0" applyBorder="0" applyAlignment="0" applyProtection="0">
      <alignment vertical="center"/>
    </xf>
    <xf numFmtId="190" fontId="19" fillId="4" borderId="0" applyNumberFormat="0" applyBorder="0" applyAlignment="0" applyProtection="0">
      <alignment vertical="center"/>
    </xf>
    <xf numFmtId="190" fontId="19" fillId="4" borderId="0" applyNumberFormat="0" applyBorder="0" applyAlignment="0" applyProtection="0">
      <alignment vertical="center"/>
    </xf>
    <xf numFmtId="190" fontId="19" fillId="4" borderId="0" applyNumberFormat="0" applyBorder="0" applyAlignment="0" applyProtection="0">
      <alignment vertical="center"/>
    </xf>
    <xf numFmtId="190" fontId="19" fillId="4" borderId="0" applyNumberFormat="0" applyBorder="0" applyAlignment="0" applyProtection="0">
      <alignment vertical="center"/>
    </xf>
    <xf numFmtId="190" fontId="19" fillId="4" borderId="0" applyNumberFormat="0" applyBorder="0" applyAlignment="0" applyProtection="0">
      <alignment vertical="center"/>
    </xf>
    <xf numFmtId="190" fontId="19" fillId="4" borderId="0" applyNumberFormat="0" applyBorder="0" applyAlignment="0" applyProtection="0">
      <alignment vertical="center"/>
    </xf>
    <xf numFmtId="190" fontId="19" fillId="4" borderId="0" applyNumberFormat="0" applyBorder="0" applyAlignment="0" applyProtection="0">
      <alignment vertical="center"/>
    </xf>
    <xf numFmtId="190" fontId="19" fillId="6" borderId="0" applyNumberFormat="0" applyBorder="0" applyAlignment="0" applyProtection="0">
      <alignment vertical="center"/>
    </xf>
    <xf numFmtId="190" fontId="19" fillId="6" borderId="0" applyNumberFormat="0" applyBorder="0" applyAlignment="0" applyProtection="0">
      <alignment vertical="center"/>
    </xf>
    <xf numFmtId="190" fontId="19" fillId="6" borderId="0" applyNumberFormat="0" applyBorder="0" applyAlignment="0" applyProtection="0">
      <alignment vertical="center"/>
    </xf>
    <xf numFmtId="190" fontId="19" fillId="6" borderId="0" applyNumberFormat="0" applyBorder="0" applyAlignment="0" applyProtection="0">
      <alignment vertical="center"/>
    </xf>
    <xf numFmtId="190" fontId="19" fillId="6" borderId="0" applyNumberFormat="0" applyBorder="0" applyAlignment="0" applyProtection="0">
      <alignment vertical="center"/>
    </xf>
    <xf numFmtId="190" fontId="19" fillId="6" borderId="0" applyNumberFormat="0" applyBorder="0" applyAlignment="0" applyProtection="0">
      <alignment vertical="center"/>
    </xf>
    <xf numFmtId="190" fontId="19" fillId="6" borderId="0" applyNumberFormat="0" applyBorder="0" applyAlignment="0" applyProtection="0">
      <alignment vertical="center"/>
    </xf>
    <xf numFmtId="190" fontId="19" fillId="6" borderId="0" applyNumberFormat="0" applyBorder="0" applyAlignment="0" applyProtection="0">
      <alignment vertical="center"/>
    </xf>
    <xf numFmtId="190" fontId="19" fillId="6" borderId="0" applyNumberFormat="0" applyBorder="0" applyAlignment="0" applyProtection="0">
      <alignment vertical="center"/>
    </xf>
    <xf numFmtId="190" fontId="19" fillId="6" borderId="0" applyNumberFormat="0" applyBorder="0" applyAlignment="0" applyProtection="0">
      <alignment vertical="center"/>
    </xf>
    <xf numFmtId="190" fontId="19" fillId="6" borderId="0" applyNumberFormat="0" applyBorder="0" applyAlignment="0" applyProtection="0">
      <alignment vertical="center"/>
    </xf>
    <xf numFmtId="190" fontId="19" fillId="6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9" borderId="0" applyNumberFormat="0" applyBorder="0" applyAlignment="0" applyProtection="0">
      <alignment vertical="center"/>
    </xf>
    <xf numFmtId="190" fontId="19" fillId="9" borderId="0" applyNumberFormat="0" applyBorder="0" applyAlignment="0" applyProtection="0">
      <alignment vertical="center"/>
    </xf>
    <xf numFmtId="190" fontId="19" fillId="9" borderId="0" applyNumberFormat="0" applyBorder="0" applyAlignment="0" applyProtection="0">
      <alignment vertical="center"/>
    </xf>
    <xf numFmtId="190" fontId="19" fillId="9" borderId="0" applyNumberFormat="0" applyBorder="0" applyAlignment="0" applyProtection="0">
      <alignment vertical="center"/>
    </xf>
    <xf numFmtId="190" fontId="19" fillId="9" borderId="0" applyNumberFormat="0" applyBorder="0" applyAlignment="0" applyProtection="0">
      <alignment vertical="center"/>
    </xf>
    <xf numFmtId="190" fontId="19" fillId="9" borderId="0" applyNumberFormat="0" applyBorder="0" applyAlignment="0" applyProtection="0">
      <alignment vertical="center"/>
    </xf>
    <xf numFmtId="190" fontId="19" fillId="9" borderId="0" applyNumberFormat="0" applyBorder="0" applyAlignment="0" applyProtection="0">
      <alignment vertical="center"/>
    </xf>
    <xf numFmtId="190" fontId="19" fillId="9" borderId="0" applyNumberFormat="0" applyBorder="0" applyAlignment="0" applyProtection="0">
      <alignment vertical="center"/>
    </xf>
    <xf numFmtId="190" fontId="19" fillId="9" borderId="0" applyNumberFormat="0" applyBorder="0" applyAlignment="0" applyProtection="0">
      <alignment vertical="center"/>
    </xf>
    <xf numFmtId="190" fontId="19" fillId="9" borderId="0" applyNumberFormat="0" applyBorder="0" applyAlignment="0" applyProtection="0">
      <alignment vertical="center"/>
    </xf>
    <xf numFmtId="190" fontId="19" fillId="9" borderId="0" applyNumberFormat="0" applyBorder="0" applyAlignment="0" applyProtection="0">
      <alignment vertical="center"/>
    </xf>
    <xf numFmtId="190" fontId="19" fillId="9" borderId="0" applyNumberFormat="0" applyBorder="0" applyAlignment="0" applyProtection="0">
      <alignment vertical="center"/>
    </xf>
    <xf numFmtId="190" fontId="19" fillId="3" borderId="0" applyNumberFormat="0" applyBorder="0" applyAlignment="0" applyProtection="0">
      <alignment vertical="center"/>
    </xf>
    <xf numFmtId="190" fontId="19" fillId="3" borderId="0" applyNumberFormat="0" applyBorder="0" applyAlignment="0" applyProtection="0">
      <alignment vertical="center"/>
    </xf>
    <xf numFmtId="190" fontId="19" fillId="3" borderId="0" applyNumberFormat="0" applyBorder="0" applyAlignment="0" applyProtection="0">
      <alignment vertical="center"/>
    </xf>
    <xf numFmtId="190" fontId="19" fillId="3" borderId="0" applyNumberFormat="0" applyBorder="0" applyAlignment="0" applyProtection="0">
      <alignment vertical="center"/>
    </xf>
    <xf numFmtId="190" fontId="19" fillId="3" borderId="0" applyNumberFormat="0" applyBorder="0" applyAlignment="0" applyProtection="0">
      <alignment vertical="center"/>
    </xf>
    <xf numFmtId="190" fontId="19" fillId="3" borderId="0" applyNumberFormat="0" applyBorder="0" applyAlignment="0" applyProtection="0">
      <alignment vertical="center"/>
    </xf>
    <xf numFmtId="190" fontId="19" fillId="3" borderId="0" applyNumberFormat="0" applyBorder="0" applyAlignment="0" applyProtection="0">
      <alignment vertical="center"/>
    </xf>
    <xf numFmtId="190" fontId="19" fillId="3" borderId="0" applyNumberFormat="0" applyBorder="0" applyAlignment="0" applyProtection="0">
      <alignment vertical="center"/>
    </xf>
    <xf numFmtId="190" fontId="19" fillId="3" borderId="0" applyNumberFormat="0" applyBorder="0" applyAlignment="0" applyProtection="0">
      <alignment vertical="center"/>
    </xf>
    <xf numFmtId="190" fontId="19" fillId="3" borderId="0" applyNumberFormat="0" applyBorder="0" applyAlignment="0" applyProtection="0">
      <alignment vertical="center"/>
    </xf>
    <xf numFmtId="190" fontId="19" fillId="3" borderId="0" applyNumberFormat="0" applyBorder="0" applyAlignment="0" applyProtection="0">
      <alignment vertical="center"/>
    </xf>
    <xf numFmtId="190" fontId="19" fillId="3" borderId="0" applyNumberFormat="0" applyBorder="0" applyAlignment="0" applyProtection="0">
      <alignment vertical="center"/>
    </xf>
    <xf numFmtId="190" fontId="27" fillId="2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7" fillId="2" borderId="0" applyNumberFormat="0" applyBorder="0" applyAlignment="0" applyProtection="0">
      <alignment vertical="center"/>
    </xf>
    <xf numFmtId="190" fontId="27" fillId="2" borderId="0" applyNumberFormat="0" applyBorder="0" applyAlignment="0" applyProtection="0">
      <alignment vertical="center"/>
    </xf>
    <xf numFmtId="190" fontId="27" fillId="4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7" fillId="4" borderId="0" applyNumberFormat="0" applyBorder="0" applyAlignment="0" applyProtection="0">
      <alignment vertical="center"/>
    </xf>
    <xf numFmtId="190" fontId="27" fillId="4" borderId="0" applyNumberFormat="0" applyBorder="0" applyAlignment="0" applyProtection="0">
      <alignment vertical="center"/>
    </xf>
    <xf numFmtId="190" fontId="27" fillId="6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2" fillId="7" borderId="0" applyNumberFormat="0" applyBorder="0" applyAlignment="0" applyProtection="0">
      <alignment vertical="center"/>
    </xf>
    <xf numFmtId="190" fontId="27" fillId="6" borderId="0" applyNumberFormat="0" applyBorder="0" applyAlignment="0" applyProtection="0">
      <alignment vertical="center"/>
    </xf>
    <xf numFmtId="190" fontId="27" fillId="6" borderId="0" applyNumberFormat="0" applyBorder="0" applyAlignment="0" applyProtection="0">
      <alignment vertical="center"/>
    </xf>
    <xf numFmtId="190" fontId="27" fillId="8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7" fillId="8" borderId="0" applyNumberFormat="0" applyBorder="0" applyAlignment="0" applyProtection="0">
      <alignment vertical="center"/>
    </xf>
    <xf numFmtId="190" fontId="27" fillId="8" borderId="0" applyNumberFormat="0" applyBorder="0" applyAlignment="0" applyProtection="0">
      <alignment vertical="center"/>
    </xf>
    <xf numFmtId="190" fontId="27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2" fillId="9" borderId="0" applyNumberFormat="0" applyBorder="0" applyAlignment="0" applyProtection="0">
      <alignment vertical="center"/>
    </xf>
    <xf numFmtId="190" fontId="27" fillId="9" borderId="0" applyNumberFormat="0" applyBorder="0" applyAlignment="0" applyProtection="0">
      <alignment vertical="center"/>
    </xf>
    <xf numFmtId="190" fontId="27" fillId="9" borderId="0" applyNumberFormat="0" applyBorder="0" applyAlignment="0" applyProtection="0">
      <alignment vertical="center"/>
    </xf>
    <xf numFmtId="190" fontId="27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2" fillId="3" borderId="0" applyNumberFormat="0" applyBorder="0" applyAlignment="0" applyProtection="0">
      <alignment vertical="center"/>
    </xf>
    <xf numFmtId="190" fontId="27" fillId="3" borderId="0" applyNumberFormat="0" applyBorder="0" applyAlignment="0" applyProtection="0">
      <alignment vertical="center"/>
    </xf>
    <xf numFmtId="190" fontId="27" fillId="3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2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4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6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8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9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17" fillId="3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26" fillId="11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8" fillId="2" borderId="0" applyNumberFormat="0" applyBorder="0" applyAlignment="0" applyProtection="0">
      <alignment vertical="center"/>
    </xf>
    <xf numFmtId="190" fontId="26" fillId="11" borderId="0" applyNumberFormat="0" applyBorder="0" applyAlignment="0" applyProtection="0">
      <alignment vertical="center"/>
    </xf>
    <xf numFmtId="190" fontId="26" fillId="11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26" fillId="5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8" fillId="4" borderId="0" applyNumberFormat="0" applyBorder="0" applyAlignment="0" applyProtection="0">
      <alignment vertical="center"/>
    </xf>
    <xf numFmtId="190" fontId="26" fillId="5" borderId="0" applyNumberFormat="0" applyBorder="0" applyAlignment="0" applyProtection="0">
      <alignment vertical="center"/>
    </xf>
    <xf numFmtId="190" fontId="26" fillId="5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26" fillId="7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8" fillId="6" borderId="0" applyNumberFormat="0" applyBorder="0" applyAlignment="0" applyProtection="0">
      <alignment vertical="center"/>
    </xf>
    <xf numFmtId="190" fontId="26" fillId="7" borderId="0" applyNumberFormat="0" applyBorder="0" applyAlignment="0" applyProtection="0">
      <alignment vertical="center"/>
    </xf>
    <xf numFmtId="190" fontId="26" fillId="7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26" fillId="3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26" fillId="3" borderId="0" applyNumberFormat="0" applyBorder="0" applyAlignment="0" applyProtection="0">
      <alignment vertical="center"/>
    </xf>
    <xf numFmtId="190" fontId="26" fillId="3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26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8" fillId="9" borderId="0" applyNumberFormat="0" applyBorder="0" applyAlignment="0" applyProtection="0">
      <alignment vertical="center"/>
    </xf>
    <xf numFmtId="190" fontId="26" fillId="9" borderId="0" applyNumberFormat="0" applyBorder="0" applyAlignment="0" applyProtection="0">
      <alignment vertical="center"/>
    </xf>
    <xf numFmtId="190" fontId="26" fillId="9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26" fillId="7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8" fillId="3" borderId="0" applyNumberFormat="0" applyBorder="0" applyAlignment="0" applyProtection="0">
      <alignment vertical="center"/>
    </xf>
    <xf numFmtId="190" fontId="26" fillId="7" borderId="0" applyNumberFormat="0" applyBorder="0" applyAlignment="0" applyProtection="0">
      <alignment vertical="center"/>
    </xf>
    <xf numFmtId="190" fontId="26" fillId="7" borderId="0" applyNumberFormat="0" applyBorder="0" applyAlignment="0" applyProtection="0">
      <alignment vertical="center"/>
    </xf>
    <xf numFmtId="190" fontId="21" fillId="11" borderId="0" applyNumberFormat="0" applyBorder="0" applyAlignment="0" applyProtection="0"/>
    <xf numFmtId="190" fontId="21" fillId="10" borderId="0" applyNumberFormat="0" applyBorder="0" applyAlignment="0" applyProtection="0"/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21" fillId="10" borderId="0" applyNumberFormat="0" applyBorder="0" applyAlignment="0" applyProtection="0"/>
    <xf numFmtId="190" fontId="21" fillId="10" borderId="0" applyNumberFormat="0" applyBorder="0" applyAlignment="0" applyProtection="0"/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/>
    <xf numFmtId="190" fontId="21" fillId="11" borderId="0" applyNumberFormat="0" applyBorder="0" applyAlignment="0" applyProtection="0"/>
    <xf numFmtId="190" fontId="21" fillId="10" borderId="0" applyNumberFormat="0" applyBorder="0" applyAlignment="0" applyProtection="0"/>
    <xf numFmtId="190" fontId="21" fillId="5" borderId="0" applyNumberFormat="0" applyBorder="0" applyAlignment="0" applyProtection="0"/>
    <xf numFmtId="190" fontId="21" fillId="5" borderId="0" applyNumberFormat="0" applyBorder="0" applyAlignment="0" applyProtection="0"/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/>
    <xf numFmtId="190" fontId="21" fillId="5" borderId="0" applyNumberFormat="0" applyBorder="0" applyAlignment="0" applyProtection="0"/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8" fillId="5" borderId="0" applyNumberFormat="0" applyBorder="0" applyAlignment="0" applyProtection="0">
      <alignment vertical="center"/>
    </xf>
    <xf numFmtId="190" fontId="21" fillId="5" borderId="0" applyNumberFormat="0" applyBorder="0" applyAlignment="0" applyProtection="0"/>
    <xf numFmtId="190" fontId="21" fillId="5" borderId="0" applyNumberFormat="0" applyBorder="0" applyAlignment="0" applyProtection="0"/>
    <xf numFmtId="190" fontId="13" fillId="5" borderId="0" applyNumberFormat="0" applyBorder="0" applyAlignment="0" applyProtection="0"/>
    <xf numFmtId="190" fontId="21" fillId="12" borderId="0" applyNumberFormat="0" applyBorder="0" applyAlignment="0" applyProtection="0"/>
    <xf numFmtId="190" fontId="21" fillId="13" borderId="0" applyNumberFormat="0" applyBorder="0" applyAlignment="0" applyProtection="0"/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21" fillId="13" borderId="0" applyNumberFormat="0" applyBorder="0" applyAlignment="0" applyProtection="0"/>
    <xf numFmtId="190" fontId="21" fillId="13" borderId="0" applyNumberFormat="0" applyBorder="0" applyAlignment="0" applyProtection="0"/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8" fillId="12" borderId="0" applyNumberFormat="0" applyBorder="0" applyAlignment="0" applyProtection="0">
      <alignment vertical="center"/>
    </xf>
    <xf numFmtId="190" fontId="21" fillId="12" borderId="0" applyNumberFormat="0" applyBorder="0" applyAlignment="0" applyProtection="0"/>
    <xf numFmtId="190" fontId="21" fillId="12" borderId="0" applyNumberFormat="0" applyBorder="0" applyAlignment="0" applyProtection="0"/>
    <xf numFmtId="190" fontId="21" fillId="13" borderId="0" applyNumberFormat="0" applyBorder="0" applyAlignment="0" applyProtection="0"/>
    <xf numFmtId="190" fontId="21" fillId="8" borderId="0" applyNumberFormat="0" applyBorder="0" applyAlignment="0" applyProtection="0"/>
    <xf numFmtId="190" fontId="21" fillId="10" borderId="0" applyNumberFormat="0" applyBorder="0" applyAlignment="0" applyProtection="0"/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21" fillId="10" borderId="0" applyNumberFormat="0" applyBorder="0" applyAlignment="0" applyProtection="0"/>
    <xf numFmtId="190" fontId="21" fillId="10" borderId="0" applyNumberFormat="0" applyBorder="0" applyAlignment="0" applyProtection="0"/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8" fillId="8" borderId="0" applyNumberFormat="0" applyBorder="0" applyAlignment="0" applyProtection="0">
      <alignment vertical="center"/>
    </xf>
    <xf numFmtId="190" fontId="21" fillId="8" borderId="0" applyNumberFormat="0" applyBorder="0" applyAlignment="0" applyProtection="0"/>
    <xf numFmtId="190" fontId="21" fillId="8" borderId="0" applyNumberFormat="0" applyBorder="0" applyAlignment="0" applyProtection="0"/>
    <xf numFmtId="190" fontId="21" fillId="10" borderId="0" applyNumberFormat="0" applyBorder="0" applyAlignment="0" applyProtection="0"/>
    <xf numFmtId="190" fontId="21" fillId="11" borderId="0" applyNumberFormat="0" applyBorder="0" applyAlignment="0" applyProtection="0"/>
    <xf numFmtId="190" fontId="21" fillId="11" borderId="0" applyNumberFormat="0" applyBorder="0" applyAlignment="0" applyProtection="0"/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/>
    <xf numFmtId="190" fontId="21" fillId="11" borderId="0" applyNumberFormat="0" applyBorder="0" applyAlignment="0" applyProtection="0"/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8" fillId="11" borderId="0" applyNumberFormat="0" applyBorder="0" applyAlignment="0" applyProtection="0">
      <alignment vertical="center"/>
    </xf>
    <xf numFmtId="190" fontId="21" fillId="11" borderId="0" applyNumberFormat="0" applyBorder="0" applyAlignment="0" applyProtection="0"/>
    <xf numFmtId="190" fontId="21" fillId="11" borderId="0" applyNumberFormat="0" applyBorder="0" applyAlignment="0" applyProtection="0"/>
    <xf numFmtId="190" fontId="13" fillId="11" borderId="0" applyNumberFormat="0" applyBorder="0" applyAlignment="0" applyProtection="0"/>
    <xf numFmtId="190" fontId="21" fillId="14" borderId="0" applyNumberFormat="0" applyBorder="0" applyAlignment="0" applyProtection="0"/>
    <xf numFmtId="190" fontId="21" fillId="13" borderId="0" applyNumberFormat="0" applyBorder="0" applyAlignment="0" applyProtection="0"/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21" fillId="13" borderId="0" applyNumberFormat="0" applyBorder="0" applyAlignment="0" applyProtection="0"/>
    <xf numFmtId="190" fontId="21" fillId="13" borderId="0" applyNumberFormat="0" applyBorder="0" applyAlignment="0" applyProtection="0"/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8" fillId="14" borderId="0" applyNumberFormat="0" applyBorder="0" applyAlignment="0" applyProtection="0">
      <alignment vertical="center"/>
    </xf>
    <xf numFmtId="190" fontId="21" fillId="14" borderId="0" applyNumberFormat="0" applyBorder="0" applyAlignment="0" applyProtection="0"/>
    <xf numFmtId="190" fontId="21" fillId="14" borderId="0" applyNumberFormat="0" applyBorder="0" applyAlignment="0" applyProtection="0"/>
    <xf numFmtId="190" fontId="21" fillId="13" borderId="0" applyNumberFormat="0" applyBorder="0" applyAlignment="0" applyProtection="0"/>
    <xf numFmtId="190" fontId="21" fillId="11" borderId="0" applyNumberFormat="0" applyBorder="0" applyAlignment="0" applyProtection="0"/>
    <xf numFmtId="190" fontId="21" fillId="11" borderId="0" applyNumberFormat="0" applyBorder="0" applyAlignment="0" applyProtection="0"/>
    <xf numFmtId="190" fontId="21" fillId="11" borderId="0" applyNumberFormat="0" applyBorder="0" applyAlignment="0" applyProtection="0"/>
    <xf numFmtId="190" fontId="21" fillId="5" borderId="0" applyNumberFormat="0" applyBorder="0" applyAlignment="0" applyProtection="0"/>
    <xf numFmtId="190" fontId="21" fillId="5" borderId="0" applyNumberFormat="0" applyBorder="0" applyAlignment="0" applyProtection="0"/>
    <xf numFmtId="190" fontId="21" fillId="5" borderId="0" applyNumberFormat="0" applyBorder="0" applyAlignment="0" applyProtection="0"/>
    <xf numFmtId="190" fontId="21" fillId="12" borderId="0" applyNumberFormat="0" applyBorder="0" applyAlignment="0" applyProtection="0"/>
    <xf numFmtId="190" fontId="21" fillId="12" borderId="0" applyNumberFormat="0" applyBorder="0" applyAlignment="0" applyProtection="0"/>
    <xf numFmtId="190" fontId="21" fillId="12" borderId="0" applyNumberFormat="0" applyBorder="0" applyAlignment="0" applyProtection="0"/>
    <xf numFmtId="190" fontId="21" fillId="8" borderId="0" applyNumberFormat="0" applyBorder="0" applyAlignment="0" applyProtection="0"/>
    <xf numFmtId="190" fontId="21" fillId="8" borderId="0" applyNumberFormat="0" applyBorder="0" applyAlignment="0" applyProtection="0"/>
    <xf numFmtId="190" fontId="21" fillId="8" borderId="0" applyNumberFormat="0" applyBorder="0" applyAlignment="0" applyProtection="0"/>
    <xf numFmtId="190" fontId="21" fillId="11" borderId="0" applyNumberFormat="0" applyBorder="0" applyAlignment="0" applyProtection="0"/>
    <xf numFmtId="190" fontId="21" fillId="11" borderId="0" applyNumberFormat="0" applyBorder="0" applyAlignment="0" applyProtection="0"/>
    <xf numFmtId="190" fontId="21" fillId="11" borderId="0" applyNumberFormat="0" applyBorder="0" applyAlignment="0" applyProtection="0"/>
    <xf numFmtId="190" fontId="21" fillId="14" borderId="0" applyNumberFormat="0" applyBorder="0" applyAlignment="0" applyProtection="0"/>
    <xf numFmtId="190" fontId="21" fillId="14" borderId="0" applyNumberFormat="0" applyBorder="0" applyAlignment="0" applyProtection="0"/>
    <xf numFmtId="190" fontId="21" fillId="14" borderId="0" applyNumberFormat="0" applyBorder="0" applyAlignment="0" applyProtection="0"/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5" borderId="0" applyNumberFormat="0" applyBorder="0" applyAlignment="0" applyProtection="0">
      <alignment vertical="center"/>
    </xf>
    <xf numFmtId="190" fontId="19" fillId="5" borderId="0" applyNumberFormat="0" applyBorder="0" applyAlignment="0" applyProtection="0">
      <alignment vertical="center"/>
    </xf>
    <xf numFmtId="190" fontId="19" fillId="5" borderId="0" applyNumberFormat="0" applyBorder="0" applyAlignment="0" applyProtection="0">
      <alignment vertical="center"/>
    </xf>
    <xf numFmtId="190" fontId="19" fillId="5" borderId="0" applyNumberFormat="0" applyBorder="0" applyAlignment="0" applyProtection="0">
      <alignment vertical="center"/>
    </xf>
    <xf numFmtId="190" fontId="19" fillId="5" borderId="0" applyNumberFormat="0" applyBorder="0" applyAlignment="0" applyProtection="0">
      <alignment vertical="center"/>
    </xf>
    <xf numFmtId="190" fontId="19" fillId="5" borderId="0" applyNumberFormat="0" applyBorder="0" applyAlignment="0" applyProtection="0">
      <alignment vertical="center"/>
    </xf>
    <xf numFmtId="190" fontId="19" fillId="5" borderId="0" applyNumberFormat="0" applyBorder="0" applyAlignment="0" applyProtection="0">
      <alignment vertical="center"/>
    </xf>
    <xf numFmtId="190" fontId="19" fillId="5" borderId="0" applyNumberFormat="0" applyBorder="0" applyAlignment="0" applyProtection="0">
      <alignment vertical="center"/>
    </xf>
    <xf numFmtId="190" fontId="19" fillId="5" borderId="0" applyNumberFormat="0" applyBorder="0" applyAlignment="0" applyProtection="0">
      <alignment vertical="center"/>
    </xf>
    <xf numFmtId="190" fontId="19" fillId="5" borderId="0" applyNumberFormat="0" applyBorder="0" applyAlignment="0" applyProtection="0">
      <alignment vertical="center"/>
    </xf>
    <xf numFmtId="190" fontId="19" fillId="5" borderId="0" applyNumberFormat="0" applyBorder="0" applyAlignment="0" applyProtection="0">
      <alignment vertical="center"/>
    </xf>
    <xf numFmtId="190" fontId="19" fillId="5" borderId="0" applyNumberFormat="0" applyBorder="0" applyAlignment="0" applyProtection="0">
      <alignment vertical="center"/>
    </xf>
    <xf numFmtId="190" fontId="19" fillId="12" borderId="0" applyNumberFormat="0" applyBorder="0" applyAlignment="0" applyProtection="0">
      <alignment vertical="center"/>
    </xf>
    <xf numFmtId="190" fontId="19" fillId="12" borderId="0" applyNumberFormat="0" applyBorder="0" applyAlignment="0" applyProtection="0">
      <alignment vertical="center"/>
    </xf>
    <xf numFmtId="190" fontId="19" fillId="12" borderId="0" applyNumberFormat="0" applyBorder="0" applyAlignment="0" applyProtection="0">
      <alignment vertical="center"/>
    </xf>
    <xf numFmtId="190" fontId="19" fillId="12" borderId="0" applyNumberFormat="0" applyBorder="0" applyAlignment="0" applyProtection="0">
      <alignment vertical="center"/>
    </xf>
    <xf numFmtId="190" fontId="19" fillId="12" borderId="0" applyNumberFormat="0" applyBorder="0" applyAlignment="0" applyProtection="0">
      <alignment vertical="center"/>
    </xf>
    <xf numFmtId="190" fontId="19" fillId="12" borderId="0" applyNumberFormat="0" applyBorder="0" applyAlignment="0" applyProtection="0">
      <alignment vertical="center"/>
    </xf>
    <xf numFmtId="190" fontId="19" fillId="12" borderId="0" applyNumberFormat="0" applyBorder="0" applyAlignment="0" applyProtection="0">
      <alignment vertical="center"/>
    </xf>
    <xf numFmtId="190" fontId="19" fillId="12" borderId="0" applyNumberFormat="0" applyBorder="0" applyAlignment="0" applyProtection="0">
      <alignment vertical="center"/>
    </xf>
    <xf numFmtId="190" fontId="19" fillId="12" borderId="0" applyNumberFormat="0" applyBorder="0" applyAlignment="0" applyProtection="0">
      <alignment vertical="center"/>
    </xf>
    <xf numFmtId="190" fontId="19" fillId="12" borderId="0" applyNumberFormat="0" applyBorder="0" applyAlignment="0" applyProtection="0">
      <alignment vertical="center"/>
    </xf>
    <xf numFmtId="190" fontId="19" fillId="12" borderId="0" applyNumberFormat="0" applyBorder="0" applyAlignment="0" applyProtection="0">
      <alignment vertical="center"/>
    </xf>
    <xf numFmtId="190" fontId="19" fillId="12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8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1" borderId="0" applyNumberFormat="0" applyBorder="0" applyAlignment="0" applyProtection="0">
      <alignment vertical="center"/>
    </xf>
    <xf numFmtId="190" fontId="19" fillId="14" borderId="0" applyNumberFormat="0" applyBorder="0" applyAlignment="0" applyProtection="0">
      <alignment vertical="center"/>
    </xf>
    <xf numFmtId="190" fontId="19" fillId="14" borderId="0" applyNumberFormat="0" applyBorder="0" applyAlignment="0" applyProtection="0">
      <alignment vertical="center"/>
    </xf>
    <xf numFmtId="190" fontId="19" fillId="14" borderId="0" applyNumberFormat="0" applyBorder="0" applyAlignment="0" applyProtection="0">
      <alignment vertical="center"/>
    </xf>
    <xf numFmtId="190" fontId="19" fillId="14" borderId="0" applyNumberFormat="0" applyBorder="0" applyAlignment="0" applyProtection="0">
      <alignment vertical="center"/>
    </xf>
    <xf numFmtId="190" fontId="19" fillId="14" borderId="0" applyNumberFormat="0" applyBorder="0" applyAlignment="0" applyProtection="0">
      <alignment vertical="center"/>
    </xf>
    <xf numFmtId="190" fontId="19" fillId="14" borderId="0" applyNumberFormat="0" applyBorder="0" applyAlignment="0" applyProtection="0">
      <alignment vertical="center"/>
    </xf>
    <xf numFmtId="190" fontId="19" fillId="14" borderId="0" applyNumberFormat="0" applyBorder="0" applyAlignment="0" applyProtection="0">
      <alignment vertical="center"/>
    </xf>
    <xf numFmtId="190" fontId="19" fillId="14" borderId="0" applyNumberFormat="0" applyBorder="0" applyAlignment="0" applyProtection="0">
      <alignment vertical="center"/>
    </xf>
    <xf numFmtId="190" fontId="19" fillId="14" borderId="0" applyNumberFormat="0" applyBorder="0" applyAlignment="0" applyProtection="0">
      <alignment vertical="center"/>
    </xf>
    <xf numFmtId="190" fontId="19" fillId="14" borderId="0" applyNumberFormat="0" applyBorder="0" applyAlignment="0" applyProtection="0">
      <alignment vertical="center"/>
    </xf>
    <xf numFmtId="190" fontId="19" fillId="14" borderId="0" applyNumberFormat="0" applyBorder="0" applyAlignment="0" applyProtection="0">
      <alignment vertical="center"/>
    </xf>
    <xf numFmtId="190" fontId="19" fillId="14" borderId="0" applyNumberFormat="0" applyBorder="0" applyAlignment="0" applyProtection="0">
      <alignment vertical="center"/>
    </xf>
    <xf numFmtId="190" fontId="27" fillId="11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7" fillId="11" borderId="0" applyNumberFormat="0" applyBorder="0" applyAlignment="0" applyProtection="0">
      <alignment vertical="center"/>
    </xf>
    <xf numFmtId="190" fontId="27" fillId="11" borderId="0" applyNumberFormat="0" applyBorder="0" applyAlignment="0" applyProtection="0">
      <alignment vertical="center"/>
    </xf>
    <xf numFmtId="190" fontId="27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2" fillId="5" borderId="0" applyNumberFormat="0" applyBorder="0" applyAlignment="0" applyProtection="0">
      <alignment vertical="center"/>
    </xf>
    <xf numFmtId="190" fontId="27" fillId="5" borderId="0" applyNumberFormat="0" applyBorder="0" applyAlignment="0" applyProtection="0">
      <alignment vertical="center"/>
    </xf>
    <xf numFmtId="190" fontId="27" fillId="5" borderId="0" applyNumberFormat="0" applyBorder="0" applyAlignment="0" applyProtection="0">
      <alignment vertical="center"/>
    </xf>
    <xf numFmtId="190" fontId="27" fillId="12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2" fillId="13" borderId="0" applyNumberFormat="0" applyBorder="0" applyAlignment="0" applyProtection="0">
      <alignment vertical="center"/>
    </xf>
    <xf numFmtId="190" fontId="27" fillId="12" borderId="0" applyNumberFormat="0" applyBorder="0" applyAlignment="0" applyProtection="0">
      <alignment vertical="center"/>
    </xf>
    <xf numFmtId="190" fontId="27" fillId="12" borderId="0" applyNumberFormat="0" applyBorder="0" applyAlignment="0" applyProtection="0">
      <alignment vertical="center"/>
    </xf>
    <xf numFmtId="190" fontId="27" fillId="8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2" fillId="10" borderId="0" applyNumberFormat="0" applyBorder="0" applyAlignment="0" applyProtection="0">
      <alignment vertical="center"/>
    </xf>
    <xf numFmtId="190" fontId="27" fillId="8" borderId="0" applyNumberFormat="0" applyBorder="0" applyAlignment="0" applyProtection="0">
      <alignment vertical="center"/>
    </xf>
    <xf numFmtId="190" fontId="27" fillId="8" borderId="0" applyNumberFormat="0" applyBorder="0" applyAlignment="0" applyProtection="0">
      <alignment vertical="center"/>
    </xf>
    <xf numFmtId="190" fontId="27" fillId="11" borderId="0" applyNumberFormat="0" applyBorder="0" applyAlignment="0" applyProtection="0">
      <alignment vertical="center"/>
    </xf>
    <xf numFmtId="190" fontId="22" fillId="11" borderId="0" applyNumberFormat="0" applyBorder="0" applyAlignment="0" applyProtection="0">
      <alignment vertical="center"/>
    </xf>
    <xf numFmtId="190" fontId="22" fillId="11" borderId="0" applyNumberFormat="0" applyBorder="0" applyAlignment="0" applyProtection="0">
      <alignment vertical="center"/>
    </xf>
    <xf numFmtId="190" fontId="22" fillId="11" borderId="0" applyNumberFormat="0" applyBorder="0" applyAlignment="0" applyProtection="0">
      <alignment vertical="center"/>
    </xf>
    <xf numFmtId="190" fontId="22" fillId="11" borderId="0" applyNumberFormat="0" applyBorder="0" applyAlignment="0" applyProtection="0">
      <alignment vertical="center"/>
    </xf>
    <xf numFmtId="190" fontId="22" fillId="11" borderId="0" applyNumberFormat="0" applyBorder="0" applyAlignment="0" applyProtection="0">
      <alignment vertical="center"/>
    </xf>
    <xf numFmtId="190" fontId="22" fillId="11" borderId="0" applyNumberFormat="0" applyBorder="0" applyAlignment="0" applyProtection="0">
      <alignment vertical="center"/>
    </xf>
    <xf numFmtId="190" fontId="22" fillId="11" borderId="0" applyNumberFormat="0" applyBorder="0" applyAlignment="0" applyProtection="0">
      <alignment vertical="center"/>
    </xf>
    <xf numFmtId="190" fontId="22" fillId="11" borderId="0" applyNumberFormat="0" applyBorder="0" applyAlignment="0" applyProtection="0">
      <alignment vertical="center"/>
    </xf>
    <xf numFmtId="190" fontId="22" fillId="11" borderId="0" applyNumberFormat="0" applyBorder="0" applyAlignment="0" applyProtection="0">
      <alignment vertical="center"/>
    </xf>
    <xf numFmtId="190" fontId="22" fillId="11" borderId="0" applyNumberFormat="0" applyBorder="0" applyAlignment="0" applyProtection="0">
      <alignment vertical="center"/>
    </xf>
    <xf numFmtId="190" fontId="22" fillId="11" borderId="0" applyNumberFormat="0" applyBorder="0" applyAlignment="0" applyProtection="0">
      <alignment vertical="center"/>
    </xf>
    <xf numFmtId="190" fontId="22" fillId="11" borderId="0" applyNumberFormat="0" applyBorder="0" applyAlignment="0" applyProtection="0">
      <alignment vertical="center"/>
    </xf>
    <xf numFmtId="190" fontId="22" fillId="11" borderId="0" applyNumberFormat="0" applyBorder="0" applyAlignment="0" applyProtection="0">
      <alignment vertical="center"/>
    </xf>
    <xf numFmtId="190" fontId="22" fillId="11" borderId="0" applyNumberFormat="0" applyBorder="0" applyAlignment="0" applyProtection="0">
      <alignment vertical="center"/>
    </xf>
    <xf numFmtId="190" fontId="22" fillId="11" borderId="0" applyNumberFormat="0" applyBorder="0" applyAlignment="0" applyProtection="0">
      <alignment vertical="center"/>
    </xf>
    <xf numFmtId="190" fontId="22" fillId="11" borderId="0" applyNumberFormat="0" applyBorder="0" applyAlignment="0" applyProtection="0">
      <alignment vertical="center"/>
    </xf>
    <xf numFmtId="190" fontId="22" fillId="11" borderId="0" applyNumberFormat="0" applyBorder="0" applyAlignment="0" applyProtection="0">
      <alignment vertical="center"/>
    </xf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0" fillId="0" borderId="1" applyNumberFormat="0" applyFill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2" applyNumberFormat="0" applyFont="0" applyFill="0" applyAlignment="0" applyProtection="0"/>
    <xf numFmtId="190" fontId="14" fillId="0" borderId="2" applyNumberFormat="0" applyFont="0" applyFill="0" applyAlignment="0" applyProtection="0"/>
    <xf numFmtId="190" fontId="14" fillId="0" borderId="2" applyNumberFormat="0" applyFont="0" applyFill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2" fillId="0" borderId="3" applyNumberFormat="0" applyFill="0" applyAlignment="0" applyProtection="0"/>
    <xf numFmtId="190" fontId="32" fillId="0" borderId="3" applyNumberFormat="0" applyFill="0" applyAlignment="0" applyProtection="0"/>
    <xf numFmtId="190" fontId="32" fillId="0" borderId="3" applyNumberFormat="0" applyFill="0" applyAlignment="0" applyProtection="0"/>
    <xf numFmtId="190" fontId="32" fillId="0" borderId="3" applyNumberFormat="0" applyFill="0" applyAlignment="0" applyProtection="0"/>
    <xf numFmtId="190" fontId="32" fillId="0" borderId="3" applyNumberFormat="0" applyFill="0" applyAlignment="0" applyProtection="0"/>
    <xf numFmtId="190" fontId="32" fillId="0" borderId="3" applyNumberFormat="0" applyFill="0" applyAlignment="0" applyProtection="0"/>
    <xf numFmtId="190" fontId="32" fillId="0" borderId="3" applyNumberFormat="0" applyFill="0" applyAlignment="0" applyProtection="0"/>
    <xf numFmtId="190" fontId="32" fillId="0" borderId="3" applyNumberFormat="0" applyFill="0" applyAlignment="0" applyProtection="0"/>
    <xf numFmtId="190" fontId="32" fillId="0" borderId="3" applyNumberFormat="0" applyFill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2" fillId="0" borderId="4" applyNumberFormat="0" applyFill="0" applyAlignment="0" applyProtection="0"/>
    <xf numFmtId="190" fontId="32" fillId="0" borderId="4" applyNumberFormat="0" applyFill="0" applyAlignment="0" applyProtection="0"/>
    <xf numFmtId="190" fontId="32" fillId="0" borderId="4" applyNumberFormat="0" applyFill="0" applyAlignment="0" applyProtection="0"/>
    <xf numFmtId="190" fontId="32" fillId="0" borderId="4" applyNumberFormat="0" applyFill="0" applyAlignment="0" applyProtection="0"/>
    <xf numFmtId="190" fontId="32" fillId="0" borderId="4" applyNumberFormat="0" applyFill="0" applyAlignment="0" applyProtection="0"/>
    <xf numFmtId="190" fontId="32" fillId="0" borderId="4" applyNumberFormat="0" applyFill="0" applyAlignment="0" applyProtection="0"/>
    <xf numFmtId="190" fontId="32" fillId="0" borderId="4" applyNumberFormat="0" applyFill="0" applyAlignment="0" applyProtection="0"/>
    <xf numFmtId="190" fontId="32" fillId="0" borderId="4" applyNumberFormat="0" applyFill="0" applyAlignment="0" applyProtection="0"/>
    <xf numFmtId="190" fontId="32" fillId="0" borderId="4" applyNumberFormat="0" applyFill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31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1" fillId="0" borderId="5" applyNumberFormat="0" applyFill="0" applyAlignment="0" applyProtection="0"/>
    <xf numFmtId="190" fontId="31" fillId="0" borderId="5" applyNumberFormat="0" applyFill="0" applyAlignment="0" applyProtection="0"/>
    <xf numFmtId="190" fontId="31" fillId="0" borderId="5" applyNumberFormat="0" applyFill="0" applyAlignment="0" applyProtection="0"/>
    <xf numFmtId="190" fontId="31" fillId="0" borderId="5" applyNumberFormat="0" applyFill="0" applyAlignment="0" applyProtection="0"/>
    <xf numFmtId="190" fontId="31" fillId="0" borderId="5" applyNumberFormat="0" applyFill="0" applyAlignment="0" applyProtection="0"/>
    <xf numFmtId="190" fontId="31" fillId="0" borderId="5" applyNumberFormat="0" applyFill="0" applyAlignment="0" applyProtection="0"/>
    <xf numFmtId="190" fontId="31" fillId="0" borderId="5" applyNumberFormat="0" applyFill="0" applyAlignment="0" applyProtection="0"/>
    <xf numFmtId="190" fontId="31" fillId="0" borderId="5" applyNumberFormat="0" applyFill="0" applyAlignment="0" applyProtection="0"/>
    <xf numFmtId="190" fontId="31" fillId="0" borderId="5" applyNumberFormat="0" applyFill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3" fillId="0" borderId="0" applyNumberFormat="0" applyFill="0" applyBorder="0" applyAlignment="0" applyProtection="0"/>
    <xf numFmtId="190" fontId="33" fillId="0" borderId="0" applyNumberFormat="0" applyFill="0" applyBorder="0" applyAlignment="0" applyProtection="0"/>
    <xf numFmtId="190" fontId="33" fillId="0" borderId="0" applyNumberFormat="0" applyFill="0" applyBorder="0" applyAlignment="0" applyProtection="0"/>
    <xf numFmtId="190" fontId="33" fillId="0" borderId="0" applyNumberFormat="0" applyFill="0" applyBorder="0" applyAlignment="0" applyProtection="0"/>
    <xf numFmtId="190" fontId="33" fillId="0" borderId="0" applyNumberFormat="0" applyFill="0" applyBorder="0" applyAlignment="0" applyProtection="0"/>
    <xf numFmtId="190" fontId="33" fillId="0" borderId="0" applyNumberForma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14" fillId="0" borderId="0" applyNumberFormat="0" applyFont="0" applyFill="0" applyBorder="0" applyAlignment="0" applyProtection="0"/>
    <xf numFmtId="190" fontId="34" fillId="0" borderId="0"/>
    <xf numFmtId="190" fontId="9" fillId="0" borderId="0"/>
    <xf numFmtId="190" fontId="9" fillId="0" borderId="0">
      <alignment vertical="center"/>
    </xf>
    <xf numFmtId="190" fontId="9" fillId="0" borderId="0"/>
    <xf numFmtId="190" fontId="11" fillId="0" borderId="0"/>
    <xf numFmtId="190" fontId="11" fillId="0" borderId="0"/>
    <xf numFmtId="190" fontId="11" fillId="0" borderId="0"/>
    <xf numFmtId="190" fontId="11" fillId="0" borderId="0"/>
    <xf numFmtId="190" fontId="38" fillId="0" borderId="0"/>
    <xf numFmtId="190" fontId="9" fillId="0" borderId="0"/>
    <xf numFmtId="190" fontId="37" fillId="0" borderId="0"/>
    <xf numFmtId="190" fontId="9" fillId="0" borderId="0"/>
    <xf numFmtId="190" fontId="38" fillId="0" borderId="0"/>
    <xf numFmtId="190" fontId="9" fillId="0" borderId="0"/>
    <xf numFmtId="190" fontId="9" fillId="0" borderId="0"/>
    <xf numFmtId="190" fontId="38" fillId="0" borderId="0"/>
    <xf numFmtId="190" fontId="9" fillId="0" borderId="0"/>
    <xf numFmtId="190" fontId="38" fillId="0" borderId="0"/>
    <xf numFmtId="190" fontId="38" fillId="0" borderId="0"/>
    <xf numFmtId="190" fontId="38" fillId="0" borderId="0"/>
    <xf numFmtId="190" fontId="38" fillId="0" borderId="0"/>
    <xf numFmtId="190" fontId="38" fillId="0" borderId="0"/>
    <xf numFmtId="190" fontId="38" fillId="0" borderId="0"/>
    <xf numFmtId="190" fontId="38" fillId="0" borderId="0"/>
    <xf numFmtId="190" fontId="38" fillId="0" borderId="0"/>
    <xf numFmtId="190" fontId="9" fillId="0" borderId="0"/>
    <xf numFmtId="190" fontId="38" fillId="0" borderId="0"/>
    <xf numFmtId="190" fontId="38" fillId="0" borderId="0"/>
    <xf numFmtId="190" fontId="9" fillId="0" borderId="0"/>
    <xf numFmtId="190" fontId="8" fillId="0" borderId="0">
      <alignment vertical="center"/>
    </xf>
    <xf numFmtId="190" fontId="14" fillId="0" borderId="0"/>
    <xf numFmtId="190" fontId="14" fillId="0" borderId="0">
      <alignment vertical="center"/>
    </xf>
    <xf numFmtId="190" fontId="14" fillId="0" borderId="0"/>
    <xf numFmtId="190" fontId="14" fillId="0" borderId="0">
      <alignment vertical="center"/>
    </xf>
    <xf numFmtId="190" fontId="14" fillId="0" borderId="0"/>
    <xf numFmtId="190" fontId="14" fillId="0" borderId="0"/>
    <xf numFmtId="190" fontId="14" fillId="0" borderId="0"/>
    <xf numFmtId="190" fontId="38" fillId="0" borderId="0"/>
    <xf numFmtId="190" fontId="38" fillId="0" borderId="0"/>
    <xf numFmtId="190" fontId="38" fillId="0" borderId="0"/>
    <xf numFmtId="190" fontId="38" fillId="0" borderId="0"/>
    <xf numFmtId="190" fontId="38" fillId="0" borderId="0"/>
    <xf numFmtId="190" fontId="9" fillId="0" borderId="0"/>
    <xf numFmtId="190" fontId="37" fillId="0" borderId="0"/>
    <xf numFmtId="190" fontId="9" fillId="0" borderId="0"/>
    <xf numFmtId="190" fontId="38" fillId="0" borderId="0"/>
    <xf numFmtId="190" fontId="9" fillId="0" borderId="0"/>
    <xf numFmtId="190" fontId="9" fillId="0" borderId="0"/>
    <xf numFmtId="190" fontId="38" fillId="0" borderId="0"/>
    <xf numFmtId="190" fontId="9" fillId="0" borderId="0"/>
    <xf numFmtId="190" fontId="38" fillId="0" borderId="0"/>
    <xf numFmtId="190" fontId="38" fillId="0" borderId="0"/>
    <xf numFmtId="190" fontId="38" fillId="0" borderId="0"/>
    <xf numFmtId="190" fontId="38" fillId="0" borderId="0"/>
    <xf numFmtId="190" fontId="38" fillId="0" borderId="0"/>
    <xf numFmtId="190" fontId="38" fillId="0" borderId="0"/>
    <xf numFmtId="190" fontId="38" fillId="0" borderId="0"/>
    <xf numFmtId="190" fontId="38" fillId="0" borderId="0"/>
    <xf numFmtId="190" fontId="9" fillId="0" borderId="0"/>
    <xf numFmtId="190" fontId="38" fillId="0" borderId="0"/>
    <xf numFmtId="190" fontId="9" fillId="0" borderId="0"/>
    <xf numFmtId="190" fontId="8" fillId="0" borderId="0">
      <alignment vertical="center"/>
    </xf>
    <xf numFmtId="190" fontId="14" fillId="0" borderId="0"/>
    <xf numFmtId="190" fontId="14" fillId="0" borderId="0">
      <alignment vertical="center"/>
    </xf>
    <xf numFmtId="190" fontId="14" fillId="0" borderId="0"/>
    <xf numFmtId="190" fontId="14" fillId="0" borderId="0">
      <alignment vertical="center"/>
    </xf>
    <xf numFmtId="190" fontId="14" fillId="0" borderId="0"/>
    <xf numFmtId="190" fontId="14" fillId="0" borderId="0"/>
    <xf numFmtId="190" fontId="14" fillId="0" borderId="0"/>
    <xf numFmtId="190" fontId="38" fillId="0" borderId="0"/>
    <xf numFmtId="190" fontId="38" fillId="0" borderId="0"/>
    <xf numFmtId="190" fontId="38" fillId="0" borderId="0"/>
    <xf numFmtId="190" fontId="23" fillId="0" borderId="0" applyFont="0" applyFill="0" applyBorder="0" applyAlignment="0" applyProtection="0"/>
    <xf numFmtId="38" fontId="39" fillId="10" borderId="0" applyNumberFormat="0" applyBorder="0" applyAlignment="0" applyProtection="0"/>
    <xf numFmtId="190" fontId="40" fillId="0" borderId="0" applyNumberFormat="0" applyFill="0" applyBorder="0" applyAlignment="0" applyProtection="0">
      <alignment vertical="top"/>
      <protection locked="0"/>
    </xf>
    <xf numFmtId="10" fontId="39" fillId="7" borderId="7" applyNumberFormat="0" applyBorder="0" applyAlignment="0" applyProtection="0"/>
    <xf numFmtId="187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9" fontId="9" fillId="0" borderId="0"/>
    <xf numFmtId="190" fontId="9" fillId="0" borderId="0"/>
    <xf numFmtId="190" fontId="14" fillId="0" borderId="0"/>
    <xf numFmtId="190" fontId="9" fillId="0" borderId="0"/>
    <xf numFmtId="190" fontId="9" fillId="0" borderId="0"/>
    <xf numFmtId="190" fontId="9" fillId="0" borderId="0"/>
    <xf numFmtId="10" fontId="9" fillId="0" borderId="0" applyFont="0" applyFill="0" applyBorder="0" applyAlignment="0" applyProtection="0"/>
    <xf numFmtId="9" fontId="23" fillId="0" borderId="19" applyNumberFormat="0" applyBorder="0"/>
    <xf numFmtId="9" fontId="23" fillId="0" borderId="0" applyFont="0" applyFill="0" applyBorder="0" applyAlignment="0" applyProtection="0"/>
    <xf numFmtId="186" fontId="9" fillId="0" borderId="0" applyFont="0" applyFill="0" applyBorder="0" applyAlignment="0" applyProtection="0"/>
    <xf numFmtId="190" fontId="14" fillId="0" borderId="0"/>
    <xf numFmtId="190" fontId="23" fillId="0" borderId="0"/>
    <xf numFmtId="190" fontId="23" fillId="0" borderId="0"/>
    <xf numFmtId="190" fontId="23" fillId="0" borderId="0"/>
    <xf numFmtId="190" fontId="23" fillId="0" borderId="0"/>
    <xf numFmtId="190" fontId="14" fillId="0" borderId="0"/>
    <xf numFmtId="190" fontId="4" fillId="0" borderId="0">
      <alignment vertical="center"/>
    </xf>
    <xf numFmtId="190" fontId="3" fillId="0" borderId="0">
      <alignment vertical="center"/>
    </xf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14" fillId="0" borderId="0"/>
    <xf numFmtId="190" fontId="51" fillId="0" borderId="0"/>
    <xf numFmtId="10" fontId="39" fillId="7" borderId="42" applyNumberFormat="0" applyBorder="0" applyAlignment="0" applyProtection="0"/>
    <xf numFmtId="190" fontId="2" fillId="0" borderId="0">
      <alignment vertical="center"/>
    </xf>
    <xf numFmtId="190" fontId="2" fillId="0" borderId="0">
      <alignment vertical="center"/>
    </xf>
    <xf numFmtId="191" fontId="38" fillId="0" borderId="0">
      <alignment vertical="center"/>
    </xf>
    <xf numFmtId="191" fontId="9" fillId="0" borderId="0"/>
    <xf numFmtId="191" fontId="14" fillId="0" borderId="0"/>
    <xf numFmtId="191" fontId="14" fillId="0" borderId="0"/>
    <xf numFmtId="191" fontId="54" fillId="0" borderId="0"/>
    <xf numFmtId="191" fontId="14" fillId="0" borderId="0"/>
    <xf numFmtId="191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193" fontId="14" fillId="0" borderId="0">
      <alignment vertical="center"/>
    </xf>
    <xf numFmtId="191" fontId="68" fillId="0" borderId="0" applyNumberFormat="0" applyFill="0" applyBorder="0" applyAlignment="0" applyProtection="0">
      <alignment vertical="top"/>
      <protection locked="0"/>
    </xf>
    <xf numFmtId="191" fontId="14" fillId="0" borderId="0"/>
    <xf numFmtId="191" fontId="8" fillId="0" borderId="0">
      <alignment vertical="center"/>
    </xf>
    <xf numFmtId="191" fontId="9" fillId="0" borderId="0">
      <alignment vertical="center"/>
    </xf>
    <xf numFmtId="191" fontId="14" fillId="0" borderId="0">
      <alignment vertical="center"/>
    </xf>
    <xf numFmtId="191" fontId="14" fillId="0" borderId="0"/>
    <xf numFmtId="191" fontId="68" fillId="0" borderId="0" applyNumberFormat="0" applyFill="0" applyBorder="0" applyAlignment="0" applyProtection="0">
      <alignment vertical="center"/>
    </xf>
    <xf numFmtId="191" fontId="10" fillId="0" borderId="0">
      <alignment vertical="center"/>
    </xf>
    <xf numFmtId="191" fontId="8" fillId="0" borderId="0">
      <alignment vertical="center"/>
    </xf>
    <xf numFmtId="191" fontId="54" fillId="0" borderId="0">
      <alignment vertical="center"/>
    </xf>
    <xf numFmtId="191" fontId="14" fillId="0" borderId="0"/>
    <xf numFmtId="191" fontId="54" fillId="0" borderId="0"/>
    <xf numFmtId="190" fontId="14" fillId="0" borderId="0">
      <alignment vertical="center"/>
    </xf>
    <xf numFmtId="190" fontId="9" fillId="0" borderId="0"/>
    <xf numFmtId="190" fontId="14" fillId="0" borderId="0">
      <alignment vertical="center"/>
    </xf>
    <xf numFmtId="190" fontId="14" fillId="0" borderId="0"/>
    <xf numFmtId="190" fontId="54" fillId="0" borderId="0"/>
    <xf numFmtId="190" fontId="14" fillId="0" borderId="0"/>
    <xf numFmtId="0" fontId="14" fillId="0" borderId="0"/>
    <xf numFmtId="0" fontId="9" fillId="0" borderId="0"/>
    <xf numFmtId="0" fontId="14" fillId="0" borderId="0"/>
    <xf numFmtId="0" fontId="9" fillId="0" borderId="0"/>
    <xf numFmtId="0" fontId="109" fillId="0" borderId="0" applyNumberFormat="0" applyFill="0" applyBorder="0" applyAlignment="0" applyProtection="0">
      <alignment vertical="top"/>
      <protection locked="0"/>
    </xf>
    <xf numFmtId="0" fontId="54" fillId="0" borderId="0"/>
    <xf numFmtId="191" fontId="1" fillId="0" borderId="0">
      <alignment vertical="center"/>
    </xf>
    <xf numFmtId="191" fontId="114" fillId="0" borderId="0"/>
    <xf numFmtId="191" fontId="14" fillId="0" borderId="0">
      <alignment vertical="center"/>
    </xf>
    <xf numFmtId="0" fontId="14" fillId="0" borderId="0"/>
    <xf numFmtId="203" fontId="9" fillId="0" borderId="0"/>
    <xf numFmtId="203" fontId="14" fillId="0" borderId="0"/>
    <xf numFmtId="203" fontId="14" fillId="0" borderId="0"/>
    <xf numFmtId="203" fontId="9" fillId="0" borderId="0"/>
    <xf numFmtId="180" fontId="14" fillId="0" borderId="0"/>
    <xf numFmtId="203" fontId="38" fillId="0" borderId="0">
      <alignment vertical="center"/>
    </xf>
    <xf numFmtId="203" fontId="119" fillId="0" borderId="0"/>
  </cellStyleXfs>
  <cellXfs count="1231">
    <xf numFmtId="190" fontId="0" fillId="0" borderId="0" xfId="0"/>
    <xf numFmtId="190" fontId="7" fillId="0" borderId="0" xfId="0" applyFont="1" applyAlignment="1">
      <alignment horizontal="left"/>
    </xf>
    <xf numFmtId="190" fontId="14" fillId="0" borderId="0" xfId="0" applyFont="1"/>
    <xf numFmtId="190" fontId="42" fillId="0" borderId="0" xfId="12932" applyFont="1" applyAlignment="1">
      <alignment horizontal="center" vertical="center"/>
    </xf>
    <xf numFmtId="190" fontId="43" fillId="0" borderId="0" xfId="0" applyNumberFormat="1" applyFont="1" applyAlignment="1">
      <alignment horizontal="center" vertical="center"/>
    </xf>
    <xf numFmtId="190" fontId="44" fillId="0" borderId="0" xfId="0" applyFont="1"/>
    <xf numFmtId="190" fontId="33" fillId="0" borderId="0" xfId="0" applyFont="1"/>
    <xf numFmtId="190" fontId="46" fillId="0" borderId="0" xfId="0" applyFont="1"/>
    <xf numFmtId="190" fontId="45" fillId="0" borderId="0" xfId="12932" applyFont="1" applyAlignment="1">
      <alignment horizontal="center" vertical="center"/>
    </xf>
    <xf numFmtId="49" fontId="44" fillId="0" borderId="0" xfId="6447" applyNumberFormat="1" applyFont="1" applyFill="1" applyBorder="1" applyAlignment="1">
      <alignment horizontal="center" vertical="center" shrinkToFit="1"/>
    </xf>
    <xf numFmtId="190" fontId="47" fillId="16" borderId="0" xfId="0" applyFont="1" applyFill="1" applyAlignment="1">
      <alignment horizontal="left" vertical="center"/>
    </xf>
    <xf numFmtId="190" fontId="47" fillId="16" borderId="0" xfId="12933" applyFont="1" applyFill="1" applyAlignment="1">
      <alignment horizontal="left"/>
    </xf>
    <xf numFmtId="178" fontId="44" fillId="16" borderId="7" xfId="12933" applyNumberFormat="1" applyFont="1" applyFill="1" applyBorder="1" applyAlignment="1">
      <alignment horizontal="center"/>
    </xf>
    <xf numFmtId="178" fontId="44" fillId="16" borderId="0" xfId="12933" applyNumberFormat="1" applyFont="1" applyFill="1" applyAlignment="1">
      <alignment horizontal="center" vertical="center"/>
    </xf>
    <xf numFmtId="178" fontId="44" fillId="16" borderId="0" xfId="12933" applyNumberFormat="1" applyFont="1" applyFill="1" applyAlignment="1">
      <alignment horizontal="center"/>
    </xf>
    <xf numFmtId="190" fontId="44" fillId="16" borderId="0" xfId="12933" applyFont="1" applyFill="1" applyAlignment="1">
      <alignment horizontal="center"/>
    </xf>
    <xf numFmtId="190" fontId="44" fillId="16" borderId="0" xfId="12933" applyFont="1" applyFill="1" applyAlignment="1">
      <alignment horizontal="center" wrapText="1"/>
    </xf>
    <xf numFmtId="178" fontId="44" fillId="16" borderId="0" xfId="0" applyNumberFormat="1" applyFont="1" applyFill="1" applyAlignment="1">
      <alignment horizontal="center" vertical="center" wrapText="1"/>
    </xf>
    <xf numFmtId="179" fontId="44" fillId="16" borderId="0" xfId="6447" applyNumberFormat="1" applyFont="1" applyFill="1" applyBorder="1" applyAlignment="1">
      <alignment horizontal="center" vertical="center" shrinkToFit="1"/>
    </xf>
    <xf numFmtId="49" fontId="44" fillId="16" borderId="0" xfId="6447" applyNumberFormat="1" applyFont="1" applyFill="1" applyBorder="1" applyAlignment="1">
      <alignment horizontal="center" vertical="center" shrinkToFit="1"/>
    </xf>
    <xf numFmtId="190" fontId="44" fillId="16" borderId="13" xfId="12933" applyFont="1" applyFill="1" applyBorder="1" applyAlignment="1">
      <alignment horizontal="center" vertical="center"/>
    </xf>
    <xf numFmtId="178" fontId="44" fillId="16" borderId="0" xfId="12933" applyNumberFormat="1" applyFont="1" applyFill="1" applyAlignment="1">
      <alignment horizontal="center" wrapText="1"/>
    </xf>
    <xf numFmtId="190" fontId="44" fillId="16" borderId="0" xfId="0" applyFont="1" applyFill="1" applyAlignment="1">
      <alignment horizontal="center" vertical="center"/>
    </xf>
    <xf numFmtId="190" fontId="44" fillId="16" borderId="0" xfId="12933" applyFont="1" applyFill="1" applyAlignment="1">
      <alignment horizontal="center" vertical="center" wrapText="1"/>
    </xf>
    <xf numFmtId="179" fontId="44" fillId="0" borderId="0" xfId="6447" applyNumberFormat="1" applyFont="1" applyFill="1" applyBorder="1" applyAlignment="1">
      <alignment horizontal="center" vertical="center" shrinkToFit="1"/>
    </xf>
    <xf numFmtId="190" fontId="44" fillId="16" borderId="0" xfId="0" applyFont="1" applyFill="1" applyAlignment="1">
      <alignment horizontal="center" vertical="center" wrapText="1"/>
    </xf>
    <xf numFmtId="190" fontId="47" fillId="0" borderId="0" xfId="6447" applyFont="1" applyFill="1" applyBorder="1" applyAlignment="1">
      <alignment horizontal="left" vertical="center" shrinkToFit="1"/>
    </xf>
    <xf numFmtId="190" fontId="44" fillId="16" borderId="0" xfId="0" applyFont="1" applyFill="1" applyAlignment="1">
      <alignment horizontal="center"/>
    </xf>
    <xf numFmtId="178" fontId="44" fillId="16" borderId="0" xfId="0" applyNumberFormat="1" applyFont="1" applyFill="1" applyAlignment="1">
      <alignment horizontal="center" vertical="center"/>
    </xf>
    <xf numFmtId="190" fontId="44" fillId="16" borderId="0" xfId="6447" applyNumberFormat="1" applyFont="1" applyFill="1" applyBorder="1" applyAlignment="1">
      <alignment horizontal="center" vertical="center" shrinkToFit="1"/>
    </xf>
    <xf numFmtId="190" fontId="44" fillId="16" borderId="0" xfId="12933" applyNumberFormat="1" applyFont="1" applyFill="1" applyAlignment="1">
      <alignment horizontal="center"/>
    </xf>
    <xf numFmtId="190" fontId="44" fillId="16" borderId="0" xfId="12933" applyFont="1" applyFill="1" applyAlignment="1">
      <alignment horizontal="center" vertical="center"/>
    </xf>
    <xf numFmtId="190" fontId="44" fillId="16" borderId="0" xfId="12932" applyFont="1" applyFill="1" applyAlignment="1">
      <alignment horizontal="center" vertical="center"/>
    </xf>
    <xf numFmtId="190" fontId="47" fillId="0" borderId="0" xfId="0" applyFont="1" applyAlignment="1">
      <alignment horizontal="left"/>
    </xf>
    <xf numFmtId="190" fontId="47" fillId="15" borderId="0" xfId="6447" applyFont="1" applyFill="1" applyBorder="1" applyAlignment="1">
      <alignment horizontal="left" vertical="center"/>
    </xf>
    <xf numFmtId="190" fontId="44" fillId="15" borderId="0" xfId="6447" applyFont="1" applyFill="1" applyBorder="1" applyAlignment="1">
      <alignment horizontal="center" vertical="center"/>
    </xf>
    <xf numFmtId="190" fontId="44" fillId="16" borderId="0" xfId="12936" applyFont="1" applyFill="1" applyAlignment="1">
      <alignment horizontal="center" wrapText="1"/>
    </xf>
    <xf numFmtId="58" fontId="44" fillId="16" borderId="0" xfId="12936" applyNumberFormat="1" applyFont="1" applyFill="1" applyAlignment="1">
      <alignment horizontal="center" vertical="center" wrapText="1"/>
    </xf>
    <xf numFmtId="190" fontId="47" fillId="16" borderId="0" xfId="0" applyFont="1" applyFill="1" applyAlignment="1">
      <alignment horizontal="left"/>
    </xf>
    <xf numFmtId="190" fontId="44" fillId="17" borderId="0" xfId="0" applyFont="1" applyFill="1" applyAlignment="1">
      <alignment horizontal="center" vertical="center"/>
    </xf>
    <xf numFmtId="190" fontId="44" fillId="0" borderId="0" xfId="12932" applyFont="1" applyAlignment="1">
      <alignment horizontal="center" vertical="center" wrapText="1"/>
    </xf>
    <xf numFmtId="190" fontId="44" fillId="0" borderId="0" xfId="6447" applyFont="1" applyFill="1" applyBorder="1" applyAlignment="1">
      <alignment horizontal="center" vertical="center"/>
    </xf>
    <xf numFmtId="190" fontId="44" fillId="16" borderId="0" xfId="12932" applyFont="1" applyFill="1" applyAlignment="1">
      <alignment horizontal="center" vertical="center" wrapText="1"/>
    </xf>
    <xf numFmtId="190" fontId="44" fillId="16" borderId="0" xfId="6447" applyFont="1" applyFill="1" applyBorder="1" applyAlignment="1">
      <alignment horizontal="center" vertical="center"/>
    </xf>
    <xf numFmtId="185" fontId="44" fillId="16" borderId="0" xfId="12933" applyNumberFormat="1" applyFont="1" applyFill="1" applyAlignment="1">
      <alignment horizontal="center" vertical="center"/>
    </xf>
    <xf numFmtId="190" fontId="47" fillId="0" borderId="0" xfId="6447" applyFont="1" applyFill="1" applyBorder="1" applyAlignment="1">
      <alignment horizontal="left" vertical="center"/>
    </xf>
    <xf numFmtId="190" fontId="44" fillId="16" borderId="7" xfId="12933" applyFont="1" applyFill="1" applyBorder="1" applyAlignment="1">
      <alignment horizontal="center" vertical="center"/>
    </xf>
    <xf numFmtId="190" fontId="44" fillId="0" borderId="0" xfId="12933" applyFont="1" applyAlignment="1">
      <alignment horizontal="center" wrapText="1"/>
    </xf>
    <xf numFmtId="190" fontId="44" fillId="0" borderId="0" xfId="12933" applyFont="1" applyAlignment="1">
      <alignment horizontal="center" vertical="center" wrapText="1"/>
    </xf>
    <xf numFmtId="190" fontId="44" fillId="0" borderId="0" xfId="12933" applyFont="1" applyAlignment="1">
      <alignment wrapText="1"/>
    </xf>
    <xf numFmtId="190" fontId="48" fillId="0" borderId="0" xfId="0" applyFont="1" applyAlignment="1">
      <alignment horizontal="left"/>
    </xf>
    <xf numFmtId="190" fontId="44" fillId="0" borderId="0" xfId="0" applyFont="1" applyAlignment="1">
      <alignment horizontal="center" vertical="center" wrapText="1"/>
    </xf>
    <xf numFmtId="190" fontId="44" fillId="16" borderId="16" xfId="12933" applyFont="1" applyFill="1" applyBorder="1" applyAlignment="1">
      <alignment horizontal="center" vertical="center"/>
    </xf>
    <xf numFmtId="190" fontId="44" fillId="0" borderId="7" xfId="12933" applyFont="1" applyBorder="1" applyAlignment="1">
      <alignment horizontal="center" vertical="center"/>
    </xf>
    <xf numFmtId="190" fontId="47" fillId="16" borderId="0" xfId="6447" applyFont="1" applyFill="1" applyBorder="1" applyAlignment="1">
      <alignment vertical="center" shrinkToFit="1"/>
    </xf>
    <xf numFmtId="190" fontId="44" fillId="16" borderId="0" xfId="6447" applyFont="1" applyFill="1" applyBorder="1" applyAlignment="1">
      <alignment vertical="center" shrinkToFit="1"/>
    </xf>
    <xf numFmtId="190" fontId="44" fillId="16" borderId="6" xfId="12933" applyFont="1" applyFill="1" applyBorder="1" applyAlignment="1">
      <alignment horizontal="center" vertical="center"/>
    </xf>
    <xf numFmtId="190" fontId="44" fillId="16" borderId="8" xfId="12933" applyFont="1" applyFill="1" applyBorder="1" applyAlignment="1">
      <alignment horizontal="center" vertical="center"/>
    </xf>
    <xf numFmtId="190" fontId="44" fillId="16" borderId="0" xfId="6447" applyFont="1" applyFill="1" applyBorder="1" applyAlignment="1">
      <alignment horizontal="center" vertical="center" shrinkToFit="1"/>
    </xf>
    <xf numFmtId="190" fontId="44" fillId="0" borderId="0" xfId="6447" applyFont="1" applyFill="1" applyBorder="1" applyAlignment="1">
      <alignment horizontal="center" vertical="center" shrinkToFit="1"/>
    </xf>
    <xf numFmtId="190" fontId="44" fillId="0" borderId="0" xfId="0" applyFont="1" applyAlignment="1">
      <alignment horizontal="center"/>
    </xf>
    <xf numFmtId="190" fontId="47" fillId="0" borderId="0" xfId="6447" applyFont="1" applyFill="1" applyBorder="1" applyAlignment="1">
      <alignment vertical="center" shrinkToFit="1"/>
    </xf>
    <xf numFmtId="190" fontId="47" fillId="16" borderId="0" xfId="6447" applyFont="1" applyFill="1" applyBorder="1" applyAlignment="1">
      <alignment horizontal="left" vertical="center" shrinkToFit="1"/>
    </xf>
    <xf numFmtId="178" fontId="44" fillId="16" borderId="7" xfId="12933" applyNumberFormat="1" applyFont="1" applyFill="1" applyBorder="1" applyAlignment="1">
      <alignment horizontal="center" vertical="center"/>
    </xf>
    <xf numFmtId="190" fontId="44" fillId="16" borderId="14" xfId="12933" applyFont="1" applyFill="1" applyBorder="1" applyAlignment="1">
      <alignment horizontal="center" vertical="center"/>
    </xf>
    <xf numFmtId="178" fontId="44" fillId="16" borderId="29" xfId="12933" applyNumberFormat="1" applyFont="1" applyFill="1" applyBorder="1" applyAlignment="1">
      <alignment horizontal="center"/>
    </xf>
    <xf numFmtId="190" fontId="44" fillId="16" borderId="7" xfId="12933" applyFont="1" applyFill="1" applyBorder="1" applyAlignment="1">
      <alignment horizontal="center" vertical="center"/>
    </xf>
    <xf numFmtId="190" fontId="44" fillId="0" borderId="6" xfId="12933" applyFont="1" applyBorder="1" applyAlignment="1">
      <alignment horizontal="center" vertical="center"/>
    </xf>
    <xf numFmtId="190" fontId="44" fillId="0" borderId="8" xfId="12933" applyFont="1" applyBorder="1" applyAlignment="1">
      <alignment horizontal="center" vertical="center"/>
    </xf>
    <xf numFmtId="190" fontId="44" fillId="0" borderId="13" xfId="12933" applyFont="1" applyBorder="1" applyAlignment="1">
      <alignment horizontal="center" vertical="center"/>
    </xf>
    <xf numFmtId="190" fontId="44" fillId="16" borderId="29" xfId="12933" applyFont="1" applyFill="1" applyBorder="1" applyAlignment="1">
      <alignment horizontal="center" vertical="center"/>
    </xf>
    <xf numFmtId="190" fontId="44" fillId="16" borderId="33" xfId="12933" applyFont="1" applyFill="1" applyBorder="1" applyAlignment="1">
      <alignment horizontal="center" vertical="center"/>
    </xf>
    <xf numFmtId="190" fontId="44" fillId="16" borderId="32" xfId="12933" applyFont="1" applyFill="1" applyBorder="1" applyAlignment="1">
      <alignment horizontal="center" vertical="center"/>
    </xf>
    <xf numFmtId="190" fontId="44" fillId="0" borderId="16" xfId="12933" applyFont="1" applyBorder="1" applyAlignment="1">
      <alignment horizontal="center" vertical="center"/>
    </xf>
    <xf numFmtId="190" fontId="44" fillId="16" borderId="7" xfId="12933" applyFont="1" applyFill="1" applyBorder="1" applyAlignment="1">
      <alignment horizontal="center" vertical="center"/>
    </xf>
    <xf numFmtId="190" fontId="44" fillId="16" borderId="6" xfId="12933" applyFont="1" applyFill="1" applyBorder="1" applyAlignment="1">
      <alignment horizontal="center" vertical="center"/>
    </xf>
    <xf numFmtId="190" fontId="47" fillId="16" borderId="0" xfId="6447" applyFont="1" applyFill="1" applyBorder="1" applyAlignment="1">
      <alignment horizontal="left" vertical="center" shrinkToFit="1"/>
    </xf>
    <xf numFmtId="190" fontId="44" fillId="16" borderId="7" xfId="12933" applyFont="1" applyFill="1" applyBorder="1" applyAlignment="1">
      <alignment horizontal="center" vertical="center"/>
    </xf>
    <xf numFmtId="190" fontId="44" fillId="16" borderId="7" xfId="12933" applyFont="1" applyFill="1" applyBorder="1" applyAlignment="1">
      <alignment horizontal="center" vertical="center"/>
    </xf>
    <xf numFmtId="190" fontId="44" fillId="18" borderId="7" xfId="0" applyFont="1" applyFill="1" applyBorder="1" applyAlignment="1">
      <alignment horizontal="center"/>
    </xf>
    <xf numFmtId="190" fontId="44" fillId="18" borderId="0" xfId="0" applyFont="1" applyFill="1" applyAlignment="1">
      <alignment horizontal="center"/>
    </xf>
    <xf numFmtId="178" fontId="44" fillId="18" borderId="7" xfId="0" applyNumberFormat="1" applyFont="1" applyFill="1" applyBorder="1" applyAlignment="1">
      <alignment horizontal="center" vertical="center" wrapText="1"/>
    </xf>
    <xf numFmtId="178" fontId="44" fillId="18" borderId="7" xfId="12933" applyNumberFormat="1" applyFont="1" applyFill="1" applyBorder="1" applyAlignment="1">
      <alignment horizontal="center"/>
    </xf>
    <xf numFmtId="178" fontId="44" fillId="18" borderId="7" xfId="12933" applyNumberFormat="1" applyFont="1" applyFill="1" applyBorder="1" applyAlignment="1">
      <alignment horizontal="center" wrapText="1"/>
    </xf>
    <xf numFmtId="190" fontId="44" fillId="18" borderId="7" xfId="0" applyNumberFormat="1" applyFont="1" applyFill="1" applyBorder="1" applyAlignment="1">
      <alignment horizontal="center"/>
    </xf>
    <xf numFmtId="178" fontId="44" fillId="18" borderId="7" xfId="12933" applyNumberFormat="1" applyFont="1" applyFill="1" applyBorder="1" applyAlignment="1">
      <alignment horizontal="center" vertical="center"/>
    </xf>
    <xf numFmtId="190" fontId="44" fillId="18" borderId="8" xfId="0" applyNumberFormat="1" applyFont="1" applyFill="1" applyBorder="1" applyAlignment="1">
      <alignment horizontal="center" vertical="center" wrapText="1"/>
    </xf>
    <xf numFmtId="190" fontId="44" fillId="18" borderId="12" xfId="0" applyNumberFormat="1" applyFont="1" applyFill="1" applyBorder="1" applyAlignment="1">
      <alignment horizontal="center" vertical="center" wrapText="1"/>
    </xf>
    <xf numFmtId="190" fontId="44" fillId="18" borderId="8" xfId="0" applyFont="1" applyFill="1" applyBorder="1" applyAlignment="1">
      <alignment horizontal="center" vertical="center" wrapText="1"/>
    </xf>
    <xf numFmtId="49" fontId="44" fillId="18" borderId="12" xfId="0" applyNumberFormat="1" applyFont="1" applyFill="1" applyBorder="1" applyAlignment="1">
      <alignment horizontal="center" vertical="center" wrapText="1"/>
    </xf>
    <xf numFmtId="190" fontId="44" fillId="18" borderId="29" xfId="0" applyFont="1" applyFill="1" applyBorder="1" applyAlignment="1">
      <alignment horizontal="center" vertical="center"/>
    </xf>
    <xf numFmtId="178" fontId="44" fillId="18" borderId="29" xfId="0" applyNumberFormat="1" applyFont="1" applyFill="1" applyBorder="1" applyAlignment="1">
      <alignment horizontal="center" vertical="center" wrapText="1"/>
    </xf>
    <xf numFmtId="190" fontId="44" fillId="18" borderId="29" xfId="0" applyFont="1" applyFill="1" applyBorder="1" applyAlignment="1">
      <alignment horizontal="center"/>
    </xf>
    <xf numFmtId="178" fontId="44" fillId="18" borderId="29" xfId="12933" applyNumberFormat="1" applyFont="1" applyFill="1" applyBorder="1" applyAlignment="1">
      <alignment horizontal="center" vertical="center"/>
    </xf>
    <xf numFmtId="178" fontId="44" fillId="18" borderId="29" xfId="12933" applyNumberFormat="1" applyFont="1" applyFill="1" applyBorder="1" applyAlignment="1">
      <alignment horizontal="center"/>
    </xf>
    <xf numFmtId="190" fontId="44" fillId="18" borderId="29" xfId="0" applyNumberFormat="1" applyFont="1" applyFill="1" applyBorder="1" applyAlignment="1">
      <alignment horizontal="center" vertical="center"/>
    </xf>
    <xf numFmtId="190" fontId="44" fillId="18" borderId="29" xfId="0" applyNumberFormat="1" applyFont="1" applyFill="1" applyBorder="1" applyAlignment="1">
      <alignment horizontal="center"/>
    </xf>
    <xf numFmtId="190" fontId="44" fillId="18" borderId="7" xfId="0" applyFont="1" applyFill="1" applyBorder="1" applyAlignment="1">
      <alignment horizontal="center" vertical="center"/>
    </xf>
    <xf numFmtId="190" fontId="44" fillId="18" borderId="7" xfId="12934" applyFont="1" applyFill="1" applyBorder="1" applyAlignment="1">
      <alignment horizontal="center" vertical="center" wrapText="1"/>
    </xf>
    <xf numFmtId="190" fontId="44" fillId="18" borderId="7" xfId="12934" applyFont="1" applyFill="1" applyBorder="1" applyAlignment="1">
      <alignment horizontal="center" vertical="center"/>
    </xf>
    <xf numFmtId="190" fontId="44" fillId="18" borderId="7" xfId="0" applyNumberFormat="1" applyFont="1" applyFill="1" applyBorder="1" applyAlignment="1">
      <alignment horizontal="center" vertical="center"/>
    </xf>
    <xf numFmtId="179" fontId="44" fillId="18" borderId="7" xfId="6447" applyNumberFormat="1" applyFont="1" applyFill="1" applyBorder="1" applyAlignment="1">
      <alignment horizontal="center" vertical="center" shrinkToFit="1"/>
    </xf>
    <xf numFmtId="178" fontId="44" fillId="18" borderId="22" xfId="12933" applyNumberFormat="1" applyFont="1" applyFill="1" applyBorder="1" applyAlignment="1">
      <alignment horizontal="center"/>
    </xf>
    <xf numFmtId="178" fontId="44" fillId="18" borderId="7" xfId="0" applyNumberFormat="1" applyFont="1" applyFill="1" applyBorder="1" applyAlignment="1">
      <alignment horizontal="center" vertical="center"/>
    </xf>
    <xf numFmtId="14" fontId="44" fillId="18" borderId="37" xfId="0" applyNumberFormat="1" applyFont="1" applyFill="1" applyBorder="1" applyAlignment="1">
      <alignment horizontal="center" vertical="center"/>
    </xf>
    <xf numFmtId="180" fontId="44" fillId="18" borderId="7" xfId="0" applyNumberFormat="1" applyFont="1" applyFill="1" applyBorder="1" applyAlignment="1">
      <alignment horizontal="center"/>
    </xf>
    <xf numFmtId="178" fontId="44" fillId="18" borderId="13" xfId="12933" applyNumberFormat="1" applyFont="1" applyFill="1" applyBorder="1" applyAlignment="1">
      <alignment horizontal="center"/>
    </xf>
    <xf numFmtId="190" fontId="44" fillId="18" borderId="37" xfId="0" applyFont="1" applyFill="1" applyBorder="1" applyAlignment="1">
      <alignment horizontal="center" vertical="center"/>
    </xf>
    <xf numFmtId="180" fontId="44" fillId="18" borderId="22" xfId="0" applyNumberFormat="1" applyFont="1" applyFill="1" applyBorder="1" applyAlignment="1">
      <alignment horizontal="center"/>
    </xf>
    <xf numFmtId="190" fontId="44" fillId="18" borderId="36" xfId="0" applyFont="1" applyFill="1" applyBorder="1" applyAlignment="1">
      <alignment horizontal="center"/>
    </xf>
    <xf numFmtId="190" fontId="44" fillId="18" borderId="36" xfId="12933" applyFont="1" applyFill="1" applyBorder="1" applyAlignment="1">
      <alignment horizontal="center"/>
    </xf>
    <xf numFmtId="190" fontId="44" fillId="18" borderId="36" xfId="12933" applyFont="1" applyFill="1" applyBorder="1" applyAlignment="1">
      <alignment horizontal="center" vertical="center"/>
    </xf>
    <xf numFmtId="190" fontId="44" fillId="18" borderId="34" xfId="12933" applyFont="1" applyFill="1" applyBorder="1" applyAlignment="1">
      <alignment horizontal="center" vertical="center"/>
    </xf>
    <xf numFmtId="190" fontId="47" fillId="18" borderId="0" xfId="6447" applyFont="1" applyFill="1" applyBorder="1" applyAlignment="1">
      <alignment horizontal="left" vertical="center" shrinkToFit="1"/>
    </xf>
    <xf numFmtId="190" fontId="44" fillId="18" borderId="7" xfId="12933" applyNumberFormat="1" applyFont="1" applyFill="1" applyBorder="1" applyAlignment="1">
      <alignment horizontal="center"/>
    </xf>
    <xf numFmtId="190" fontId="44" fillId="18" borderId="34" xfId="0" applyFont="1" applyFill="1" applyBorder="1" applyAlignment="1">
      <alignment horizontal="center"/>
    </xf>
    <xf numFmtId="179" fontId="44" fillId="18" borderId="0" xfId="6447" applyNumberFormat="1" applyFont="1" applyFill="1" applyBorder="1" applyAlignment="1">
      <alignment horizontal="center" vertical="center" shrinkToFit="1"/>
    </xf>
    <xf numFmtId="49" fontId="44" fillId="18" borderId="0" xfId="6447" applyNumberFormat="1" applyFont="1" applyFill="1" applyBorder="1" applyAlignment="1">
      <alignment horizontal="center" vertical="center" shrinkToFit="1"/>
    </xf>
    <xf numFmtId="190" fontId="44" fillId="18" borderId="0" xfId="6447" applyFont="1" applyFill="1" applyBorder="1" applyAlignment="1">
      <alignment horizontal="center" vertical="center" shrinkToFit="1"/>
    </xf>
    <xf numFmtId="190" fontId="44" fillId="18" borderId="7" xfId="12933" applyFont="1" applyFill="1" applyBorder="1" applyAlignment="1">
      <alignment horizontal="center" vertical="center"/>
    </xf>
    <xf numFmtId="190" fontId="44" fillId="18" borderId="6" xfId="12933" applyFont="1" applyFill="1" applyBorder="1" applyAlignment="1">
      <alignment horizontal="center" vertical="center"/>
    </xf>
    <xf numFmtId="190" fontId="44" fillId="18" borderId="8" xfId="12933" applyFont="1" applyFill="1" applyBorder="1" applyAlignment="1">
      <alignment horizontal="center" vertical="center"/>
    </xf>
    <xf numFmtId="190" fontId="44" fillId="18" borderId="13" xfId="12933" applyFont="1" applyFill="1" applyBorder="1" applyAlignment="1">
      <alignment horizontal="center" vertical="center"/>
    </xf>
    <xf numFmtId="190" fontId="44" fillId="18" borderId="16" xfId="12933" applyFont="1" applyFill="1" applyBorder="1" applyAlignment="1">
      <alignment horizontal="center" vertical="center"/>
    </xf>
    <xf numFmtId="190" fontId="44" fillId="18" borderId="7" xfId="12933" applyFont="1" applyFill="1" applyBorder="1" applyAlignment="1">
      <alignment horizontal="center"/>
    </xf>
    <xf numFmtId="190" fontId="44" fillId="18" borderId="29" xfId="12933" applyFont="1" applyFill="1" applyBorder="1" applyAlignment="1">
      <alignment horizontal="center"/>
    </xf>
    <xf numFmtId="190" fontId="44" fillId="18" borderId="17" xfId="12933" applyFont="1" applyFill="1" applyBorder="1" applyAlignment="1">
      <alignment horizontal="center" vertical="center"/>
    </xf>
    <xf numFmtId="183" fontId="44" fillId="18" borderId="7" xfId="12933" applyNumberFormat="1" applyFont="1" applyFill="1" applyBorder="1" applyAlignment="1">
      <alignment horizontal="center" vertical="center"/>
    </xf>
    <xf numFmtId="183" fontId="44" fillId="18" borderId="17" xfId="12933" applyNumberFormat="1" applyFont="1" applyFill="1" applyBorder="1" applyAlignment="1">
      <alignment horizontal="center" vertical="center"/>
    </xf>
    <xf numFmtId="190" fontId="44" fillId="18" borderId="0" xfId="12935" applyFont="1" applyFill="1" applyAlignment="1">
      <alignment horizontal="center"/>
    </xf>
    <xf numFmtId="49" fontId="44" fillId="18" borderId="0" xfId="12933" applyNumberFormat="1" applyFont="1" applyFill="1" applyAlignment="1">
      <alignment horizontal="center" vertical="center"/>
    </xf>
    <xf numFmtId="190" fontId="44" fillId="18" borderId="0" xfId="12933" applyFont="1" applyFill="1" applyAlignment="1">
      <alignment horizontal="center" vertical="center"/>
    </xf>
    <xf numFmtId="178" fontId="44" fillId="18" borderId="0" xfId="12933" applyNumberFormat="1" applyFont="1" applyFill="1" applyAlignment="1">
      <alignment horizontal="center"/>
    </xf>
    <xf numFmtId="190" fontId="44" fillId="18" borderId="36" xfId="0" applyFont="1" applyFill="1" applyBorder="1" applyAlignment="1">
      <alignment horizontal="center" vertical="center"/>
    </xf>
    <xf numFmtId="178" fontId="44" fillId="18" borderId="27" xfId="12933" applyNumberFormat="1" applyFont="1" applyFill="1" applyBorder="1" applyAlignment="1">
      <alignment horizontal="center"/>
    </xf>
    <xf numFmtId="190" fontId="44" fillId="18" borderId="22" xfId="0" applyFont="1" applyFill="1" applyBorder="1" applyAlignment="1">
      <alignment horizontal="center"/>
    </xf>
    <xf numFmtId="182" fontId="44" fillId="18" borderId="36" xfId="0" applyNumberFormat="1" applyFont="1" applyFill="1" applyBorder="1" applyAlignment="1">
      <alignment horizontal="center"/>
    </xf>
    <xf numFmtId="190" fontId="44" fillId="18" borderId="36" xfId="0" applyFont="1" applyFill="1" applyBorder="1" applyAlignment="1">
      <alignment horizontal="center" wrapText="1"/>
    </xf>
    <xf numFmtId="190" fontId="44" fillId="18" borderId="8" xfId="0" applyFont="1" applyFill="1" applyBorder="1" applyAlignment="1">
      <alignment horizontal="center" vertical="center"/>
    </xf>
    <xf numFmtId="190" fontId="44" fillId="18" borderId="36" xfId="12933" applyFont="1" applyFill="1" applyBorder="1" applyAlignment="1">
      <alignment horizontal="center" vertical="center" wrapText="1"/>
    </xf>
    <xf numFmtId="190" fontId="44" fillId="18" borderId="0" xfId="12932" applyFont="1" applyFill="1" applyAlignment="1">
      <alignment horizontal="center" vertical="center"/>
    </xf>
    <xf numFmtId="190" fontId="44" fillId="18" borderId="0" xfId="12933" applyFont="1" applyFill="1" applyAlignment="1">
      <alignment horizontal="center"/>
    </xf>
    <xf numFmtId="190" fontId="44" fillId="18" borderId="0" xfId="12933" applyFont="1" applyFill="1" applyAlignment="1">
      <alignment horizontal="center" vertical="center" wrapText="1"/>
    </xf>
    <xf numFmtId="16" fontId="44" fillId="18" borderId="0" xfId="0" applyNumberFormat="1" applyFont="1" applyFill="1" applyAlignment="1">
      <alignment horizontal="center" vertical="center"/>
    </xf>
    <xf numFmtId="190" fontId="44" fillId="18" borderId="0" xfId="12933" applyFont="1" applyFill="1" applyAlignment="1">
      <alignment horizontal="center" wrapText="1"/>
    </xf>
    <xf numFmtId="190" fontId="44" fillId="18" borderId="0" xfId="0" applyFont="1" applyFill="1" applyAlignment="1">
      <alignment horizontal="center" vertical="center"/>
    </xf>
    <xf numFmtId="178" fontId="44" fillId="18" borderId="0" xfId="12933" applyNumberFormat="1" applyFont="1" applyFill="1" applyAlignment="1">
      <alignment horizontal="center" wrapText="1"/>
    </xf>
    <xf numFmtId="190" fontId="44" fillId="18" borderId="29" xfId="12933" applyNumberFormat="1" applyFont="1" applyFill="1" applyBorder="1" applyAlignment="1">
      <alignment horizontal="center"/>
    </xf>
    <xf numFmtId="190" fontId="44" fillId="18" borderId="34" xfId="0" applyFont="1" applyFill="1" applyBorder="1" applyAlignment="1">
      <alignment horizontal="center" vertical="center"/>
    </xf>
    <xf numFmtId="178" fontId="44" fillId="18" borderId="32" xfId="12933" applyNumberFormat="1" applyFont="1" applyFill="1" applyBorder="1" applyAlignment="1">
      <alignment horizontal="center"/>
    </xf>
    <xf numFmtId="190" fontId="44" fillId="18" borderId="37" xfId="12933" applyFont="1" applyFill="1" applyBorder="1" applyAlignment="1">
      <alignment horizontal="center" vertical="center"/>
    </xf>
    <xf numFmtId="190" fontId="44" fillId="18" borderId="37" xfId="12933" applyNumberFormat="1" applyFont="1" applyFill="1" applyBorder="1" applyAlignment="1">
      <alignment horizontal="center"/>
    </xf>
    <xf numFmtId="178" fontId="44" fillId="18" borderId="37" xfId="12933" applyNumberFormat="1" applyFont="1" applyFill="1" applyBorder="1" applyAlignment="1">
      <alignment horizontal="center"/>
    </xf>
    <xf numFmtId="190" fontId="44" fillId="18" borderId="37" xfId="0" applyFont="1" applyFill="1" applyBorder="1" applyAlignment="1">
      <alignment horizontal="center"/>
    </xf>
    <xf numFmtId="190" fontId="44" fillId="18" borderId="32" xfId="12933" applyFont="1" applyFill="1" applyBorder="1" applyAlignment="1">
      <alignment horizontal="center"/>
    </xf>
    <xf numFmtId="190" fontId="50" fillId="18" borderId="0" xfId="0" applyFont="1" applyFill="1"/>
    <xf numFmtId="190" fontId="44" fillId="18" borderId="0" xfId="0" applyFont="1" applyFill="1"/>
    <xf numFmtId="49" fontId="44" fillId="18" borderId="0" xfId="12933" applyNumberFormat="1" applyFont="1" applyFill="1" applyAlignment="1">
      <alignment horizontal="center" vertical="center" wrapText="1"/>
    </xf>
    <xf numFmtId="190" fontId="47" fillId="18" borderId="0" xfId="6447" applyFont="1" applyFill="1" applyBorder="1" applyAlignment="1">
      <alignment vertical="center" shrinkToFit="1"/>
    </xf>
    <xf numFmtId="178" fontId="44" fillId="18" borderId="0" xfId="12933" applyNumberFormat="1" applyFont="1" applyFill="1" applyAlignment="1">
      <alignment horizontal="center" vertical="center"/>
    </xf>
    <xf numFmtId="49" fontId="44" fillId="18" borderId="8" xfId="12933" applyNumberFormat="1" applyFont="1" applyFill="1" applyBorder="1" applyAlignment="1">
      <alignment horizontal="center" vertical="center"/>
    </xf>
    <xf numFmtId="178" fontId="44" fillId="18" borderId="34" xfId="12933" applyNumberFormat="1" applyFont="1" applyFill="1" applyBorder="1" applyAlignment="1">
      <alignment horizontal="center"/>
    </xf>
    <xf numFmtId="49" fontId="44" fillId="18" borderId="7" xfId="12933" applyNumberFormat="1" applyFont="1" applyFill="1" applyBorder="1" applyAlignment="1">
      <alignment horizontal="center" vertical="center"/>
    </xf>
    <xf numFmtId="190" fontId="44" fillId="18" borderId="29" xfId="12933" applyFont="1" applyFill="1" applyBorder="1" applyAlignment="1">
      <alignment horizontal="center" vertical="center"/>
    </xf>
    <xf numFmtId="190" fontId="5" fillId="18" borderId="34" xfId="12933" applyFont="1" applyFill="1" applyBorder="1" applyAlignment="1">
      <alignment horizontal="center" vertical="center"/>
    </xf>
    <xf numFmtId="190" fontId="5" fillId="18" borderId="7" xfId="0" applyFont="1" applyFill="1" applyBorder="1" applyAlignment="1">
      <alignment horizontal="center"/>
    </xf>
    <xf numFmtId="190" fontId="44" fillId="18" borderId="20" xfId="6652" applyNumberFormat="1" applyFont="1" applyFill="1" applyBorder="1" applyAlignment="1">
      <alignment horizontal="center" vertical="center"/>
    </xf>
    <xf numFmtId="184" fontId="44" fillId="18" borderId="7" xfId="12313" applyNumberFormat="1" applyFont="1" applyFill="1" applyBorder="1" applyAlignment="1">
      <alignment horizontal="center" vertical="center"/>
    </xf>
    <xf numFmtId="190" fontId="44" fillId="18" borderId="36" xfId="6652" applyNumberFormat="1" applyFont="1" applyFill="1" applyBorder="1" applyAlignment="1">
      <alignment horizontal="center" vertical="center"/>
    </xf>
    <xf numFmtId="184" fontId="44" fillId="18" borderId="36" xfId="12313" applyNumberFormat="1" applyFont="1" applyFill="1" applyBorder="1" applyAlignment="1">
      <alignment horizontal="center" vertical="center"/>
    </xf>
    <xf numFmtId="181" fontId="44" fillId="18" borderId="7" xfId="0" applyNumberFormat="1" applyFont="1" applyFill="1" applyBorder="1" applyAlignment="1">
      <alignment horizontal="center"/>
    </xf>
    <xf numFmtId="190" fontId="44" fillId="18" borderId="0" xfId="6447" applyFont="1" applyFill="1" applyBorder="1" applyAlignment="1">
      <alignment vertical="center" shrinkToFit="1"/>
    </xf>
    <xf numFmtId="190" fontId="44" fillId="18" borderId="7" xfId="0" applyFont="1" applyFill="1" applyBorder="1" applyAlignment="1">
      <alignment horizontal="center" vertical="center" wrapText="1"/>
    </xf>
    <xf numFmtId="190" fontId="44" fillId="18" borderId="0" xfId="12932" applyFont="1" applyFill="1" applyAlignment="1">
      <alignment horizontal="center" vertical="center" wrapText="1"/>
    </xf>
    <xf numFmtId="190" fontId="44" fillId="18" borderId="0" xfId="6447" applyFont="1" applyFill="1" applyBorder="1" applyAlignment="1">
      <alignment horizontal="center" vertical="center"/>
    </xf>
    <xf numFmtId="190" fontId="44" fillId="18" borderId="7" xfId="6447" applyFont="1" applyFill="1" applyBorder="1" applyAlignment="1">
      <alignment horizontal="center" vertical="center" shrinkToFit="1"/>
    </xf>
    <xf numFmtId="58" fontId="44" fillId="18" borderId="0" xfId="12932" applyNumberFormat="1" applyFont="1" applyFill="1" applyAlignment="1">
      <alignment horizontal="center" vertical="center" wrapText="1"/>
    </xf>
    <xf numFmtId="16" fontId="44" fillId="18" borderId="0" xfId="12933" applyNumberFormat="1" applyFont="1" applyFill="1" applyAlignment="1">
      <alignment horizontal="center"/>
    </xf>
    <xf numFmtId="190" fontId="52" fillId="18" borderId="40" xfId="13026" applyFont="1" applyFill="1" applyBorder="1" applyAlignment="1">
      <alignment horizontal="center" vertical="center" wrapText="1"/>
    </xf>
    <xf numFmtId="185" fontId="44" fillId="18" borderId="7" xfId="0" applyNumberFormat="1" applyFont="1" applyFill="1" applyBorder="1" applyAlignment="1">
      <alignment horizontal="center" vertical="center"/>
    </xf>
    <xf numFmtId="185" fontId="44" fillId="18" borderId="36" xfId="12933" applyNumberFormat="1" applyFont="1" applyFill="1" applyBorder="1" applyAlignment="1">
      <alignment horizontal="center" vertical="center"/>
    </xf>
    <xf numFmtId="190" fontId="47" fillId="18" borderId="0" xfId="6447" applyFont="1" applyFill="1" applyBorder="1" applyAlignment="1">
      <alignment horizontal="center" vertical="center" shrinkToFit="1"/>
    </xf>
    <xf numFmtId="49" fontId="44" fillId="18" borderId="29" xfId="0" applyNumberFormat="1" applyFont="1" applyFill="1" applyBorder="1" applyAlignment="1">
      <alignment horizontal="center"/>
    </xf>
    <xf numFmtId="58" fontId="44" fillId="18" borderId="0" xfId="12937" applyNumberFormat="1" applyFont="1" applyFill="1" applyAlignment="1">
      <alignment horizontal="center" vertical="center" wrapText="1"/>
    </xf>
    <xf numFmtId="190" fontId="47" fillId="18" borderId="0" xfId="0" applyFont="1" applyFill="1" applyAlignment="1">
      <alignment horizontal="left"/>
    </xf>
    <xf numFmtId="17" fontId="44" fillId="18" borderId="0" xfId="6447" applyNumberFormat="1" applyFont="1" applyFill="1" applyBorder="1" applyAlignment="1">
      <alignment horizontal="center" vertical="center" shrinkToFit="1"/>
    </xf>
    <xf numFmtId="190" fontId="44" fillId="18" borderId="0" xfId="6447" applyFont="1" applyFill="1" applyBorder="1" applyAlignment="1">
      <alignment horizontal="center"/>
    </xf>
    <xf numFmtId="180" fontId="44" fillId="18" borderId="36" xfId="12933" applyNumberFormat="1" applyFont="1" applyFill="1" applyBorder="1" applyAlignment="1">
      <alignment horizontal="center" vertical="center"/>
    </xf>
    <xf numFmtId="190" fontId="44" fillId="18" borderId="29" xfId="13020" applyFont="1" applyFill="1" applyBorder="1" applyAlignment="1">
      <alignment horizontal="center"/>
    </xf>
    <xf numFmtId="180" fontId="44" fillId="18" borderId="29" xfId="12933" applyNumberFormat="1" applyFont="1" applyFill="1" applyBorder="1" applyAlignment="1">
      <alignment horizontal="center"/>
    </xf>
    <xf numFmtId="58" fontId="44" fillId="18" borderId="0" xfId="12938" applyNumberFormat="1" applyFont="1" applyFill="1" applyAlignment="1">
      <alignment horizontal="center" vertical="center" wrapText="1"/>
    </xf>
    <xf numFmtId="185" fontId="44" fillId="18" borderId="27" xfId="12933" applyNumberFormat="1" applyFont="1" applyFill="1" applyBorder="1" applyAlignment="1">
      <alignment horizontal="center" vertical="center"/>
    </xf>
    <xf numFmtId="190" fontId="44" fillId="18" borderId="8" xfId="13020" applyFont="1" applyFill="1" applyBorder="1" applyAlignment="1">
      <alignment horizontal="center"/>
    </xf>
    <xf numFmtId="190" fontId="44" fillId="18" borderId="36" xfId="8798" applyNumberFormat="1" applyFont="1" applyFill="1" applyBorder="1" applyAlignment="1">
      <alignment horizontal="center" vertical="center"/>
    </xf>
    <xf numFmtId="190" fontId="44" fillId="18" borderId="29" xfId="8798" applyNumberFormat="1" applyFont="1" applyFill="1" applyBorder="1" applyAlignment="1">
      <alignment horizontal="center" vertical="center"/>
    </xf>
    <xf numFmtId="190" fontId="44" fillId="18" borderId="29" xfId="8798" applyNumberFormat="1" applyFont="1" applyFill="1" applyBorder="1" applyAlignment="1">
      <alignment horizontal="center"/>
    </xf>
    <xf numFmtId="190" fontId="44" fillId="18" borderId="27" xfId="8798" applyNumberFormat="1" applyFont="1" applyFill="1" applyBorder="1" applyAlignment="1">
      <alignment horizontal="center"/>
    </xf>
    <xf numFmtId="180" fontId="44" fillId="18" borderId="27" xfId="12933" applyNumberFormat="1" applyFont="1" applyFill="1" applyBorder="1" applyAlignment="1">
      <alignment horizontal="center" vertical="center"/>
    </xf>
    <xf numFmtId="180" fontId="44" fillId="18" borderId="27" xfId="12933" applyNumberFormat="1" applyFont="1" applyFill="1" applyBorder="1" applyAlignment="1">
      <alignment horizontal="center"/>
    </xf>
    <xf numFmtId="180" fontId="44" fillId="18" borderId="27" xfId="6447" applyNumberFormat="1" applyFont="1" applyFill="1" applyBorder="1" applyAlignment="1">
      <alignment horizontal="center" vertical="center"/>
    </xf>
    <xf numFmtId="178" fontId="44" fillId="18" borderId="7" xfId="6447" applyNumberFormat="1" applyFont="1" applyFill="1" applyBorder="1" applyAlignment="1">
      <alignment horizontal="center" vertical="center" shrinkToFit="1"/>
    </xf>
    <xf numFmtId="190" fontId="44" fillId="18" borderId="0" xfId="8798" applyNumberFormat="1" applyFont="1" applyFill="1" applyBorder="1" applyAlignment="1">
      <alignment horizontal="center"/>
    </xf>
    <xf numFmtId="180" fontId="44" fillId="18" borderId="0" xfId="6447" applyNumberFormat="1" applyFont="1" applyFill="1" applyBorder="1" applyAlignment="1">
      <alignment horizontal="center" vertical="center"/>
    </xf>
    <xf numFmtId="178" fontId="44" fillId="18" borderId="0" xfId="6447" applyNumberFormat="1" applyFont="1" applyFill="1" applyBorder="1" applyAlignment="1">
      <alignment horizontal="center" vertical="center" shrinkToFit="1"/>
    </xf>
    <xf numFmtId="180" fontId="44" fillId="18" borderId="34" xfId="0" applyNumberFormat="1" applyFont="1" applyFill="1" applyBorder="1" applyAlignment="1">
      <alignment horizontal="center"/>
    </xf>
    <xf numFmtId="178" fontId="44" fillId="18" borderId="7" xfId="12939" applyNumberFormat="1" applyFont="1" applyFill="1" applyBorder="1" applyAlignment="1">
      <alignment horizontal="center" vertical="center" wrapText="1"/>
    </xf>
    <xf numFmtId="178" fontId="44" fillId="18" borderId="29" xfId="12939" applyNumberFormat="1" applyFont="1" applyFill="1" applyBorder="1" applyAlignment="1">
      <alignment horizontal="center" vertical="center" wrapText="1"/>
    </xf>
    <xf numFmtId="180" fontId="44" fillId="18" borderId="7" xfId="12933" applyNumberFormat="1" applyFont="1" applyFill="1" applyBorder="1" applyAlignment="1">
      <alignment horizontal="center" vertical="center"/>
    </xf>
    <xf numFmtId="190" fontId="44" fillId="18" borderId="29" xfId="12337" applyFont="1" applyFill="1" applyBorder="1" applyAlignment="1">
      <alignment horizontal="center" vertical="center"/>
    </xf>
    <xf numFmtId="180" fontId="44" fillId="18" borderId="29" xfId="12933" applyNumberFormat="1" applyFont="1" applyFill="1" applyBorder="1" applyAlignment="1">
      <alignment horizontal="center" vertical="center"/>
    </xf>
    <xf numFmtId="190" fontId="44" fillId="18" borderId="7" xfId="0" applyFont="1" applyFill="1" applyBorder="1" applyAlignment="1">
      <alignment horizontal="center" wrapText="1"/>
    </xf>
    <xf numFmtId="180" fontId="44" fillId="18" borderId="36" xfId="0" applyNumberFormat="1" applyFont="1" applyFill="1" applyBorder="1" applyAlignment="1">
      <alignment horizontal="center" vertical="center"/>
    </xf>
    <xf numFmtId="178" fontId="44" fillId="18" borderId="29" xfId="6447" applyNumberFormat="1" applyFont="1" applyFill="1" applyBorder="1" applyAlignment="1">
      <alignment horizontal="center" vertical="center" shrinkToFit="1"/>
    </xf>
    <xf numFmtId="178" fontId="44" fillId="18" borderId="29" xfId="0" applyNumberFormat="1" applyFont="1" applyFill="1" applyBorder="1" applyAlignment="1">
      <alignment horizontal="center"/>
    </xf>
    <xf numFmtId="190" fontId="47" fillId="18" borderId="0" xfId="0" applyFont="1" applyFill="1" applyAlignment="1">
      <alignment horizontal="left" vertical="center"/>
    </xf>
    <xf numFmtId="190" fontId="44" fillId="16" borderId="30" xfId="12933" applyFont="1" applyFill="1" applyBorder="1" applyAlignment="1">
      <alignment horizontal="center" vertical="center" wrapText="1"/>
    </xf>
    <xf numFmtId="190" fontId="44" fillId="16" borderId="26" xfId="12933" applyFont="1" applyFill="1" applyBorder="1" applyAlignment="1">
      <alignment horizontal="center" vertical="center" wrapText="1"/>
    </xf>
    <xf numFmtId="190" fontId="44" fillId="16" borderId="36" xfId="12933" applyFont="1" applyFill="1" applyBorder="1" applyAlignment="1">
      <alignment horizontal="center" vertical="center" wrapText="1"/>
    </xf>
    <xf numFmtId="190" fontId="44" fillId="18" borderId="30" xfId="12933" applyFont="1" applyFill="1" applyBorder="1" applyAlignment="1">
      <alignment horizontal="center" vertical="center" wrapText="1"/>
    </xf>
    <xf numFmtId="190" fontId="44" fillId="18" borderId="9" xfId="12933" applyFont="1" applyFill="1" applyBorder="1" applyAlignment="1">
      <alignment horizontal="center" vertical="center" wrapText="1"/>
    </xf>
    <xf numFmtId="190" fontId="44" fillId="18" borderId="26" xfId="12933" applyFont="1" applyFill="1" applyBorder="1" applyAlignment="1">
      <alignment horizontal="center" vertical="center" wrapText="1"/>
    </xf>
    <xf numFmtId="190" fontId="44" fillId="18" borderId="34" xfId="12933" applyFont="1" applyFill="1" applyBorder="1" applyAlignment="1">
      <alignment horizontal="center" vertical="center" wrapText="1"/>
    </xf>
    <xf numFmtId="190" fontId="44" fillId="0" borderId="30" xfId="12933" applyFont="1" applyBorder="1" applyAlignment="1">
      <alignment horizontal="center" vertical="center" wrapText="1"/>
    </xf>
    <xf numFmtId="190" fontId="44" fillId="0" borderId="26" xfId="12933" applyFont="1" applyBorder="1" applyAlignment="1">
      <alignment horizontal="center" vertical="center" wrapText="1"/>
    </xf>
    <xf numFmtId="190" fontId="44" fillId="16" borderId="6" xfId="12933" applyFont="1" applyFill="1" applyBorder="1" applyAlignment="1">
      <alignment horizontal="center" vertical="center"/>
    </xf>
    <xf numFmtId="190" fontId="44" fillId="16" borderId="8" xfId="12933" applyFont="1" applyFill="1" applyBorder="1" applyAlignment="1">
      <alignment horizontal="center" vertical="center"/>
    </xf>
    <xf numFmtId="190" fontId="44" fillId="18" borderId="22" xfId="12933" applyFont="1" applyFill="1" applyBorder="1" applyAlignment="1">
      <alignment horizontal="center" vertical="center"/>
    </xf>
    <xf numFmtId="190" fontId="44" fillId="18" borderId="30" xfId="12933" applyFont="1" applyFill="1" applyBorder="1" applyAlignment="1">
      <alignment horizontal="center" vertical="center"/>
    </xf>
    <xf numFmtId="190" fontId="44" fillId="18" borderId="9" xfId="12933" applyFont="1" applyFill="1" applyBorder="1" applyAlignment="1">
      <alignment horizontal="center" vertical="center"/>
    </xf>
    <xf numFmtId="190" fontId="44" fillId="18" borderId="26" xfId="12933" applyFont="1" applyFill="1" applyBorder="1" applyAlignment="1">
      <alignment horizontal="center" vertical="center"/>
    </xf>
    <xf numFmtId="190" fontId="47" fillId="18" borderId="0" xfId="6447" applyFont="1" applyFill="1" applyBorder="1" applyAlignment="1">
      <alignment vertical="center" shrinkToFit="1"/>
    </xf>
    <xf numFmtId="190" fontId="44" fillId="17" borderId="6" xfId="12933" applyFont="1" applyFill="1" applyBorder="1" applyAlignment="1">
      <alignment horizontal="center" vertical="center"/>
    </xf>
    <xf numFmtId="190" fontId="44" fillId="17" borderId="8" xfId="12933" applyFont="1" applyFill="1" applyBorder="1" applyAlignment="1">
      <alignment horizontal="center" vertical="center"/>
    </xf>
    <xf numFmtId="190" fontId="44" fillId="18" borderId="23" xfId="12933" applyFont="1" applyFill="1" applyBorder="1" applyAlignment="1">
      <alignment horizontal="center" vertical="center" wrapText="1"/>
    </xf>
    <xf numFmtId="190" fontId="44" fillId="18" borderId="8" xfId="12933" applyFont="1" applyFill="1" applyBorder="1" applyAlignment="1">
      <alignment horizontal="center" vertical="center" wrapText="1"/>
    </xf>
    <xf numFmtId="190" fontId="44" fillId="18" borderId="35" xfId="12933" applyFont="1" applyFill="1" applyBorder="1" applyAlignment="1">
      <alignment horizontal="center" vertical="center" wrapText="1"/>
    </xf>
    <xf numFmtId="190" fontId="44" fillId="18" borderId="6" xfId="12933" applyFont="1" applyFill="1" applyBorder="1" applyAlignment="1">
      <alignment horizontal="center" vertical="center"/>
    </xf>
    <xf numFmtId="190" fontId="44" fillId="18" borderId="8" xfId="12933" applyFont="1" applyFill="1" applyBorder="1" applyAlignment="1">
      <alignment horizontal="center" vertical="center"/>
    </xf>
    <xf numFmtId="190" fontId="44" fillId="18" borderId="28" xfId="12933" applyFont="1" applyFill="1" applyBorder="1" applyAlignment="1">
      <alignment horizontal="center" vertical="center" wrapText="1"/>
    </xf>
    <xf numFmtId="190" fontId="44" fillId="18" borderId="23" xfId="12933" applyFont="1" applyFill="1" applyBorder="1" applyAlignment="1">
      <alignment horizontal="center" vertical="center"/>
    </xf>
    <xf numFmtId="190" fontId="33" fillId="18" borderId="9" xfId="0" applyFont="1" applyFill="1" applyBorder="1" applyAlignment="1">
      <alignment horizontal="center" vertical="center"/>
    </xf>
    <xf numFmtId="190" fontId="33" fillId="18" borderId="8" xfId="0" applyFont="1" applyFill="1" applyBorder="1" applyAlignment="1">
      <alignment horizontal="center" vertical="center"/>
    </xf>
    <xf numFmtId="190" fontId="44" fillId="0" borderId="6" xfId="12933" applyFont="1" applyBorder="1" applyAlignment="1">
      <alignment horizontal="center" vertical="center"/>
    </xf>
    <xf numFmtId="190" fontId="44" fillId="0" borderId="8" xfId="12933" applyFont="1" applyBorder="1" applyAlignment="1">
      <alignment horizontal="center" vertical="center"/>
    </xf>
    <xf numFmtId="190" fontId="44" fillId="18" borderId="34" xfId="12933" applyFont="1" applyFill="1" applyBorder="1" applyAlignment="1">
      <alignment horizontal="center" vertical="center"/>
    </xf>
    <xf numFmtId="190" fontId="44" fillId="18" borderId="24" xfId="12933" applyFont="1" applyFill="1" applyBorder="1" applyAlignment="1">
      <alignment horizontal="center" vertical="center"/>
    </xf>
    <xf numFmtId="190" fontId="33" fillId="18" borderId="25" xfId="0" applyFont="1" applyFill="1" applyBorder="1" applyAlignment="1">
      <alignment horizontal="center" vertical="center"/>
    </xf>
    <xf numFmtId="190" fontId="33" fillId="18" borderId="15" xfId="0" applyFont="1" applyFill="1" applyBorder="1" applyAlignment="1">
      <alignment horizontal="center" vertical="center"/>
    </xf>
    <xf numFmtId="190" fontId="33" fillId="18" borderId="12" xfId="0" applyFont="1" applyFill="1" applyBorder="1" applyAlignment="1">
      <alignment horizontal="center" vertical="center"/>
    </xf>
    <xf numFmtId="190" fontId="44" fillId="18" borderId="21" xfId="12933" applyFont="1" applyFill="1" applyBorder="1" applyAlignment="1">
      <alignment horizontal="center" vertical="center"/>
    </xf>
    <xf numFmtId="190" fontId="44" fillId="18" borderId="28" xfId="12933" applyFont="1" applyFill="1" applyBorder="1" applyAlignment="1">
      <alignment horizontal="center" vertical="center"/>
    </xf>
    <xf numFmtId="190" fontId="44" fillId="18" borderId="41" xfId="12933" applyFont="1" applyFill="1" applyBorder="1" applyAlignment="1">
      <alignment horizontal="center" vertical="center" wrapText="1"/>
    </xf>
    <xf numFmtId="190" fontId="44" fillId="17" borderId="36" xfId="12933" applyFont="1" applyFill="1" applyBorder="1" applyAlignment="1">
      <alignment horizontal="center" vertical="center"/>
    </xf>
    <xf numFmtId="190" fontId="33" fillId="18" borderId="9" xfId="0" applyFont="1" applyFill="1" applyBorder="1" applyAlignment="1">
      <alignment horizontal="center" vertical="center" wrapText="1"/>
    </xf>
    <xf numFmtId="190" fontId="33" fillId="18" borderId="8" xfId="0" applyFont="1" applyFill="1" applyBorder="1" applyAlignment="1">
      <alignment horizontal="center" vertical="center" wrapText="1"/>
    </xf>
    <xf numFmtId="190" fontId="44" fillId="16" borderId="36" xfId="12933" applyFont="1" applyFill="1" applyBorder="1" applyAlignment="1">
      <alignment horizontal="center" vertical="center"/>
    </xf>
    <xf numFmtId="190" fontId="44" fillId="18" borderId="36" xfId="12933" applyFont="1" applyFill="1" applyBorder="1" applyAlignment="1">
      <alignment horizontal="center" vertical="center" wrapText="1"/>
    </xf>
    <xf numFmtId="190" fontId="44" fillId="18" borderId="27" xfId="12933" applyFont="1" applyFill="1" applyBorder="1" applyAlignment="1">
      <alignment horizontal="center" vertical="center" wrapText="1"/>
    </xf>
    <xf numFmtId="190" fontId="44" fillId="18" borderId="27" xfId="0" applyFont="1" applyFill="1" applyBorder="1" applyAlignment="1">
      <alignment horizontal="center" vertical="center"/>
    </xf>
    <xf numFmtId="190" fontId="44" fillId="16" borderId="30" xfId="12933" applyFont="1" applyFill="1" applyBorder="1" applyAlignment="1">
      <alignment horizontal="center" vertical="center"/>
    </xf>
    <xf numFmtId="190" fontId="44" fillId="16" borderId="26" xfId="12933" applyFont="1" applyFill="1" applyBorder="1" applyAlignment="1">
      <alignment horizontal="center" vertical="center"/>
    </xf>
    <xf numFmtId="190" fontId="44" fillId="16" borderId="41" xfId="12933" applyFont="1" applyFill="1" applyBorder="1" applyAlignment="1">
      <alignment horizontal="center" vertical="center"/>
    </xf>
    <xf numFmtId="190" fontId="44" fillId="18" borderId="29" xfId="12933" applyFont="1" applyFill="1" applyBorder="1" applyAlignment="1">
      <alignment horizontal="center" vertical="center" wrapText="1"/>
    </xf>
    <xf numFmtId="190" fontId="47" fillId="15" borderId="0" xfId="6447" applyFont="1" applyFill="1" applyBorder="1" applyAlignment="1">
      <alignment horizontal="center" vertical="center"/>
    </xf>
    <xf numFmtId="190" fontId="44" fillId="18" borderId="29" xfId="12933" applyFont="1" applyFill="1" applyBorder="1" applyAlignment="1">
      <alignment horizontal="center" vertical="center"/>
    </xf>
    <xf numFmtId="190" fontId="44" fillId="18" borderId="6" xfId="12933" applyFont="1" applyFill="1" applyBorder="1" applyAlignment="1">
      <alignment horizontal="center" vertical="center" wrapText="1"/>
    </xf>
    <xf numFmtId="190" fontId="33" fillId="18" borderId="22" xfId="0" applyFont="1" applyFill="1" applyBorder="1" applyAlignment="1">
      <alignment horizontal="center" vertical="center"/>
    </xf>
    <xf numFmtId="190" fontId="44" fillId="18" borderId="38" xfId="0" applyFont="1" applyFill="1" applyBorder="1" applyAlignment="1">
      <alignment horizontal="center"/>
    </xf>
    <xf numFmtId="190" fontId="33" fillId="18" borderId="31" xfId="0" applyFont="1" applyFill="1" applyBorder="1" applyAlignment="1">
      <alignment horizontal="center"/>
    </xf>
    <xf numFmtId="190" fontId="33" fillId="18" borderId="39" xfId="0" applyFont="1" applyFill="1" applyBorder="1" applyAlignment="1">
      <alignment horizontal="center"/>
    </xf>
    <xf numFmtId="190" fontId="33" fillId="18" borderId="16" xfId="0" applyFont="1" applyFill="1" applyBorder="1" applyAlignment="1">
      <alignment horizontal="center"/>
    </xf>
    <xf numFmtId="190" fontId="33" fillId="18" borderId="11" xfId="0" applyFont="1" applyFill="1" applyBorder="1" applyAlignment="1">
      <alignment horizontal="center"/>
    </xf>
    <xf numFmtId="190" fontId="33" fillId="18" borderId="12" xfId="0" applyFont="1" applyFill="1" applyBorder="1" applyAlignment="1">
      <alignment horizontal="center"/>
    </xf>
    <xf numFmtId="190" fontId="44" fillId="18" borderId="9" xfId="0" applyFont="1" applyFill="1" applyBorder="1" applyAlignment="1">
      <alignment horizontal="center" vertical="center"/>
    </xf>
    <xf numFmtId="190" fontId="44" fillId="18" borderId="8" xfId="0" applyFont="1" applyFill="1" applyBorder="1" applyAlignment="1">
      <alignment horizontal="center" vertical="center"/>
    </xf>
    <xf numFmtId="190" fontId="47" fillId="16" borderId="0" xfId="6447" applyFont="1" applyFill="1" applyBorder="1" applyAlignment="1">
      <alignment vertical="center" shrinkToFit="1"/>
    </xf>
    <xf numFmtId="190" fontId="44" fillId="18" borderId="0" xfId="6447" applyFont="1" applyFill="1" applyBorder="1" applyAlignment="1">
      <alignment vertical="center" shrinkToFit="1"/>
    </xf>
    <xf numFmtId="190" fontId="44" fillId="18" borderId="36" xfId="12933" applyFont="1" applyFill="1" applyBorder="1" applyAlignment="1">
      <alignment horizontal="center" vertical="center"/>
    </xf>
    <xf numFmtId="190" fontId="44" fillId="0" borderId="30" xfId="0" applyFont="1" applyBorder="1" applyAlignment="1">
      <alignment horizontal="center" vertical="center"/>
    </xf>
    <xf numFmtId="190" fontId="44" fillId="0" borderId="26" xfId="0" applyFont="1" applyBorder="1" applyAlignment="1">
      <alignment horizontal="center" vertical="center"/>
    </xf>
    <xf numFmtId="180" fontId="44" fillId="0" borderId="30" xfId="0" applyNumberFormat="1" applyFont="1" applyBorder="1" applyAlignment="1">
      <alignment horizontal="center" vertical="center"/>
    </xf>
    <xf numFmtId="180" fontId="44" fillId="0" borderId="26" xfId="0" applyNumberFormat="1" applyFont="1" applyBorder="1" applyAlignment="1">
      <alignment horizontal="center" vertical="center"/>
    </xf>
    <xf numFmtId="190" fontId="44" fillId="16" borderId="29" xfId="12933" applyFont="1" applyFill="1" applyBorder="1" applyAlignment="1">
      <alignment horizontal="center" vertical="center"/>
    </xf>
    <xf numFmtId="190" fontId="49" fillId="18" borderId="11" xfId="0" applyFont="1" applyFill="1" applyBorder="1" applyAlignment="1">
      <alignment horizontal="center" vertical="center"/>
    </xf>
    <xf numFmtId="190" fontId="44" fillId="16" borderId="0" xfId="6447" applyFont="1" applyFill="1" applyBorder="1" applyAlignment="1">
      <alignment horizontal="center" vertical="center" shrinkToFit="1"/>
    </xf>
    <xf numFmtId="190" fontId="44" fillId="16" borderId="15" xfId="6447" applyFont="1" applyFill="1" applyBorder="1" applyAlignment="1">
      <alignment horizontal="center" vertical="center" shrinkToFit="1"/>
    </xf>
    <xf numFmtId="14" fontId="44" fillId="18" borderId="30" xfId="12933" applyNumberFormat="1" applyFont="1" applyFill="1" applyBorder="1" applyAlignment="1">
      <alignment horizontal="center" vertical="center" wrapText="1"/>
    </xf>
    <xf numFmtId="190" fontId="44" fillId="16" borderId="7" xfId="12933" applyFont="1" applyFill="1" applyBorder="1" applyAlignment="1">
      <alignment horizontal="center" vertical="center"/>
    </xf>
    <xf numFmtId="190" fontId="35" fillId="0" borderId="0" xfId="12932" applyFont="1" applyAlignment="1">
      <alignment horizontal="center" vertical="center"/>
    </xf>
    <xf numFmtId="190" fontId="41" fillId="0" borderId="0" xfId="0" applyFont="1" applyAlignment="1">
      <alignment horizontal="center" vertical="center"/>
    </xf>
    <xf numFmtId="190" fontId="44" fillId="0" borderId="10" xfId="0" applyFont="1" applyBorder="1" applyAlignment="1">
      <alignment horizontal="center" vertical="center" wrapText="1"/>
    </xf>
    <xf numFmtId="190" fontId="44" fillId="0" borderId="11" xfId="0" applyFont="1" applyBorder="1" applyAlignment="1">
      <alignment horizontal="center" vertical="center" wrapText="1"/>
    </xf>
    <xf numFmtId="190" fontId="44" fillId="0" borderId="0" xfId="6447" applyFont="1" applyFill="1" applyBorder="1" applyAlignment="1">
      <alignment horizontal="center" vertical="center" shrinkToFit="1"/>
    </xf>
    <xf numFmtId="190" fontId="44" fillId="18" borderId="0" xfId="6447" applyFont="1" applyFill="1" applyBorder="1" applyAlignment="1">
      <alignment horizontal="center" vertical="center" shrinkToFit="1"/>
    </xf>
    <xf numFmtId="190" fontId="47" fillId="15" borderId="0" xfId="6447" applyFont="1" applyFill="1" applyBorder="1" applyAlignment="1">
      <alignment vertical="center"/>
    </xf>
    <xf numFmtId="190" fontId="44" fillId="18" borderId="7" xfId="12933" applyFont="1" applyFill="1" applyBorder="1" applyAlignment="1">
      <alignment horizontal="center" vertical="center"/>
    </xf>
    <xf numFmtId="178" fontId="44" fillId="18" borderId="23" xfId="12933" applyNumberFormat="1" applyFont="1" applyFill="1" applyBorder="1" applyAlignment="1">
      <alignment horizontal="center" vertical="center" wrapText="1"/>
    </xf>
    <xf numFmtId="178" fontId="44" fillId="18" borderId="9" xfId="12933" applyNumberFormat="1" applyFont="1" applyFill="1" applyBorder="1" applyAlignment="1">
      <alignment horizontal="center" vertical="center" wrapText="1"/>
    </xf>
    <xf numFmtId="178" fontId="44" fillId="18" borderId="8" xfId="12933" applyNumberFormat="1" applyFont="1" applyFill="1" applyBorder="1" applyAlignment="1">
      <alignment horizontal="center" vertical="center" wrapText="1"/>
    </xf>
    <xf numFmtId="190" fontId="44" fillId="0" borderId="0" xfId="6447" applyFont="1" applyFill="1" applyBorder="1" applyAlignment="1">
      <alignment vertical="center" shrinkToFit="1"/>
    </xf>
    <xf numFmtId="178" fontId="44" fillId="18" borderId="29" xfId="12933" applyNumberFormat="1" applyFont="1" applyFill="1" applyBorder="1" applyAlignment="1">
      <alignment horizontal="center" vertical="center" wrapText="1"/>
    </xf>
    <xf numFmtId="190" fontId="44" fillId="18" borderId="18" xfId="12933" applyFont="1" applyFill="1" applyBorder="1" applyAlignment="1">
      <alignment horizontal="center" vertical="center"/>
    </xf>
    <xf numFmtId="190" fontId="44" fillId="18" borderId="37" xfId="12933" applyFont="1" applyFill="1" applyBorder="1" applyAlignment="1">
      <alignment horizontal="center" vertical="center"/>
    </xf>
    <xf numFmtId="190" fontId="48" fillId="0" borderId="0" xfId="0" applyFont="1" applyAlignment="1">
      <alignment horizontal="center"/>
    </xf>
    <xf numFmtId="190" fontId="44" fillId="0" borderId="0" xfId="0" applyFont="1" applyAlignment="1">
      <alignment vertical="center"/>
    </xf>
    <xf numFmtId="190" fontId="44" fillId="0" borderId="31" xfId="0" applyFont="1" applyBorder="1" applyAlignment="1">
      <alignment horizontal="center"/>
    </xf>
    <xf numFmtId="190" fontId="44" fillId="0" borderId="0" xfId="0" applyFont="1" applyAlignment="1">
      <alignment horizontal="center"/>
    </xf>
    <xf numFmtId="190" fontId="44" fillId="18" borderId="35" xfId="12933" applyFont="1" applyFill="1" applyBorder="1" applyAlignment="1">
      <alignment horizontal="center" vertical="center"/>
    </xf>
    <xf numFmtId="190" fontId="47" fillId="16" borderId="0" xfId="6447" applyFont="1" applyFill="1" applyBorder="1" applyAlignment="1">
      <alignment horizontal="left" vertical="center" shrinkToFit="1"/>
    </xf>
    <xf numFmtId="190" fontId="33" fillId="0" borderId="0" xfId="0" applyFont="1" applyAlignment="1"/>
    <xf numFmtId="49" fontId="44" fillId="18" borderId="37" xfId="12933" applyNumberFormat="1" applyFont="1" applyFill="1" applyBorder="1" applyAlignment="1">
      <alignment horizontal="center" vertical="center" wrapText="1"/>
    </xf>
    <xf numFmtId="190" fontId="44" fillId="16" borderId="0" xfId="6447" applyFont="1" applyFill="1" applyBorder="1" applyAlignment="1">
      <alignment vertical="center" shrinkToFit="1"/>
    </xf>
    <xf numFmtId="49" fontId="44" fillId="18" borderId="30" xfId="12933" applyNumberFormat="1" applyFont="1" applyFill="1" applyBorder="1" applyAlignment="1">
      <alignment horizontal="center" vertical="center"/>
    </xf>
    <xf numFmtId="49" fontId="44" fillId="18" borderId="9" xfId="12933" applyNumberFormat="1" applyFont="1" applyFill="1" applyBorder="1" applyAlignment="1">
      <alignment horizontal="center" vertical="center"/>
    </xf>
    <xf numFmtId="49" fontId="44" fillId="18" borderId="26" xfId="12933" applyNumberFormat="1" applyFont="1" applyFill="1" applyBorder="1" applyAlignment="1">
      <alignment horizontal="center" vertical="center"/>
    </xf>
    <xf numFmtId="190" fontId="44" fillId="16" borderId="34" xfId="12933" applyFont="1" applyFill="1" applyBorder="1" applyAlignment="1">
      <alignment horizontal="center" vertical="center"/>
    </xf>
    <xf numFmtId="49" fontId="44" fillId="18" borderId="30" xfId="12933" applyNumberFormat="1" applyFont="1" applyFill="1" applyBorder="1" applyAlignment="1">
      <alignment horizontal="center" vertical="center" wrapText="1"/>
    </xf>
    <xf numFmtId="49" fontId="44" fillId="18" borderId="9" xfId="12933" applyNumberFormat="1" applyFont="1" applyFill="1" applyBorder="1" applyAlignment="1">
      <alignment horizontal="center" vertical="center" wrapText="1"/>
    </xf>
    <xf numFmtId="49" fontId="44" fillId="18" borderId="26" xfId="12933" applyNumberFormat="1" applyFont="1" applyFill="1" applyBorder="1" applyAlignment="1">
      <alignment horizontal="center" vertical="center" wrapText="1"/>
    </xf>
    <xf numFmtId="190" fontId="47" fillId="0" borderId="0" xfId="6447" applyFont="1" applyFill="1" applyBorder="1" applyAlignment="1">
      <alignment vertical="center" shrinkToFit="1"/>
    </xf>
    <xf numFmtId="190" fontId="33" fillId="18" borderId="26" xfId="0" applyFont="1" applyFill="1" applyBorder="1" applyAlignment="1">
      <alignment horizontal="center" vertical="center"/>
    </xf>
    <xf numFmtId="191" fontId="53" fillId="0" borderId="0" xfId="13039" applyFont="1" applyFill="1">
      <alignment vertical="center"/>
    </xf>
    <xf numFmtId="191" fontId="53" fillId="0" borderId="0" xfId="13039" applyFont="1" applyFill="1" applyAlignment="1">
      <alignment vertical="center"/>
    </xf>
    <xf numFmtId="49" fontId="53" fillId="0" borderId="0" xfId="13039" applyNumberFormat="1" applyFont="1" applyFill="1">
      <alignment vertical="center"/>
    </xf>
    <xf numFmtId="178" fontId="53" fillId="0" borderId="42" xfId="13040" applyNumberFormat="1" applyFont="1" applyFill="1" applyBorder="1" applyAlignment="1">
      <alignment horizontal="left"/>
    </xf>
    <xf numFmtId="191" fontId="53" fillId="0" borderId="26" xfId="13040" applyNumberFormat="1" applyFont="1" applyFill="1" applyBorder="1" applyAlignment="1">
      <alignment vertical="center" wrapText="1"/>
    </xf>
    <xf numFmtId="49" fontId="53" fillId="0" borderId="42" xfId="13041" applyNumberFormat="1" applyFont="1" applyFill="1" applyBorder="1" applyAlignment="1">
      <alignment horizontal="left" wrapText="1"/>
    </xf>
    <xf numFmtId="49" fontId="53" fillId="0" borderId="42" xfId="13042" applyNumberFormat="1" applyFont="1" applyFill="1" applyBorder="1" applyAlignment="1">
      <alignment horizontal="left"/>
    </xf>
    <xf numFmtId="191" fontId="53" fillId="0" borderId="35" xfId="13040" applyNumberFormat="1" applyFont="1" applyFill="1" applyBorder="1" applyAlignment="1">
      <alignment vertical="center" wrapText="1"/>
    </xf>
    <xf numFmtId="49" fontId="53" fillId="0" borderId="26" xfId="13043" applyNumberFormat="1" applyFont="1" applyFill="1" applyBorder="1" applyAlignment="1">
      <alignment horizontal="left" vertical="center"/>
    </xf>
    <xf numFmtId="191" fontId="53" fillId="0" borderId="41" xfId="13040" applyNumberFormat="1" applyFont="1" applyFill="1" applyBorder="1" applyAlignment="1">
      <alignment vertical="center" wrapText="1"/>
    </xf>
    <xf numFmtId="191" fontId="53" fillId="0" borderId="42" xfId="13040" applyNumberFormat="1" applyFont="1" applyFill="1" applyBorder="1" applyAlignment="1">
      <alignment horizontal="left" vertical="center"/>
    </xf>
    <xf numFmtId="191" fontId="53" fillId="0" borderId="26" xfId="13043" applyNumberFormat="1" applyFont="1" applyFill="1" applyBorder="1" applyAlignment="1">
      <alignment vertical="center"/>
    </xf>
    <xf numFmtId="49" fontId="53" fillId="0" borderId="26" xfId="13043" applyNumberFormat="1" applyFont="1" applyFill="1" applyBorder="1" applyAlignment="1">
      <alignment horizontal="left" vertical="center"/>
    </xf>
    <xf numFmtId="191" fontId="53" fillId="0" borderId="41" xfId="13043" applyNumberFormat="1" applyFont="1" applyFill="1" applyBorder="1" applyAlignment="1">
      <alignment vertical="center"/>
    </xf>
    <xf numFmtId="49" fontId="53" fillId="0" borderId="41" xfId="13043" applyNumberFormat="1" applyFont="1" applyFill="1" applyBorder="1" applyAlignment="1">
      <alignment horizontal="left" vertical="center"/>
    </xf>
    <xf numFmtId="191" fontId="53" fillId="0" borderId="0" xfId="13039" applyNumberFormat="1" applyFont="1" applyFill="1">
      <alignment vertical="center"/>
    </xf>
    <xf numFmtId="191" fontId="53" fillId="0" borderId="0" xfId="13039" applyNumberFormat="1" applyFont="1" applyFill="1" applyAlignment="1">
      <alignment vertical="center"/>
    </xf>
    <xf numFmtId="191" fontId="6" fillId="0" borderId="0" xfId="13039" applyFont="1" applyFill="1">
      <alignment vertical="center"/>
    </xf>
    <xf numFmtId="178" fontId="53" fillId="0" borderId="0" xfId="13040" applyNumberFormat="1" applyFont="1" applyFill="1" applyBorder="1" applyAlignment="1">
      <alignment horizontal="left"/>
    </xf>
    <xf numFmtId="191" fontId="53" fillId="0" borderId="0" xfId="13040" applyNumberFormat="1" applyFont="1" applyFill="1" applyBorder="1" applyAlignment="1">
      <alignment vertical="center" wrapText="1"/>
    </xf>
    <xf numFmtId="49" fontId="53" fillId="0" borderId="0" xfId="13042" applyNumberFormat="1" applyFont="1" applyFill="1" applyBorder="1" applyAlignment="1">
      <alignment horizontal="left"/>
    </xf>
    <xf numFmtId="49" fontId="53" fillId="0" borderId="0" xfId="13041" applyNumberFormat="1" applyFont="1" applyFill="1" applyBorder="1" applyAlignment="1">
      <alignment horizontal="left" wrapText="1"/>
    </xf>
    <xf numFmtId="191" fontId="6" fillId="0" borderId="0" xfId="13039" applyNumberFormat="1" applyFont="1" applyFill="1">
      <alignment vertical="center"/>
    </xf>
    <xf numFmtId="191" fontId="6" fillId="0" borderId="0" xfId="13044" applyNumberFormat="1" applyFont="1" applyFill="1" applyBorder="1" applyAlignment="1">
      <alignment vertical="center"/>
    </xf>
    <xf numFmtId="49" fontId="6" fillId="0" borderId="0" xfId="13044" applyNumberFormat="1" applyFont="1" applyFill="1" applyBorder="1" applyAlignment="1">
      <alignment vertical="center"/>
    </xf>
    <xf numFmtId="49" fontId="53" fillId="0" borderId="26" xfId="13043" applyNumberFormat="1" applyFont="1" applyFill="1" applyBorder="1" applyAlignment="1">
      <alignment horizontal="left" vertical="center" wrapText="1"/>
    </xf>
    <xf numFmtId="178" fontId="53" fillId="19" borderId="42" xfId="13040" applyNumberFormat="1" applyFont="1" applyFill="1" applyBorder="1" applyAlignment="1">
      <alignment horizontal="left"/>
    </xf>
    <xf numFmtId="49" fontId="53" fillId="19" borderId="26" xfId="13043" applyNumberFormat="1" applyFont="1" applyFill="1" applyBorder="1" applyAlignment="1">
      <alignment horizontal="left" vertical="center"/>
    </xf>
    <xf numFmtId="49" fontId="53" fillId="0" borderId="35" xfId="13043" applyNumberFormat="1" applyFont="1" applyFill="1" applyBorder="1" applyAlignment="1">
      <alignment horizontal="left" vertical="center"/>
    </xf>
    <xf numFmtId="191" fontId="6" fillId="0" borderId="0" xfId="13044" applyNumberFormat="1" applyFont="1" applyFill="1" applyBorder="1" applyAlignment="1">
      <alignment horizontal="left" vertical="center" shrinkToFit="1"/>
    </xf>
    <xf numFmtId="180" fontId="56" fillId="0" borderId="0" xfId="13029" applyNumberFormat="1" applyFont="1" applyFill="1" applyBorder="1" applyAlignment="1">
      <alignment horizontal="center"/>
    </xf>
    <xf numFmtId="192" fontId="57" fillId="0" borderId="0" xfId="13029" applyNumberFormat="1" applyFont="1" applyFill="1" applyBorder="1" applyAlignment="1">
      <alignment horizontal="left"/>
    </xf>
    <xf numFmtId="184" fontId="6" fillId="0" borderId="0" xfId="13039" applyNumberFormat="1" applyFont="1" applyFill="1" applyBorder="1" applyAlignment="1">
      <alignment horizontal="center"/>
    </xf>
    <xf numFmtId="49" fontId="53" fillId="19" borderId="26" xfId="13043" applyNumberFormat="1" applyFont="1" applyFill="1" applyBorder="1" applyAlignment="1">
      <alignment horizontal="left" vertical="center" wrapText="1"/>
    </xf>
    <xf numFmtId="49" fontId="53" fillId="0" borderId="31" xfId="13042" applyNumberFormat="1" applyFont="1" applyFill="1" applyBorder="1" applyAlignment="1">
      <alignment horizontal="left"/>
    </xf>
    <xf numFmtId="191" fontId="53" fillId="0" borderId="0" xfId="13039" applyNumberFormat="1" applyFont="1" applyFill="1" applyBorder="1">
      <alignment vertical="center"/>
    </xf>
    <xf numFmtId="191" fontId="53" fillId="0" borderId="0" xfId="13039" applyNumberFormat="1" applyFont="1" applyFill="1" applyBorder="1" applyAlignment="1">
      <alignment horizontal="center" vertical="center"/>
    </xf>
    <xf numFmtId="191" fontId="53" fillId="0" borderId="0" xfId="13039" applyNumberFormat="1" applyFont="1" applyFill="1" applyBorder="1" applyAlignment="1">
      <alignment vertical="center"/>
    </xf>
    <xf numFmtId="49" fontId="53" fillId="0" borderId="0" xfId="13039" applyNumberFormat="1" applyFont="1" applyFill="1" applyBorder="1">
      <alignment vertical="center"/>
    </xf>
    <xf numFmtId="49" fontId="53" fillId="0" borderId="0" xfId="13039" applyNumberFormat="1" applyFont="1" applyFill="1" applyAlignment="1">
      <alignment vertical="center" wrapText="1"/>
    </xf>
    <xf numFmtId="49" fontId="53" fillId="0" borderId="0" xfId="13040" applyNumberFormat="1" applyFont="1" applyFill="1" applyBorder="1" applyAlignment="1">
      <alignment horizontal="left" vertical="center"/>
    </xf>
    <xf numFmtId="191" fontId="53" fillId="0" borderId="0" xfId="13040" applyNumberFormat="1" applyFont="1" applyFill="1" applyBorder="1" applyAlignment="1">
      <alignment horizontal="left" wrapText="1"/>
    </xf>
    <xf numFmtId="49" fontId="53" fillId="0" borderId="0" xfId="13043" applyNumberFormat="1" applyFont="1" applyFill="1" applyBorder="1" applyAlignment="1">
      <alignment horizontal="left" vertical="center"/>
    </xf>
    <xf numFmtId="191" fontId="53" fillId="0" borderId="0" xfId="13040" applyNumberFormat="1" applyFont="1" applyFill="1" applyBorder="1" applyAlignment="1">
      <alignment horizontal="left" vertical="center"/>
    </xf>
    <xf numFmtId="49" fontId="53" fillId="0" borderId="0" xfId="13042" applyNumberFormat="1" applyFont="1" applyFill="1" applyBorder="1" applyAlignment="1">
      <alignment horizontal="left" wrapText="1"/>
    </xf>
    <xf numFmtId="14" fontId="53" fillId="0" borderId="0" xfId="13039" applyNumberFormat="1" applyFont="1" applyFill="1" applyBorder="1">
      <alignment vertical="center"/>
    </xf>
    <xf numFmtId="49" fontId="53" fillId="0" borderId="0" xfId="13039" applyNumberFormat="1" applyFont="1" applyFill="1" applyBorder="1" applyAlignment="1">
      <alignment horizontal="center" vertical="center" wrapText="1"/>
    </xf>
    <xf numFmtId="191" fontId="58" fillId="0" borderId="0" xfId="13039" applyFont="1" applyFill="1">
      <alignment vertical="center"/>
    </xf>
    <xf numFmtId="180" fontId="59" fillId="0" borderId="0" xfId="13039" applyNumberFormat="1" applyFont="1" applyFill="1" applyBorder="1" applyAlignment="1">
      <alignment horizontal="left" vertical="center"/>
    </xf>
    <xf numFmtId="191" fontId="53" fillId="0" borderId="0" xfId="13039" applyFont="1" applyFill="1" applyAlignment="1"/>
    <xf numFmtId="191" fontId="53" fillId="0" borderId="0" xfId="13039" applyNumberFormat="1" applyFont="1" applyFill="1" applyBorder="1" applyAlignment="1">
      <alignment horizontal="left" vertical="center"/>
    </xf>
    <xf numFmtId="191" fontId="6" fillId="0" borderId="0" xfId="13044" applyNumberFormat="1" applyFont="1" applyFill="1" applyBorder="1" applyAlignment="1">
      <alignment horizontal="left"/>
    </xf>
    <xf numFmtId="49" fontId="6" fillId="0" borderId="0" xfId="13044" applyNumberFormat="1" applyFont="1" applyFill="1" applyBorder="1" applyAlignment="1">
      <alignment horizontal="left" vertical="center" shrinkToFit="1"/>
    </xf>
    <xf numFmtId="49" fontId="6" fillId="0" borderId="0" xfId="13044" applyNumberFormat="1" applyFont="1" applyFill="1" applyBorder="1" applyAlignment="1">
      <alignment vertical="center" shrinkToFit="1"/>
    </xf>
    <xf numFmtId="191" fontId="53" fillId="0" borderId="0" xfId="13039" applyFont="1" applyFill="1" applyBorder="1" applyAlignment="1">
      <alignment horizontal="left" vertical="center"/>
    </xf>
    <xf numFmtId="191" fontId="6" fillId="0" borderId="0" xfId="13044" applyFont="1" applyFill="1" applyBorder="1" applyAlignment="1">
      <alignment horizontal="left" vertical="center"/>
    </xf>
    <xf numFmtId="0" fontId="60" fillId="0" borderId="0" xfId="13039" applyNumberFormat="1" applyFont="1" applyFill="1" applyBorder="1" applyAlignment="1">
      <alignment horizontal="center"/>
    </xf>
    <xf numFmtId="191" fontId="53" fillId="0" borderId="26" xfId="13040" applyFont="1" applyFill="1" applyBorder="1" applyAlignment="1">
      <alignment vertical="center" wrapText="1"/>
    </xf>
    <xf numFmtId="191" fontId="53" fillId="0" borderId="35" xfId="13040" applyFont="1" applyFill="1" applyBorder="1" applyAlignment="1">
      <alignment vertical="center" wrapText="1"/>
    </xf>
    <xf numFmtId="191" fontId="53" fillId="0" borderId="41" xfId="13040" applyFont="1" applyFill="1" applyBorder="1" applyAlignment="1">
      <alignment vertical="center" wrapText="1"/>
    </xf>
    <xf numFmtId="191" fontId="6" fillId="0" borderId="0" xfId="13044" applyFont="1" applyFill="1" applyBorder="1" applyAlignment="1">
      <alignment horizontal="left" vertical="center" shrinkToFit="1"/>
    </xf>
    <xf numFmtId="191" fontId="53" fillId="0" borderId="42" xfId="13044" applyNumberFormat="1" applyFont="1" applyFill="1" applyBorder="1" applyAlignment="1">
      <alignment horizontal="left" vertical="center" shrinkToFit="1"/>
    </xf>
    <xf numFmtId="191" fontId="53" fillId="0" borderId="0" xfId="13040" applyFont="1" applyFill="1" applyBorder="1" applyAlignment="1">
      <alignment vertical="center" wrapText="1"/>
    </xf>
    <xf numFmtId="0" fontId="61" fillId="0" borderId="42" xfId="13039" applyNumberFormat="1" applyFont="1" applyFill="1" applyBorder="1" applyAlignment="1">
      <alignment horizontal="left" vertical="center"/>
    </xf>
    <xf numFmtId="184" fontId="62" fillId="0" borderId="42" xfId="13039" applyNumberFormat="1" applyFont="1" applyFill="1" applyBorder="1" applyAlignment="1">
      <alignment horizontal="left"/>
    </xf>
    <xf numFmtId="191" fontId="53" fillId="0" borderId="42" xfId="13045" applyNumberFormat="1" applyFont="1" applyFill="1" applyBorder="1" applyAlignment="1" applyProtection="1">
      <alignment horizontal="left"/>
    </xf>
    <xf numFmtId="49" fontId="53" fillId="0" borderId="26" xfId="13042" applyNumberFormat="1" applyFont="1" applyFill="1" applyBorder="1" applyAlignment="1">
      <alignment horizontal="left"/>
    </xf>
    <xf numFmtId="49" fontId="53" fillId="19" borderId="26" xfId="13042" applyNumberFormat="1" applyFont="1" applyFill="1" applyBorder="1" applyAlignment="1">
      <alignment horizontal="left"/>
    </xf>
    <xf numFmtId="49" fontId="53" fillId="19" borderId="42" xfId="13042" applyNumberFormat="1" applyFont="1" applyFill="1" applyBorder="1" applyAlignment="1">
      <alignment horizontal="left"/>
    </xf>
    <xf numFmtId="191" fontId="6" fillId="0" borderId="0" xfId="13044" applyNumberFormat="1" applyFont="1" applyFill="1" applyBorder="1" applyAlignment="1">
      <alignment horizontal="left" vertical="center"/>
    </xf>
    <xf numFmtId="49" fontId="6" fillId="0" borderId="0" xfId="13043" applyNumberFormat="1" applyFont="1" applyFill="1" applyBorder="1" applyAlignment="1">
      <alignment horizontal="left" vertical="center" wrapText="1"/>
    </xf>
    <xf numFmtId="191" fontId="61" fillId="0" borderId="0" xfId="13039" applyFont="1" applyFill="1" applyBorder="1">
      <alignment vertical="center"/>
    </xf>
    <xf numFmtId="191" fontId="63" fillId="0" borderId="0" xfId="13039" applyFont="1" applyFill="1" applyBorder="1" applyAlignment="1">
      <alignment horizontal="left" vertical="center" wrapText="1"/>
    </xf>
    <xf numFmtId="191" fontId="6" fillId="0" borderId="0" xfId="13044" applyFont="1" applyFill="1" applyBorder="1" applyAlignment="1">
      <alignment horizontal="left" vertical="center"/>
    </xf>
    <xf numFmtId="191" fontId="6" fillId="0" borderId="0" xfId="13044" applyFont="1" applyFill="1" applyBorder="1" applyAlignment="1">
      <alignment vertical="center"/>
    </xf>
    <xf numFmtId="49" fontId="6" fillId="0" borderId="0" xfId="13044" applyNumberFormat="1" applyFont="1" applyFill="1" applyBorder="1" applyAlignment="1">
      <alignment horizontal="left" vertical="center"/>
    </xf>
    <xf numFmtId="191" fontId="53" fillId="0" borderId="0" xfId="13042" applyFont="1" applyFill="1" applyBorder="1" applyAlignment="1">
      <alignment horizontal="left"/>
    </xf>
    <xf numFmtId="16" fontId="53" fillId="0" borderId="0" xfId="13039" applyNumberFormat="1" applyFont="1" applyFill="1" applyBorder="1" applyAlignment="1">
      <alignment horizontal="left"/>
    </xf>
    <xf numFmtId="191" fontId="6" fillId="0" borderId="0" xfId="13044" applyNumberFormat="1" applyFont="1" applyFill="1" applyBorder="1" applyAlignment="1">
      <alignment vertical="center" shrinkToFit="1"/>
    </xf>
    <xf numFmtId="191" fontId="53" fillId="0" borderId="42" xfId="13040" applyFont="1" applyFill="1" applyBorder="1" applyAlignment="1">
      <alignment vertical="center" wrapText="1"/>
    </xf>
    <xf numFmtId="191" fontId="53" fillId="0" borderId="42" xfId="13040" applyFont="1" applyFill="1" applyBorder="1" applyAlignment="1">
      <alignment horizontal="left" vertical="center"/>
    </xf>
    <xf numFmtId="191" fontId="6" fillId="0" borderId="0" xfId="13044" applyNumberFormat="1" applyFont="1" applyFill="1" applyBorder="1" applyAlignment="1">
      <alignment horizontal="left" vertical="center" shrinkToFit="1"/>
    </xf>
    <xf numFmtId="193" fontId="65" fillId="0" borderId="0" xfId="13039" applyNumberFormat="1" applyFont="1" applyFill="1" applyBorder="1" applyAlignment="1">
      <alignment horizontal="right"/>
    </xf>
    <xf numFmtId="191" fontId="53" fillId="0" borderId="0" xfId="13042" applyNumberFormat="1" applyFont="1" applyFill="1" applyBorder="1" applyAlignment="1">
      <alignment horizontal="left"/>
    </xf>
    <xf numFmtId="191" fontId="53" fillId="0" borderId="26" xfId="13043" applyFont="1" applyFill="1" applyBorder="1" applyAlignment="1">
      <alignment vertical="center"/>
    </xf>
    <xf numFmtId="191" fontId="53" fillId="0" borderId="41" xfId="13043" applyFont="1" applyFill="1" applyBorder="1" applyAlignment="1">
      <alignment vertical="center"/>
    </xf>
    <xf numFmtId="49" fontId="53" fillId="0" borderId="0" xfId="13039" applyNumberFormat="1" applyFont="1" applyFill="1" applyAlignment="1">
      <alignment vertical="center"/>
    </xf>
    <xf numFmtId="0" fontId="60" fillId="0" borderId="0" xfId="13039" applyNumberFormat="1" applyFont="1" applyFill="1" applyBorder="1" applyAlignment="1">
      <alignment horizontal="center" vertical="center"/>
    </xf>
    <xf numFmtId="49" fontId="53" fillId="0" borderId="0" xfId="13041" applyNumberFormat="1" applyFont="1" applyFill="1" applyBorder="1" applyAlignment="1">
      <alignment horizontal="left"/>
    </xf>
    <xf numFmtId="49" fontId="53" fillId="0" borderId="0" xfId="13039" applyNumberFormat="1" applyFont="1" applyFill="1" applyBorder="1" applyAlignment="1">
      <alignment horizontal="left"/>
    </xf>
    <xf numFmtId="49" fontId="53" fillId="0" borderId="0" xfId="13039" applyNumberFormat="1" applyFont="1" applyFill="1" applyBorder="1" applyAlignment="1">
      <alignment horizontal="center" shrinkToFit="1"/>
    </xf>
    <xf numFmtId="49" fontId="53" fillId="0" borderId="0" xfId="13039" applyNumberFormat="1" applyFont="1" applyFill="1" applyBorder="1" applyAlignment="1"/>
    <xf numFmtId="194" fontId="61" fillId="0" borderId="42" xfId="13039" applyNumberFormat="1" applyFont="1" applyFill="1" applyBorder="1" applyAlignment="1">
      <alignment horizontal="left" vertical="center"/>
    </xf>
    <xf numFmtId="195" fontId="62" fillId="0" borderId="42" xfId="13046" applyNumberFormat="1" applyFont="1" applyFill="1" applyBorder="1" applyAlignment="1">
      <alignment horizontal="left" vertical="center"/>
    </xf>
    <xf numFmtId="194" fontId="61" fillId="19" borderId="42" xfId="13039" applyNumberFormat="1" applyFont="1" applyFill="1" applyBorder="1" applyAlignment="1">
      <alignment horizontal="left" vertical="center"/>
    </xf>
    <xf numFmtId="195" fontId="62" fillId="19" borderId="42" xfId="13046" applyNumberFormat="1" applyFont="1" applyFill="1" applyBorder="1" applyAlignment="1">
      <alignment horizontal="left" vertical="center"/>
    </xf>
    <xf numFmtId="191" fontId="6" fillId="0" borderId="0" xfId="13044" applyFont="1" applyFill="1" applyBorder="1" applyAlignment="1">
      <alignment horizontal="left" vertical="center" shrinkToFit="1"/>
    </xf>
    <xf numFmtId="191" fontId="53" fillId="0" borderId="42" xfId="13042" applyNumberFormat="1" applyFont="1" applyFill="1" applyBorder="1" applyAlignment="1">
      <alignment horizontal="left"/>
    </xf>
    <xf numFmtId="194" fontId="62" fillId="0" borderId="42" xfId="13046" applyNumberFormat="1" applyFont="1" applyFill="1" applyBorder="1" applyAlignment="1">
      <alignment horizontal="left" vertical="center"/>
    </xf>
    <xf numFmtId="0" fontId="53" fillId="0" borderId="42" xfId="13041" applyNumberFormat="1" applyFont="1" applyFill="1" applyBorder="1" applyAlignment="1">
      <alignment horizontal="left" wrapText="1"/>
    </xf>
    <xf numFmtId="194" fontId="62" fillId="0" borderId="42" xfId="13039" applyNumberFormat="1" applyFont="1" applyFill="1" applyBorder="1" applyAlignment="1">
      <alignment horizontal="left" vertical="center"/>
    </xf>
    <xf numFmtId="194" fontId="57" fillId="0" borderId="43" xfId="13039" applyNumberFormat="1" applyFont="1" applyFill="1" applyBorder="1" applyAlignment="1">
      <alignment horizontal="left"/>
    </xf>
    <xf numFmtId="194" fontId="62" fillId="0" borderId="42" xfId="13039" applyNumberFormat="1" applyFont="1" applyBorder="1" applyAlignment="1">
      <alignment horizontal="left" vertical="center"/>
    </xf>
    <xf numFmtId="194" fontId="61" fillId="0" borderId="0" xfId="13039" applyNumberFormat="1" applyFont="1" applyFill="1" applyBorder="1" applyAlignment="1">
      <alignment horizontal="left" vertical="center"/>
    </xf>
    <xf numFmtId="194" fontId="57" fillId="0" borderId="0" xfId="13039" applyNumberFormat="1" applyFont="1" applyFill="1" applyBorder="1" applyAlignment="1">
      <alignment horizontal="left"/>
    </xf>
    <xf numFmtId="194" fontId="62" fillId="19" borderId="42" xfId="13039" applyNumberFormat="1" applyFont="1" applyFill="1" applyBorder="1" applyAlignment="1">
      <alignment horizontal="left" vertical="center"/>
    </xf>
    <xf numFmtId="194" fontId="31" fillId="0" borderId="42" xfId="13046" applyNumberFormat="1" applyFont="1" applyFill="1" applyBorder="1" applyAlignment="1">
      <alignment horizontal="left" vertical="center"/>
    </xf>
    <xf numFmtId="194" fontId="62" fillId="19" borderId="42" xfId="13046" applyNumberFormat="1" applyFont="1" applyFill="1" applyBorder="1" applyAlignment="1">
      <alignment horizontal="left" vertical="center"/>
    </xf>
    <xf numFmtId="196" fontId="67" fillId="0" borderId="0" xfId="13047" applyNumberFormat="1" applyFont="1" applyFill="1" applyBorder="1" applyAlignment="1">
      <alignment horizontal="center" vertical="center"/>
    </xf>
    <xf numFmtId="196" fontId="67" fillId="0" borderId="0" xfId="13048" applyNumberFormat="1" applyFont="1" applyFill="1" applyBorder="1" applyAlignment="1">
      <alignment horizontal="center" vertical="center" wrapText="1"/>
    </xf>
    <xf numFmtId="191" fontId="53" fillId="0" borderId="0" xfId="13040" applyNumberFormat="1" applyFont="1" applyFill="1" applyBorder="1" applyAlignment="1">
      <alignment horizontal="center" wrapText="1"/>
    </xf>
    <xf numFmtId="49" fontId="53" fillId="0" borderId="0" xfId="13040" applyNumberFormat="1" applyFont="1" applyFill="1" applyBorder="1" applyAlignment="1">
      <alignment horizontal="left"/>
    </xf>
    <xf numFmtId="49" fontId="53" fillId="0" borderId="0" xfId="13049" applyNumberFormat="1" applyFont="1" applyFill="1" applyBorder="1" applyAlignment="1">
      <alignment horizontal="left" vertical="center"/>
    </xf>
    <xf numFmtId="0" fontId="62" fillId="0" borderId="42" xfId="13039" applyNumberFormat="1" applyFont="1" applyFill="1" applyBorder="1" applyAlignment="1"/>
    <xf numFmtId="195" fontId="38" fillId="0" borderId="42" xfId="13039" applyNumberFormat="1" applyFill="1" applyBorder="1">
      <alignment vertical="center"/>
    </xf>
    <xf numFmtId="195" fontId="61" fillId="0" borderId="42" xfId="13039" applyNumberFormat="1" applyFont="1" applyFill="1" applyBorder="1" applyAlignment="1">
      <alignment vertical="center"/>
    </xf>
    <xf numFmtId="195" fontId="62" fillId="0" borderId="42" xfId="13039" applyNumberFormat="1" applyFont="1" applyFill="1" applyBorder="1" applyAlignment="1">
      <alignment vertical="center"/>
    </xf>
    <xf numFmtId="195" fontId="56" fillId="0" borderId="42" xfId="13045" applyNumberFormat="1" applyFont="1" applyFill="1" applyBorder="1" applyAlignment="1" applyProtection="1">
      <alignment horizontal="left"/>
    </xf>
    <xf numFmtId="184" fontId="62" fillId="0" borderId="42" xfId="13039" applyNumberFormat="1" applyFont="1" applyFill="1" applyBorder="1" applyAlignment="1"/>
    <xf numFmtId="195" fontId="61" fillId="19" borderId="42" xfId="13039" applyNumberFormat="1" applyFont="1" applyFill="1" applyBorder="1" applyAlignment="1">
      <alignment vertical="center"/>
    </xf>
    <xf numFmtId="195" fontId="62" fillId="19" borderId="42" xfId="13039" applyNumberFormat="1" applyFont="1" applyFill="1" applyBorder="1" applyAlignment="1">
      <alignment vertical="center"/>
    </xf>
    <xf numFmtId="16" fontId="59" fillId="0" borderId="0" xfId="13039" applyNumberFormat="1" applyFont="1" applyFill="1" applyBorder="1" applyAlignment="1">
      <alignment horizontal="center"/>
    </xf>
    <xf numFmtId="191" fontId="6" fillId="0" borderId="0" xfId="13044" applyFont="1" applyFill="1" applyBorder="1" applyAlignment="1">
      <alignment vertical="center" shrinkToFit="1"/>
    </xf>
    <xf numFmtId="0" fontId="65" fillId="0" borderId="0" xfId="13039" applyNumberFormat="1" applyFont="1" applyFill="1" applyBorder="1" applyAlignment="1">
      <alignment horizontal="center" vertical="center"/>
    </xf>
    <xf numFmtId="191" fontId="53" fillId="0" borderId="0" xfId="13039" applyFont="1" applyFill="1" applyBorder="1">
      <alignment vertical="center"/>
    </xf>
    <xf numFmtId="191" fontId="69" fillId="0" borderId="0" xfId="13050" applyNumberFormat="1" applyFont="1" applyFill="1" applyAlignment="1" applyProtection="1">
      <alignment horizontal="justify" vertical="center"/>
    </xf>
    <xf numFmtId="191" fontId="42" fillId="0" borderId="0" xfId="13044" applyFont="1" applyFill="1" applyBorder="1" applyAlignment="1">
      <alignment horizontal="left" vertical="center"/>
    </xf>
    <xf numFmtId="49" fontId="59" fillId="0" borderId="0" xfId="13043" applyNumberFormat="1" applyFont="1" applyFill="1" applyBorder="1" applyAlignment="1">
      <alignment horizontal="center" vertical="center"/>
    </xf>
    <xf numFmtId="191" fontId="59" fillId="0" borderId="0" xfId="13039" applyFont="1" applyFill="1" applyBorder="1" applyAlignment="1">
      <alignment horizontal="center" vertical="center"/>
    </xf>
    <xf numFmtId="178" fontId="53" fillId="0" borderId="0" xfId="13040" applyNumberFormat="1" applyFont="1" applyFill="1" applyBorder="1" applyAlignment="1">
      <alignment vertical="center"/>
    </xf>
    <xf numFmtId="49" fontId="53" fillId="0" borderId="0" xfId="13041" applyNumberFormat="1" applyFont="1" applyFill="1" applyBorder="1" applyAlignment="1">
      <alignment vertical="center" wrapText="1"/>
    </xf>
    <xf numFmtId="178" fontId="53" fillId="0" borderId="26" xfId="13040" applyNumberFormat="1" applyFont="1" applyFill="1" applyBorder="1" applyAlignment="1">
      <alignment vertical="center"/>
    </xf>
    <xf numFmtId="178" fontId="53" fillId="0" borderId="35" xfId="13040" applyNumberFormat="1" applyFont="1" applyFill="1" applyBorder="1" applyAlignment="1">
      <alignment vertical="center"/>
    </xf>
    <xf numFmtId="178" fontId="53" fillId="0" borderId="41" xfId="13040" applyNumberFormat="1" applyFont="1" applyFill="1" applyBorder="1" applyAlignment="1">
      <alignment vertical="center"/>
    </xf>
    <xf numFmtId="191" fontId="53" fillId="0" borderId="0" xfId="13039" applyNumberFormat="1" applyFont="1" applyFill="1" applyAlignment="1"/>
    <xf numFmtId="0" fontId="71" fillId="0" borderId="0" xfId="13043" applyNumberFormat="1" applyFont="1" applyFill="1" applyBorder="1" applyAlignment="1">
      <alignment vertical="center"/>
    </xf>
    <xf numFmtId="0" fontId="71" fillId="0" borderId="0" xfId="13043" applyNumberFormat="1" applyFont="1" applyFill="1" applyBorder="1" applyAlignment="1">
      <alignment horizontal="left"/>
    </xf>
    <xf numFmtId="196" fontId="59" fillId="0" borderId="0" xfId="13039" applyNumberFormat="1" applyFont="1" applyFill="1" applyBorder="1" applyAlignment="1">
      <alignment horizontal="center" vertical="center"/>
    </xf>
    <xf numFmtId="196" fontId="71" fillId="0" borderId="0" xfId="13039" applyNumberFormat="1" applyFont="1" applyFill="1" applyBorder="1" applyAlignment="1">
      <alignment horizontal="center" vertical="center"/>
    </xf>
    <xf numFmtId="0" fontId="71" fillId="0" borderId="0" xfId="13039" applyNumberFormat="1" applyFont="1" applyFill="1" applyBorder="1" applyAlignment="1">
      <alignment horizontal="center" vertical="center" wrapText="1"/>
    </xf>
    <xf numFmtId="0" fontId="71" fillId="0" borderId="0" xfId="13039" applyNumberFormat="1" applyFont="1" applyFill="1" applyBorder="1" applyAlignment="1">
      <alignment horizontal="center" vertical="center"/>
    </xf>
    <xf numFmtId="49" fontId="53" fillId="0" borderId="44" xfId="13043" applyNumberFormat="1" applyFont="1" applyFill="1" applyBorder="1" applyAlignment="1">
      <alignment horizontal="left" vertical="center"/>
    </xf>
    <xf numFmtId="191" fontId="53" fillId="0" borderId="45" xfId="13040" applyFont="1" applyFill="1" applyBorder="1" applyAlignment="1">
      <alignment vertical="center" wrapText="1"/>
    </xf>
    <xf numFmtId="191" fontId="53" fillId="0" borderId="46" xfId="13040" applyFont="1" applyFill="1" applyBorder="1" applyAlignment="1">
      <alignment vertical="center" wrapText="1"/>
    </xf>
    <xf numFmtId="191" fontId="53" fillId="0" borderId="47" xfId="13040" applyFont="1" applyFill="1" applyBorder="1" applyAlignment="1">
      <alignment vertical="center" wrapText="1"/>
    </xf>
    <xf numFmtId="191" fontId="74" fillId="0" borderId="0" xfId="13044" applyFont="1" applyFill="1" applyBorder="1" applyAlignment="1">
      <alignment horizontal="left" vertical="center" shrinkToFit="1"/>
    </xf>
    <xf numFmtId="191" fontId="53" fillId="0" borderId="0" xfId="13039" applyNumberFormat="1" applyFont="1" applyFill="1" applyBorder="1" applyAlignment="1">
      <alignment horizontal="center"/>
    </xf>
    <xf numFmtId="178" fontId="53" fillId="0" borderId="42" xfId="13040" applyNumberFormat="1" applyFont="1" applyFill="1" applyBorder="1" applyAlignment="1">
      <alignment horizontal="left" wrapText="1"/>
    </xf>
    <xf numFmtId="191" fontId="63" fillId="0" borderId="0" xfId="13039" applyNumberFormat="1" applyFont="1" applyFill="1">
      <alignment vertical="center"/>
    </xf>
    <xf numFmtId="49" fontId="53" fillId="0" borderId="26" xfId="13041" applyNumberFormat="1" applyFont="1" applyFill="1" applyBorder="1" applyAlignment="1">
      <alignment horizontal="left" vertical="center"/>
    </xf>
    <xf numFmtId="49" fontId="53" fillId="0" borderId="41" xfId="13041" applyNumberFormat="1" applyFont="1" applyFill="1" applyBorder="1" applyAlignment="1">
      <alignment horizontal="left" vertical="center"/>
    </xf>
    <xf numFmtId="178" fontId="53" fillId="0" borderId="26" xfId="13040" applyNumberFormat="1" applyFont="1" applyFill="1" applyBorder="1" applyAlignment="1">
      <alignment vertical="center" wrapText="1"/>
    </xf>
    <xf numFmtId="178" fontId="53" fillId="0" borderId="35" xfId="13040" applyNumberFormat="1" applyFont="1" applyFill="1" applyBorder="1" applyAlignment="1">
      <alignment vertical="center" wrapText="1"/>
    </xf>
    <xf numFmtId="178" fontId="53" fillId="0" borderId="41" xfId="13040" applyNumberFormat="1" applyFont="1" applyFill="1" applyBorder="1" applyAlignment="1">
      <alignment vertical="center" wrapText="1"/>
    </xf>
    <xf numFmtId="191" fontId="53" fillId="0" borderId="0" xfId="13039" applyFont="1" applyFill="1" applyBorder="1" applyAlignment="1">
      <alignment vertical="center"/>
    </xf>
    <xf numFmtId="191" fontId="53" fillId="19" borderId="42" xfId="13040" applyFont="1" applyFill="1" applyBorder="1" applyAlignment="1">
      <alignment horizontal="left" vertical="center"/>
    </xf>
    <xf numFmtId="191" fontId="53" fillId="0" borderId="0" xfId="13040" applyFont="1" applyFill="1" applyBorder="1" applyAlignment="1">
      <alignment horizontal="left" vertical="center"/>
    </xf>
    <xf numFmtId="49" fontId="53" fillId="0" borderId="0" xfId="13051" applyNumberFormat="1" applyFont="1" applyFill="1" applyBorder="1" applyAlignment="1">
      <alignment horizontal="left"/>
    </xf>
    <xf numFmtId="16" fontId="59" fillId="0" borderId="0" xfId="13039" applyNumberFormat="1" applyFont="1" applyFill="1" applyBorder="1" applyAlignment="1">
      <alignment horizontal="center" wrapText="1"/>
    </xf>
    <xf numFmtId="191" fontId="63" fillId="0" borderId="0" xfId="13039" applyFont="1" applyFill="1">
      <alignment vertical="center"/>
    </xf>
    <xf numFmtId="191" fontId="53" fillId="0" borderId="0" xfId="13040" applyFont="1" applyFill="1" applyAlignment="1">
      <alignment horizontal="left" vertical="center"/>
    </xf>
    <xf numFmtId="191" fontId="53" fillId="0" borderId="0" xfId="13039" applyFont="1" applyFill="1" applyAlignment="1">
      <alignment horizontal="left" vertical="center"/>
    </xf>
    <xf numFmtId="191" fontId="6" fillId="0" borderId="0" xfId="13044" applyFont="1" applyFill="1" applyAlignment="1">
      <alignment horizontal="left" vertical="center"/>
    </xf>
    <xf numFmtId="191" fontId="6" fillId="0" borderId="0" xfId="13044" applyFont="1" applyFill="1" applyAlignment="1">
      <alignment vertical="center"/>
    </xf>
    <xf numFmtId="49" fontId="6" fillId="0" borderId="0" xfId="13044" applyNumberFormat="1" applyFont="1" applyFill="1" applyAlignment="1">
      <alignment horizontal="left" vertical="center"/>
    </xf>
    <xf numFmtId="191" fontId="6" fillId="0" borderId="0" xfId="13043" applyFont="1" applyFill="1" applyBorder="1" applyAlignment="1">
      <alignment horizontal="center" vertical="center"/>
    </xf>
    <xf numFmtId="191" fontId="6" fillId="0" borderId="0" xfId="13039" applyFont="1" applyFill="1" applyAlignment="1">
      <alignment vertical="center"/>
    </xf>
    <xf numFmtId="191" fontId="75" fillId="0" borderId="0" xfId="13039" applyFont="1" applyFill="1" applyAlignment="1">
      <alignment horizontal="left" vertical="center"/>
    </xf>
    <xf numFmtId="197" fontId="76" fillId="0" borderId="0" xfId="13039" applyNumberFormat="1" applyFont="1" applyFill="1" applyAlignment="1">
      <alignment horizontal="center" vertical="center"/>
    </xf>
    <xf numFmtId="191" fontId="75" fillId="0" borderId="0" xfId="13043" applyFont="1" applyFill="1" applyAlignment="1">
      <alignment horizontal="center" vertical="center"/>
    </xf>
    <xf numFmtId="191" fontId="75" fillId="0" borderId="0" xfId="13043" applyFont="1" applyFill="1" applyAlignment="1">
      <alignment vertical="center"/>
    </xf>
    <xf numFmtId="49" fontId="75" fillId="0" borderId="0" xfId="13043" applyNumberFormat="1" applyFont="1" applyFill="1" applyAlignment="1">
      <alignment horizontal="center" vertical="center"/>
    </xf>
    <xf numFmtId="191" fontId="6" fillId="0" borderId="0" xfId="13043" applyFont="1" applyFill="1" applyBorder="1" applyAlignment="1">
      <alignment horizontal="center" vertical="center"/>
    </xf>
    <xf numFmtId="191" fontId="75" fillId="0" borderId="0" xfId="13043" applyFont="1" applyFill="1" applyAlignment="1">
      <alignment horizontal="center" vertical="center"/>
    </xf>
    <xf numFmtId="196" fontId="9" fillId="0" borderId="0" xfId="13052" applyNumberFormat="1" applyFont="1" applyFill="1" applyAlignment="1"/>
    <xf numFmtId="198" fontId="9" fillId="17" borderId="42" xfId="13052" applyNumberFormat="1" applyFont="1" applyFill="1" applyBorder="1" applyAlignment="1">
      <alignment horizontal="center"/>
    </xf>
    <xf numFmtId="196" fontId="9" fillId="17" borderId="26" xfId="13053" applyNumberFormat="1" applyFont="1" applyFill="1" applyBorder="1" applyAlignment="1">
      <alignment horizontal="center" vertical="center"/>
    </xf>
    <xf numFmtId="196" fontId="9" fillId="17" borderId="35" xfId="13053" applyNumberFormat="1" applyFont="1" applyFill="1" applyBorder="1" applyAlignment="1">
      <alignment horizontal="center" vertical="center"/>
    </xf>
    <xf numFmtId="196" fontId="9" fillId="17" borderId="41" xfId="13053" applyNumberFormat="1" applyFont="1" applyFill="1" applyBorder="1" applyAlignment="1">
      <alignment horizontal="center" vertical="center"/>
    </xf>
    <xf numFmtId="196" fontId="9" fillId="17" borderId="42" xfId="13053" applyNumberFormat="1" applyFont="1" applyFill="1" applyBorder="1" applyAlignment="1">
      <alignment horizontal="center" vertical="center"/>
    </xf>
    <xf numFmtId="196" fontId="9" fillId="17" borderId="42" xfId="13052" applyNumberFormat="1" applyFont="1" applyFill="1" applyBorder="1" applyAlignment="1">
      <alignment horizontal="center" vertical="center" wrapText="1"/>
    </xf>
    <xf numFmtId="196" fontId="52" fillId="17" borderId="26" xfId="13052" applyNumberFormat="1" applyFont="1" applyFill="1" applyBorder="1" applyAlignment="1">
      <alignment horizontal="center" vertical="center" wrapText="1"/>
    </xf>
    <xf numFmtId="196" fontId="52" fillId="17" borderId="41" xfId="13052" applyNumberFormat="1" applyFont="1" applyFill="1" applyBorder="1" applyAlignment="1">
      <alignment horizontal="center" vertical="center" wrapText="1"/>
    </xf>
    <xf numFmtId="196" fontId="77" fillId="17" borderId="42" xfId="13052" applyNumberFormat="1" applyFont="1" applyFill="1" applyBorder="1" applyAlignment="1">
      <alignment horizontal="center" vertical="center" wrapText="1"/>
    </xf>
    <xf numFmtId="196" fontId="9" fillId="17" borderId="0" xfId="13052" applyNumberFormat="1" applyFont="1" applyFill="1" applyAlignment="1"/>
    <xf numFmtId="196" fontId="37" fillId="0" borderId="0" xfId="13052" applyNumberFormat="1" applyFont="1" applyFill="1" applyAlignment="1"/>
    <xf numFmtId="196" fontId="52" fillId="17" borderId="42" xfId="13052" applyNumberFormat="1" applyFont="1" applyFill="1" applyBorder="1" applyAlignment="1">
      <alignment horizontal="center" vertical="center" wrapText="1"/>
    </xf>
    <xf numFmtId="196" fontId="78" fillId="0" borderId="0" xfId="13054" applyNumberFormat="1" applyFont="1" applyFill="1" applyBorder="1" applyAlignment="1">
      <alignment horizontal="left" vertical="center" shrinkToFit="1"/>
    </xf>
    <xf numFmtId="196" fontId="9" fillId="0" borderId="0" xfId="13054" applyNumberFormat="1" applyFont="1" applyFill="1" applyBorder="1" applyAlignment="1">
      <alignment horizontal="left" vertical="center" shrinkToFit="1"/>
    </xf>
    <xf numFmtId="196" fontId="9" fillId="0" borderId="0" xfId="13052" applyNumberFormat="1" applyFont="1" applyFill="1" applyBorder="1" applyAlignment="1"/>
    <xf numFmtId="196" fontId="9" fillId="0" borderId="0" xfId="13054" applyNumberFormat="1" applyFont="1" applyFill="1" applyBorder="1" applyAlignment="1">
      <alignment horizontal="left" vertical="center"/>
    </xf>
    <xf numFmtId="196" fontId="52" fillId="0" borderId="0" xfId="13052" applyNumberFormat="1" applyFont="1" applyFill="1" applyAlignment="1"/>
    <xf numFmtId="198" fontId="52" fillId="17" borderId="42" xfId="13052" applyNumberFormat="1" applyFont="1" applyFill="1" applyBorder="1" applyAlignment="1">
      <alignment horizontal="center" vertical="center"/>
    </xf>
    <xf numFmtId="196" fontId="52" fillId="17" borderId="26" xfId="13053" applyNumberFormat="1" applyFont="1" applyFill="1" applyBorder="1" applyAlignment="1">
      <alignment horizontal="center" vertical="center" wrapText="1"/>
    </xf>
    <xf numFmtId="196" fontId="52" fillId="0" borderId="0" xfId="13054" applyNumberFormat="1" applyFont="1" applyFill="1" applyBorder="1" applyAlignment="1">
      <alignment horizontal="left" vertical="center" shrinkToFit="1"/>
    </xf>
    <xf numFmtId="196" fontId="52" fillId="17" borderId="35" xfId="13053" applyNumberFormat="1" applyFont="1" applyFill="1" applyBorder="1" applyAlignment="1">
      <alignment horizontal="center" vertical="center" wrapText="1"/>
    </xf>
    <xf numFmtId="196" fontId="52" fillId="17" borderId="41" xfId="13053" applyNumberFormat="1" applyFont="1" applyFill="1" applyBorder="1" applyAlignment="1">
      <alignment horizontal="center" vertical="center" wrapText="1"/>
    </xf>
    <xf numFmtId="196" fontId="52" fillId="17" borderId="42" xfId="13053" applyNumberFormat="1" applyFont="1" applyFill="1" applyBorder="1" applyAlignment="1">
      <alignment horizontal="center" vertical="center"/>
    </xf>
    <xf numFmtId="198" fontId="52" fillId="17" borderId="0" xfId="13052" applyNumberFormat="1" applyFont="1" applyFill="1" applyBorder="1" applyAlignment="1">
      <alignment horizontal="center" vertical="center"/>
    </xf>
    <xf numFmtId="196" fontId="52" fillId="17" borderId="0" xfId="13053" applyNumberFormat="1" applyFont="1" applyFill="1" applyBorder="1" applyAlignment="1">
      <alignment horizontal="center" vertical="center" wrapText="1"/>
    </xf>
    <xf numFmtId="198" fontId="52" fillId="0" borderId="0" xfId="13052" applyNumberFormat="1" applyFont="1" applyFill="1" applyBorder="1" applyAlignment="1">
      <alignment horizontal="center"/>
    </xf>
    <xf numFmtId="198" fontId="52" fillId="0" borderId="42" xfId="13052" applyNumberFormat="1" applyFont="1" applyFill="1" applyBorder="1" applyAlignment="1">
      <alignment horizontal="center"/>
    </xf>
    <xf numFmtId="196" fontId="52" fillId="0" borderId="26" xfId="13052" applyNumberFormat="1" applyFont="1" applyFill="1" applyBorder="1" applyAlignment="1">
      <alignment horizontal="center" vertical="center" wrapText="1"/>
    </xf>
    <xf numFmtId="196" fontId="52" fillId="0" borderId="35" xfId="13052" applyNumberFormat="1" applyFont="1" applyFill="1" applyBorder="1" applyAlignment="1">
      <alignment horizontal="center" vertical="center" wrapText="1"/>
    </xf>
    <xf numFmtId="196" fontId="52" fillId="0" borderId="41" xfId="13052" applyNumberFormat="1" applyFont="1" applyFill="1" applyBorder="1" applyAlignment="1">
      <alignment horizontal="center" vertical="center" wrapText="1"/>
    </xf>
    <xf numFmtId="196" fontId="52" fillId="0" borderId="42" xfId="13053" applyNumberFormat="1" applyFont="1" applyFill="1" applyBorder="1" applyAlignment="1">
      <alignment horizontal="center" vertical="center"/>
    </xf>
    <xf numFmtId="196" fontId="52" fillId="0" borderId="0" xfId="13052" applyNumberFormat="1" applyFont="1" applyFill="1" applyBorder="1" applyAlignment="1">
      <alignment horizontal="center" vertical="center" wrapText="1"/>
    </xf>
    <xf numFmtId="198" fontId="13" fillId="17" borderId="42" xfId="13053" applyNumberFormat="1" applyFont="1" applyFill="1" applyBorder="1" applyAlignment="1">
      <alignment horizontal="center" vertical="center"/>
    </xf>
    <xf numFmtId="198" fontId="52" fillId="0" borderId="26" xfId="13052" applyNumberFormat="1" applyFont="1" applyFill="1" applyBorder="1" applyAlignment="1">
      <alignment horizontal="center" vertical="center" wrapText="1"/>
    </xf>
    <xf numFmtId="198" fontId="52" fillId="0" borderId="35" xfId="13052" applyNumberFormat="1" applyFont="1" applyFill="1" applyBorder="1" applyAlignment="1">
      <alignment horizontal="center" vertical="center" wrapText="1"/>
    </xf>
    <xf numFmtId="198" fontId="52" fillId="0" borderId="41" xfId="13052" applyNumberFormat="1" applyFont="1" applyFill="1" applyBorder="1" applyAlignment="1">
      <alignment horizontal="center" vertical="center" wrapText="1"/>
    </xf>
    <xf numFmtId="198" fontId="9" fillId="17" borderId="42" xfId="13053" applyNumberFormat="1" applyFont="1" applyFill="1" applyBorder="1" applyAlignment="1">
      <alignment horizontal="center" vertical="center"/>
    </xf>
    <xf numFmtId="196" fontId="9" fillId="17" borderId="26" xfId="13052" applyNumberFormat="1" applyFont="1" applyFill="1" applyBorder="1" applyAlignment="1">
      <alignment horizontal="center" vertical="center" wrapText="1"/>
    </xf>
    <xf numFmtId="196" fontId="9" fillId="17" borderId="35" xfId="13052" applyNumberFormat="1" applyFont="1" applyFill="1" applyBorder="1" applyAlignment="1">
      <alignment horizontal="center" vertical="center" wrapText="1"/>
    </xf>
    <xf numFmtId="196" fontId="9" fillId="17" borderId="41" xfId="13052" applyNumberFormat="1" applyFont="1" applyFill="1" applyBorder="1" applyAlignment="1">
      <alignment horizontal="center" vertical="center" wrapText="1"/>
    </xf>
    <xf numFmtId="198" fontId="9" fillId="17" borderId="26" xfId="13053" applyNumberFormat="1" applyFont="1" applyFill="1" applyBorder="1" applyAlignment="1">
      <alignment horizontal="center" vertical="center"/>
    </xf>
    <xf numFmtId="196" fontId="13" fillId="0" borderId="0" xfId="13054" applyNumberFormat="1" applyFont="1" applyFill="1" applyBorder="1" applyAlignment="1">
      <alignment horizontal="left" vertical="center" shrinkToFit="1"/>
    </xf>
    <xf numFmtId="198" fontId="9" fillId="17" borderId="41" xfId="13053" applyNumberFormat="1" applyFont="1" applyFill="1" applyBorder="1" applyAlignment="1">
      <alignment horizontal="center" vertical="center"/>
    </xf>
    <xf numFmtId="196" fontId="9" fillId="0" borderId="26" xfId="13052" applyNumberFormat="1" applyFont="1" applyFill="1" applyBorder="1" applyAlignment="1">
      <alignment horizontal="center" vertical="center"/>
    </xf>
    <xf numFmtId="196" fontId="9" fillId="0" borderId="35" xfId="13052" applyNumberFormat="1" applyFont="1" applyFill="1" applyBorder="1" applyAlignment="1">
      <alignment horizontal="center" vertical="center"/>
    </xf>
    <xf numFmtId="196" fontId="9" fillId="0" borderId="41" xfId="13052" applyNumberFormat="1" applyFont="1" applyFill="1" applyBorder="1" applyAlignment="1">
      <alignment horizontal="center" vertical="center"/>
    </xf>
    <xf numFmtId="196" fontId="77" fillId="17" borderId="26" xfId="13052" applyNumberFormat="1" applyFont="1" applyFill="1" applyBorder="1" applyAlignment="1">
      <alignment horizontal="center" vertical="center" wrapText="1"/>
    </xf>
    <xf numFmtId="196" fontId="77" fillId="17" borderId="41" xfId="13052" applyNumberFormat="1" applyFont="1" applyFill="1" applyBorder="1" applyAlignment="1">
      <alignment horizontal="center" vertical="center" wrapText="1"/>
    </xf>
    <xf numFmtId="198" fontId="9" fillId="0" borderId="0" xfId="13052" applyNumberFormat="1" applyFont="1" applyFill="1" applyBorder="1" applyAlignment="1">
      <alignment horizontal="center"/>
    </xf>
    <xf numFmtId="196" fontId="9" fillId="17" borderId="26" xfId="13052" applyNumberFormat="1" applyFont="1" applyFill="1" applyBorder="1" applyAlignment="1">
      <alignment horizontal="center" vertical="center"/>
    </xf>
    <xf numFmtId="196" fontId="37" fillId="0" borderId="0" xfId="13054" applyNumberFormat="1" applyFont="1" applyFill="1" applyBorder="1" applyAlignment="1">
      <alignment horizontal="left" vertical="center" shrinkToFit="1"/>
    </xf>
    <xf numFmtId="196" fontId="9" fillId="17" borderId="35" xfId="13052" applyNumberFormat="1" applyFont="1" applyFill="1" applyBorder="1" applyAlignment="1">
      <alignment horizontal="center" vertical="center"/>
    </xf>
    <xf numFmtId="196" fontId="9" fillId="17" borderId="41" xfId="13052" applyNumberFormat="1" applyFont="1" applyFill="1" applyBorder="1" applyAlignment="1">
      <alignment horizontal="center" vertical="center"/>
    </xf>
    <xf numFmtId="196" fontId="77" fillId="17" borderId="35" xfId="13052" applyNumberFormat="1" applyFont="1" applyFill="1" applyBorder="1" applyAlignment="1">
      <alignment horizontal="center" vertical="center" wrapText="1"/>
    </xf>
    <xf numFmtId="198" fontId="9" fillId="0" borderId="42" xfId="13053" applyNumberFormat="1" applyFont="1" applyFill="1" applyBorder="1" applyAlignment="1">
      <alignment horizontal="center" vertical="center"/>
    </xf>
    <xf numFmtId="196" fontId="9" fillId="0" borderId="42" xfId="13053" applyNumberFormat="1" applyFont="1" applyFill="1" applyBorder="1" applyAlignment="1">
      <alignment horizontal="center" vertical="center"/>
    </xf>
    <xf numFmtId="196" fontId="77" fillId="0" borderId="26" xfId="13052" applyNumberFormat="1" applyFont="1" applyFill="1" applyBorder="1" applyAlignment="1">
      <alignment horizontal="center" vertical="center" wrapText="1"/>
    </xf>
    <xf numFmtId="196" fontId="77" fillId="0" borderId="41" xfId="13052" applyNumberFormat="1" applyFont="1" applyFill="1" applyBorder="1" applyAlignment="1">
      <alignment horizontal="center" vertical="center" wrapText="1"/>
    </xf>
    <xf numFmtId="196" fontId="9" fillId="0" borderId="42" xfId="13052" applyNumberFormat="1" applyFont="1" applyFill="1" applyBorder="1" applyAlignment="1">
      <alignment horizontal="center" vertical="center"/>
    </xf>
    <xf numFmtId="196" fontId="77" fillId="0" borderId="35" xfId="13052" applyNumberFormat="1" applyFont="1" applyFill="1" applyBorder="1" applyAlignment="1">
      <alignment horizontal="center" vertical="center" wrapText="1"/>
    </xf>
    <xf numFmtId="198" fontId="9" fillId="0" borderId="0" xfId="13053" applyNumberFormat="1" applyFont="1" applyFill="1" applyBorder="1" applyAlignment="1">
      <alignment horizontal="center"/>
    </xf>
    <xf numFmtId="49" fontId="9" fillId="0" borderId="0" xfId="13054" applyNumberFormat="1" applyFont="1" applyFill="1" applyBorder="1" applyAlignment="1">
      <alignment horizontal="center" vertical="center" shrinkToFit="1"/>
    </xf>
    <xf numFmtId="198" fontId="52" fillId="17" borderId="42" xfId="13053" applyNumberFormat="1" applyFont="1" applyFill="1" applyBorder="1" applyAlignment="1">
      <alignment horizontal="center" vertical="center"/>
    </xf>
    <xf numFmtId="198" fontId="9" fillId="17" borderId="42" xfId="13053" applyNumberFormat="1" applyFont="1" applyFill="1" applyBorder="1" applyAlignment="1">
      <alignment horizontal="center" wrapText="1"/>
    </xf>
    <xf numFmtId="196" fontId="52" fillId="17" borderId="0" xfId="13052" applyNumberFormat="1" applyFont="1" applyFill="1" applyAlignment="1"/>
    <xf numFmtId="179" fontId="9" fillId="0" borderId="0" xfId="13054" applyNumberFormat="1" applyFont="1" applyFill="1" applyBorder="1" applyAlignment="1">
      <alignment horizontal="center" vertical="center" shrinkToFit="1"/>
    </xf>
    <xf numFmtId="196" fontId="78" fillId="17" borderId="0" xfId="13054" applyNumberFormat="1" applyFont="1" applyFill="1" applyBorder="1" applyAlignment="1">
      <alignment horizontal="left" vertical="center" shrinkToFit="1"/>
    </xf>
    <xf numFmtId="198" fontId="9" fillId="17" borderId="26" xfId="13053" applyNumberFormat="1" applyFont="1" applyFill="1" applyBorder="1" applyAlignment="1">
      <alignment horizontal="center" vertical="center" wrapText="1"/>
    </xf>
    <xf numFmtId="198" fontId="9" fillId="17" borderId="35" xfId="13053" applyNumberFormat="1" applyFont="1" applyFill="1" applyBorder="1" applyAlignment="1">
      <alignment horizontal="center" vertical="center" wrapText="1"/>
    </xf>
    <xf numFmtId="198" fontId="9" fillId="17" borderId="41" xfId="13053" applyNumberFormat="1" applyFont="1" applyFill="1" applyBorder="1" applyAlignment="1">
      <alignment horizontal="center" vertical="center" wrapText="1"/>
    </xf>
    <xf numFmtId="58" fontId="9" fillId="0" borderId="0" xfId="13054" applyNumberFormat="1" applyFont="1" applyFill="1" applyBorder="1" applyAlignment="1">
      <alignment horizontal="left" vertical="center" shrinkToFit="1"/>
    </xf>
    <xf numFmtId="198" fontId="9" fillId="17" borderId="42" xfId="13053" applyNumberFormat="1" applyFont="1" applyFill="1" applyBorder="1" applyAlignment="1">
      <alignment horizontal="center" vertical="center" wrapText="1"/>
    </xf>
    <xf numFmtId="178" fontId="9" fillId="17" borderId="42" xfId="13053" applyNumberFormat="1" applyFont="1" applyFill="1" applyBorder="1" applyAlignment="1">
      <alignment horizontal="center"/>
    </xf>
    <xf numFmtId="198" fontId="9" fillId="0" borderId="0" xfId="13053" applyNumberFormat="1" applyFont="1" applyFill="1" applyBorder="1" applyAlignment="1">
      <alignment horizontal="center" wrapText="1"/>
    </xf>
    <xf numFmtId="178" fontId="9" fillId="0" borderId="42" xfId="13053" applyNumberFormat="1" applyFont="1" applyFill="1" applyBorder="1" applyAlignment="1">
      <alignment horizontal="center" vertical="center"/>
    </xf>
    <xf numFmtId="196" fontId="9" fillId="0" borderId="26" xfId="13053" applyNumberFormat="1" applyFont="1" applyFill="1" applyBorder="1" applyAlignment="1">
      <alignment horizontal="center" vertical="center"/>
    </xf>
    <xf numFmtId="196" fontId="9" fillId="0" borderId="35" xfId="13053" applyNumberFormat="1" applyFont="1" applyFill="1" applyBorder="1" applyAlignment="1">
      <alignment horizontal="center" vertical="center"/>
    </xf>
    <xf numFmtId="196" fontId="9" fillId="0" borderId="41" xfId="13053" applyNumberFormat="1" applyFont="1" applyFill="1" applyBorder="1" applyAlignment="1">
      <alignment horizontal="center" vertical="center"/>
    </xf>
    <xf numFmtId="178" fontId="9" fillId="0" borderId="0" xfId="13053" applyNumberFormat="1" applyFont="1" applyFill="1" applyBorder="1" applyAlignment="1">
      <alignment horizontal="center" vertical="center"/>
    </xf>
    <xf numFmtId="196" fontId="9" fillId="0" borderId="0" xfId="13053" applyNumberFormat="1" applyFont="1" applyFill="1" applyBorder="1" applyAlignment="1">
      <alignment horizontal="center" vertical="center"/>
    </xf>
    <xf numFmtId="196" fontId="77" fillId="0" borderId="42" xfId="13052" applyNumberFormat="1" applyFont="1" applyFill="1" applyBorder="1" applyAlignment="1">
      <alignment horizontal="center" vertical="center" wrapText="1"/>
    </xf>
    <xf numFmtId="191" fontId="42" fillId="15" borderId="0" xfId="13055" applyFont="1" applyFill="1" applyBorder="1" applyAlignment="1">
      <alignment horizontal="left" vertical="center"/>
    </xf>
    <xf numFmtId="198" fontId="9" fillId="0" borderId="42" xfId="13052" applyNumberFormat="1" applyFont="1" applyFill="1" applyBorder="1" applyAlignment="1">
      <alignment horizontal="center"/>
    </xf>
    <xf numFmtId="198" fontId="9" fillId="0" borderId="31" xfId="13053" applyNumberFormat="1" applyFont="1" applyFill="1" applyBorder="1" applyAlignment="1">
      <alignment horizontal="center" wrapText="1"/>
    </xf>
    <xf numFmtId="196" fontId="9" fillId="0" borderId="42" xfId="13053" applyNumberFormat="1" applyFont="1" applyFill="1" applyBorder="1" applyAlignment="1">
      <alignment horizontal="center" vertical="center" wrapText="1"/>
    </xf>
    <xf numFmtId="196" fontId="9" fillId="17" borderId="42" xfId="13052" applyNumberFormat="1" applyFont="1" applyFill="1" applyBorder="1" applyAlignment="1">
      <alignment horizontal="center" vertical="center"/>
    </xf>
    <xf numFmtId="198" fontId="9" fillId="17" borderId="0" xfId="13053" applyNumberFormat="1" applyFont="1" applyFill="1" applyBorder="1" applyAlignment="1">
      <alignment horizontal="center" vertical="center"/>
    </xf>
    <xf numFmtId="196" fontId="9" fillId="17" borderId="0" xfId="13052" applyNumberFormat="1" applyFont="1" applyFill="1" applyBorder="1" applyAlignment="1">
      <alignment horizontal="center" vertical="center"/>
    </xf>
    <xf numFmtId="198" fontId="9" fillId="0" borderId="0" xfId="13052" applyNumberFormat="1" applyFont="1" applyFill="1" applyBorder="1" applyAlignment="1">
      <alignment horizontal="center" vertical="center"/>
    </xf>
    <xf numFmtId="191" fontId="68" fillId="20" borderId="48" xfId="13056" applyFill="1" applyBorder="1" applyAlignment="1">
      <alignment vertical="center" wrapText="1"/>
    </xf>
    <xf numFmtId="198" fontId="9" fillId="0" borderId="0" xfId="13053" applyNumberFormat="1" applyFont="1" applyFill="1" applyBorder="1" applyAlignment="1">
      <alignment horizontal="center" vertical="center"/>
    </xf>
    <xf numFmtId="196" fontId="9" fillId="0" borderId="0" xfId="13052" applyNumberFormat="1" applyFont="1" applyFill="1" applyBorder="1" applyAlignment="1">
      <alignment horizontal="center" vertical="center"/>
    </xf>
    <xf numFmtId="196" fontId="52" fillId="17" borderId="35" xfId="13052" applyNumberFormat="1" applyFont="1" applyFill="1" applyBorder="1" applyAlignment="1">
      <alignment horizontal="center" vertical="center" wrapText="1"/>
    </xf>
    <xf numFmtId="196" fontId="9" fillId="17" borderId="0" xfId="13054" applyNumberFormat="1" applyFont="1" applyFill="1" applyBorder="1" applyAlignment="1">
      <alignment horizontal="left" vertical="center" shrinkToFit="1"/>
    </xf>
    <xf numFmtId="58" fontId="9" fillId="17" borderId="0" xfId="13054" applyNumberFormat="1" applyFont="1" applyFill="1" applyBorder="1" applyAlignment="1">
      <alignment horizontal="left" vertical="center" shrinkToFit="1"/>
    </xf>
    <xf numFmtId="198" fontId="9" fillId="17" borderId="0" xfId="13053" applyNumberFormat="1" applyFont="1" applyFill="1" applyBorder="1" applyAlignment="1">
      <alignment horizontal="center"/>
    </xf>
    <xf numFmtId="196" fontId="9" fillId="17" borderId="0" xfId="13052" applyNumberFormat="1" applyFont="1" applyFill="1" applyBorder="1" applyAlignment="1"/>
    <xf numFmtId="196" fontId="9" fillId="17" borderId="11" xfId="13057" applyNumberFormat="1" applyFont="1" applyFill="1" applyBorder="1" applyAlignment="1">
      <alignment horizontal="center" vertical="center"/>
    </xf>
    <xf numFmtId="196" fontId="80" fillId="17" borderId="11" xfId="13052" applyNumberFormat="1" applyFont="1" applyFill="1" applyBorder="1" applyAlignment="1">
      <alignment horizontal="center"/>
    </xf>
    <xf numFmtId="198" fontId="9" fillId="0" borderId="42" xfId="13053" applyNumberFormat="1" applyFont="1" applyFill="1" applyBorder="1" applyAlignment="1">
      <alignment horizontal="center" wrapText="1"/>
    </xf>
    <xf numFmtId="198" fontId="9" fillId="0" borderId="42" xfId="13053" applyNumberFormat="1" applyFont="1" applyFill="1" applyBorder="1" applyAlignment="1">
      <alignment horizontal="center"/>
    </xf>
    <xf numFmtId="191" fontId="8" fillId="0" borderId="0" xfId="13058" applyFont="1">
      <alignment vertical="center"/>
    </xf>
    <xf numFmtId="196" fontId="9" fillId="0" borderId="49" xfId="13054" applyNumberFormat="1" applyFont="1" applyFill="1" applyBorder="1" applyAlignment="1">
      <alignment vertical="center" shrinkToFit="1"/>
    </xf>
    <xf numFmtId="196" fontId="77" fillId="0" borderId="0" xfId="13052" applyNumberFormat="1" applyFont="1" applyFill="1" applyAlignment="1">
      <alignment horizontal="left" vertical="center" wrapText="1" shrinkToFit="1"/>
    </xf>
    <xf numFmtId="196" fontId="77" fillId="0" borderId="42" xfId="13052" applyNumberFormat="1" applyFont="1" applyFill="1" applyBorder="1" applyAlignment="1">
      <alignment horizontal="center" wrapText="1"/>
    </xf>
    <xf numFmtId="196" fontId="81" fillId="0" borderId="0" xfId="13053" applyNumberFormat="1" applyFont="1" applyFill="1" applyAlignment="1"/>
    <xf numFmtId="196" fontId="37" fillId="0" borderId="0" xfId="13053" applyNumberFormat="1" applyFont="1" applyFill="1" applyAlignment="1"/>
    <xf numFmtId="191" fontId="8" fillId="0" borderId="0" xfId="13058">
      <alignment vertical="center"/>
    </xf>
    <xf numFmtId="196" fontId="9" fillId="0" borderId="26" xfId="13053" applyNumberFormat="1" applyFont="1" applyFill="1" applyBorder="1" applyAlignment="1">
      <alignment horizontal="center" vertical="center"/>
    </xf>
    <xf numFmtId="196" fontId="9" fillId="0" borderId="0" xfId="13053" applyNumberFormat="1" applyFont="1" applyFill="1" applyBorder="1" applyAlignment="1"/>
    <xf numFmtId="196" fontId="9" fillId="0" borderId="0" xfId="13052" applyNumberFormat="1" applyFont="1" applyFill="1" applyBorder="1" applyAlignment="1">
      <alignment vertical="center"/>
    </xf>
    <xf numFmtId="196" fontId="9" fillId="0" borderId="0" xfId="13054" applyNumberFormat="1" applyFont="1" applyFill="1" applyBorder="1" applyAlignment="1">
      <alignment horizontal="center" vertical="center" shrinkToFit="1"/>
    </xf>
    <xf numFmtId="198" fontId="9" fillId="0" borderId="0" xfId="13054" applyNumberFormat="1" applyFont="1" applyFill="1" applyBorder="1" applyAlignment="1">
      <alignment horizontal="center" vertical="center" shrinkToFit="1"/>
    </xf>
    <xf numFmtId="191" fontId="42" fillId="15" borderId="0" xfId="13055" applyFont="1" applyFill="1" applyBorder="1" applyAlignment="1">
      <alignment horizontal="left" vertical="center"/>
    </xf>
    <xf numFmtId="196" fontId="9" fillId="0" borderId="0" xfId="13059" applyNumberFormat="1" applyFont="1" applyFill="1" applyBorder="1" applyAlignment="1">
      <alignment horizontal="center" vertical="center"/>
    </xf>
    <xf numFmtId="196" fontId="9" fillId="0" borderId="0" xfId="13052" applyNumberFormat="1" applyFont="1" applyFill="1" applyAlignment="1">
      <alignment vertical="center"/>
    </xf>
    <xf numFmtId="196" fontId="43" fillId="0" borderId="0" xfId="13060" applyNumberFormat="1" applyFont="1" applyAlignment="1">
      <alignment horizontal="center" vertical="center"/>
    </xf>
    <xf numFmtId="198" fontId="9" fillId="0" borderId="0" xfId="13059" applyNumberFormat="1" applyFont="1" applyFill="1" applyBorder="1" applyAlignment="1">
      <alignment horizontal="center" vertical="center"/>
    </xf>
    <xf numFmtId="196" fontId="9" fillId="0" borderId="0" xfId="13052" applyNumberFormat="1" applyFont="1" applyFill="1" applyAlignment="1">
      <alignment horizontal="center" vertical="center"/>
    </xf>
    <xf numFmtId="191" fontId="41" fillId="0" borderId="0" xfId="13060" applyFont="1" applyAlignment="1">
      <alignment horizontal="left" vertical="center"/>
    </xf>
    <xf numFmtId="191" fontId="35" fillId="0" borderId="0" xfId="13061" applyFont="1" applyBorder="1" applyAlignment="1">
      <alignment horizontal="center" vertical="center"/>
    </xf>
    <xf numFmtId="190" fontId="24" fillId="0" borderId="0" xfId="13020" applyFont="1"/>
    <xf numFmtId="190" fontId="71" fillId="0" borderId="0" xfId="13020" applyFont="1"/>
    <xf numFmtId="190" fontId="71" fillId="0" borderId="0" xfId="13020" applyFont="1" applyFill="1"/>
    <xf numFmtId="190" fontId="82" fillId="0" borderId="0" xfId="13020" applyFont="1"/>
    <xf numFmtId="178" fontId="71" fillId="0" borderId="42" xfId="13062" applyNumberFormat="1" applyFont="1" applyBorder="1" applyAlignment="1">
      <alignment horizontal="center" vertical="center" wrapText="1"/>
    </xf>
    <xf numFmtId="190" fontId="71" fillId="0" borderId="42" xfId="13062" applyFont="1" applyFill="1" applyBorder="1" applyAlignment="1">
      <alignment horizontal="center" vertical="center" wrapText="1"/>
    </xf>
    <xf numFmtId="11" fontId="71" fillId="0" borderId="50" xfId="13062" applyNumberFormat="1" applyFont="1" applyBorder="1" applyAlignment="1">
      <alignment horizontal="center" vertical="center" wrapText="1"/>
    </xf>
    <xf numFmtId="190" fontId="71" fillId="0" borderId="40" xfId="13062" applyFont="1" applyFill="1" applyBorder="1" applyAlignment="1">
      <alignment horizontal="center" vertical="center" wrapText="1"/>
    </xf>
    <xf numFmtId="178" fontId="71" fillId="0" borderId="41" xfId="13062" applyNumberFormat="1" applyFont="1" applyBorder="1" applyAlignment="1">
      <alignment horizontal="center" wrapText="1"/>
    </xf>
    <xf numFmtId="178" fontId="71" fillId="0" borderId="41" xfId="13063" applyNumberFormat="1" applyFont="1" applyFill="1" applyBorder="1" applyAlignment="1">
      <alignment horizontal="center"/>
    </xf>
    <xf numFmtId="178" fontId="71" fillId="0" borderId="41" xfId="13062" applyNumberFormat="1" applyFont="1" applyBorder="1" applyAlignment="1">
      <alignment horizontal="center" vertical="center" wrapText="1"/>
    </xf>
    <xf numFmtId="190" fontId="83" fillId="0" borderId="0" xfId="13020" applyFont="1"/>
    <xf numFmtId="178" fontId="71" fillId="0" borderId="51" xfId="13062" applyNumberFormat="1" applyFont="1" applyBorder="1" applyAlignment="1">
      <alignment horizontal="center" wrapText="1"/>
    </xf>
    <xf numFmtId="178" fontId="71" fillId="0" borderId="52" xfId="13062" applyNumberFormat="1" applyFont="1" applyBorder="1" applyAlignment="1">
      <alignment horizontal="center" vertical="center" wrapText="1"/>
    </xf>
    <xf numFmtId="190" fontId="65" fillId="0" borderId="0" xfId="13020" applyFont="1" applyAlignment="1">
      <alignment horizontal="left" vertical="center" wrapText="1" shrinkToFit="1"/>
    </xf>
    <xf numFmtId="178" fontId="71" fillId="0" borderId="40" xfId="13062" applyNumberFormat="1" applyFont="1" applyBorder="1" applyAlignment="1">
      <alignment horizontal="center" wrapText="1"/>
    </xf>
    <xf numFmtId="178" fontId="71" fillId="0" borderId="53" xfId="13062" applyNumberFormat="1" applyFont="1" applyBorder="1" applyAlignment="1">
      <alignment horizontal="center" vertical="center" wrapText="1"/>
    </xf>
    <xf numFmtId="178" fontId="71" fillId="0" borderId="42" xfId="13063" applyNumberFormat="1" applyFont="1" applyFill="1" applyBorder="1" applyAlignment="1">
      <alignment horizontal="center"/>
    </xf>
    <xf numFmtId="190" fontId="71" fillId="0" borderId="40" xfId="13064" applyFont="1" applyBorder="1" applyAlignment="1">
      <alignment horizontal="center" vertical="center" wrapText="1"/>
    </xf>
    <xf numFmtId="190" fontId="71" fillId="0" borderId="54" xfId="13064" applyFont="1" applyBorder="1" applyAlignment="1">
      <alignment horizontal="center" vertical="center" wrapText="1"/>
    </xf>
    <xf numFmtId="190" fontId="71" fillId="0" borderId="42" xfId="13064" applyFont="1" applyBorder="1" applyAlignment="1">
      <alignment horizontal="center" vertical="center" wrapText="1"/>
    </xf>
    <xf numFmtId="190" fontId="71" fillId="0" borderId="42" xfId="13064" applyFont="1" applyBorder="1" applyAlignment="1">
      <alignment horizontal="center" vertical="center" wrapText="1"/>
    </xf>
    <xf numFmtId="190" fontId="71" fillId="0" borderId="55" xfId="13064" applyFont="1" applyBorder="1" applyAlignment="1">
      <alignment horizontal="center" vertical="center" wrapText="1"/>
    </xf>
    <xf numFmtId="190" fontId="71" fillId="21" borderId="42" xfId="12933" applyFont="1" applyFill="1" applyBorder="1" applyAlignment="1">
      <alignment horizontal="center" vertical="center"/>
    </xf>
    <xf numFmtId="190" fontId="71" fillId="0" borderId="56" xfId="13064" applyFont="1" applyBorder="1" applyAlignment="1">
      <alignment horizontal="center" vertical="center" wrapText="1"/>
    </xf>
    <xf numFmtId="190" fontId="83" fillId="0" borderId="0" xfId="13020" applyFont="1" applyFill="1"/>
    <xf numFmtId="190" fontId="71" fillId="0" borderId="0" xfId="13020" applyFont="1" applyFill="1" applyAlignment="1">
      <alignment horizontal="center" vertical="center" wrapText="1" shrinkToFit="1"/>
    </xf>
    <xf numFmtId="49" fontId="71" fillId="0" borderId="0" xfId="13020" applyNumberFormat="1" applyFont="1" applyFill="1" applyAlignment="1">
      <alignment horizontal="center" vertical="center" wrapText="1" shrinkToFit="1"/>
    </xf>
    <xf numFmtId="49" fontId="71" fillId="0" borderId="0" xfId="13020" applyNumberFormat="1" applyFont="1" applyFill="1" applyBorder="1" applyAlignment="1">
      <alignment horizontal="center" vertical="center" wrapText="1" shrinkToFit="1"/>
    </xf>
    <xf numFmtId="190" fontId="71" fillId="0" borderId="0" xfId="13062" applyFont="1" applyFill="1" applyBorder="1" applyAlignment="1">
      <alignment horizontal="center" vertical="center" wrapText="1"/>
    </xf>
    <xf numFmtId="190" fontId="65" fillId="0" borderId="0" xfId="13020" applyFont="1" applyFill="1" applyBorder="1" applyAlignment="1">
      <alignment horizontal="left" vertical="center" wrapText="1" shrinkToFit="1"/>
    </xf>
    <xf numFmtId="178" fontId="71" fillId="0" borderId="42" xfId="13062" applyNumberFormat="1" applyFont="1" applyBorder="1" applyAlignment="1">
      <alignment horizontal="center" wrapText="1"/>
    </xf>
    <xf numFmtId="178" fontId="71" fillId="0" borderId="54" xfId="13062" applyNumberFormat="1" applyFont="1" applyBorder="1" applyAlignment="1">
      <alignment horizontal="center" vertical="center" wrapText="1"/>
    </xf>
    <xf numFmtId="190" fontId="14" fillId="0" borderId="57" xfId="13020" applyFont="1" applyFill="1" applyBorder="1" applyAlignment="1">
      <alignment horizontal="center" vertical="center" wrapText="1"/>
    </xf>
    <xf numFmtId="190" fontId="71" fillId="0" borderId="42" xfId="13020" applyFont="1" applyBorder="1" applyAlignment="1">
      <alignment horizontal="center"/>
    </xf>
    <xf numFmtId="190" fontId="71" fillId="0" borderId="42" xfId="13020" applyFont="1" applyFill="1" applyBorder="1" applyAlignment="1">
      <alignment horizontal="center"/>
    </xf>
    <xf numFmtId="190" fontId="71" fillId="0" borderId="35" xfId="13062" applyFont="1" applyFill="1" applyBorder="1" applyAlignment="1">
      <alignment horizontal="center" vertical="center" wrapText="1"/>
    </xf>
    <xf numFmtId="190" fontId="71" fillId="0" borderId="58" xfId="13062" applyFont="1" applyFill="1" applyBorder="1" applyAlignment="1">
      <alignment horizontal="center" vertical="center" wrapText="1"/>
    </xf>
    <xf numFmtId="190" fontId="71" fillId="0" borderId="40" xfId="13020" applyFont="1" applyBorder="1" applyAlignment="1">
      <alignment horizontal="center" vertical="center" wrapText="1"/>
    </xf>
    <xf numFmtId="190" fontId="71" fillId="0" borderId="59" xfId="13020" applyFont="1" applyBorder="1" applyAlignment="1">
      <alignment horizontal="center" vertical="center" wrapText="1"/>
    </xf>
    <xf numFmtId="190" fontId="71" fillId="0" borderId="51" xfId="13020" applyFont="1" applyBorder="1" applyAlignment="1">
      <alignment horizontal="center" vertical="center" wrapText="1"/>
    </xf>
    <xf numFmtId="178" fontId="71" fillId="0" borderId="53" xfId="13020" applyNumberFormat="1" applyFont="1" applyBorder="1" applyAlignment="1">
      <alignment horizontal="center" wrapText="1"/>
    </xf>
    <xf numFmtId="178" fontId="71" fillId="0" borderId="0" xfId="13020" applyNumberFormat="1" applyFont="1" applyAlignment="1">
      <alignment horizontal="center" wrapText="1"/>
    </xf>
    <xf numFmtId="178" fontId="71" fillId="0" borderId="0" xfId="13020" applyNumberFormat="1" applyFont="1" applyAlignment="1">
      <alignment horizontal="center" vertical="center" wrapText="1"/>
    </xf>
    <xf numFmtId="190" fontId="71" fillId="0" borderId="0" xfId="13020" applyFont="1" applyAlignment="1">
      <alignment horizontal="center" vertical="center" wrapText="1" shrinkToFit="1"/>
    </xf>
    <xf numFmtId="190" fontId="71" fillId="0" borderId="0" xfId="13020" applyFont="1" applyAlignment="1">
      <alignment horizontal="center" wrapText="1"/>
    </xf>
    <xf numFmtId="178" fontId="71" fillId="0" borderId="42" xfId="13062" applyNumberFormat="1" applyFont="1" applyBorder="1" applyAlignment="1">
      <alignment horizontal="center"/>
    </xf>
    <xf numFmtId="190" fontId="71" fillId="0" borderId="50" xfId="13062" applyFont="1" applyBorder="1" applyAlignment="1">
      <alignment horizontal="center" vertical="center" wrapText="1"/>
    </xf>
    <xf numFmtId="178" fontId="71" fillId="0" borderId="52" xfId="13062" applyNumberFormat="1" applyFont="1" applyBorder="1" applyAlignment="1">
      <alignment horizontal="center"/>
    </xf>
    <xf numFmtId="178" fontId="71" fillId="0" borderId="53" xfId="13062" applyNumberFormat="1" applyFont="1" applyBorder="1" applyAlignment="1">
      <alignment horizontal="center"/>
    </xf>
    <xf numFmtId="190" fontId="71" fillId="0" borderId="41" xfId="13062" applyFont="1" applyFill="1" applyBorder="1" applyAlignment="1">
      <alignment horizontal="center" vertical="center" wrapText="1"/>
    </xf>
    <xf numFmtId="190" fontId="71" fillId="0" borderId="60" xfId="13064" applyFont="1" applyBorder="1" applyAlignment="1">
      <alignment horizontal="center" vertical="center" wrapText="1"/>
    </xf>
    <xf numFmtId="190" fontId="71" fillId="0" borderId="59" xfId="13064" applyFont="1" applyBorder="1" applyAlignment="1">
      <alignment horizontal="center" vertical="center" wrapText="1"/>
    </xf>
    <xf numFmtId="190" fontId="71" fillId="0" borderId="61" xfId="13064" applyFont="1" applyBorder="1" applyAlignment="1">
      <alignment horizontal="center" vertical="center" wrapText="1"/>
    </xf>
    <xf numFmtId="190" fontId="71" fillId="0" borderId="51" xfId="13064" applyFont="1" applyBorder="1" applyAlignment="1">
      <alignment horizontal="center" vertical="center" wrapText="1"/>
    </xf>
    <xf numFmtId="179" fontId="71" fillId="0" borderId="0" xfId="13020" applyNumberFormat="1" applyFont="1" applyFill="1" applyAlignment="1">
      <alignment horizontal="center" vertical="center" wrapText="1" shrinkToFit="1"/>
    </xf>
    <xf numFmtId="190" fontId="65" fillId="0" borderId="0" xfId="13020" applyFont="1" applyFill="1" applyAlignment="1">
      <alignment horizontal="left" vertical="center" wrapText="1" shrinkToFit="1"/>
    </xf>
    <xf numFmtId="190" fontId="65" fillId="15" borderId="0" xfId="13020" applyFont="1" applyFill="1" applyAlignment="1">
      <alignment horizontal="left" vertical="center" wrapText="1"/>
    </xf>
    <xf numFmtId="190" fontId="65" fillId="0" borderId="0" xfId="13020" applyFont="1" applyFill="1" applyAlignment="1">
      <alignment horizontal="left" vertical="center" wrapText="1"/>
    </xf>
    <xf numFmtId="190" fontId="65" fillId="15" borderId="0" xfId="13020" applyFont="1" applyFill="1" applyAlignment="1">
      <alignment horizontal="left" vertical="center" wrapText="1"/>
    </xf>
    <xf numFmtId="178" fontId="71" fillId="0" borderId="42" xfId="13020" applyNumberFormat="1" applyFont="1" applyBorder="1" applyAlignment="1">
      <alignment horizontal="center" vertical="center" wrapText="1"/>
    </xf>
    <xf numFmtId="178" fontId="71" fillId="0" borderId="62" xfId="13020" applyNumberFormat="1" applyFont="1" applyBorder="1" applyAlignment="1">
      <alignment horizontal="center" vertical="center" wrapText="1"/>
    </xf>
    <xf numFmtId="190" fontId="71" fillId="22" borderId="42" xfId="13020" applyFont="1" applyFill="1" applyBorder="1" applyAlignment="1">
      <alignment horizontal="center" vertical="center"/>
    </xf>
    <xf numFmtId="199" fontId="71" fillId="0" borderId="57" xfId="13020" applyNumberFormat="1" applyFont="1" applyFill="1" applyBorder="1" applyAlignment="1" applyProtection="1">
      <alignment horizontal="center" vertical="center"/>
      <protection locked="0"/>
    </xf>
    <xf numFmtId="190" fontId="71" fillId="0" borderId="42" xfId="13020" applyFont="1" applyBorder="1" applyAlignment="1">
      <alignment horizontal="center" vertical="center"/>
    </xf>
    <xf numFmtId="190" fontId="65" fillId="0" borderId="0" xfId="13020" applyFont="1"/>
    <xf numFmtId="199" fontId="71" fillId="0" borderId="57" xfId="13020" applyNumberFormat="1" applyFont="1" applyFill="1" applyBorder="1" applyAlignment="1" applyProtection="1">
      <alignment horizontal="center"/>
      <protection locked="0"/>
    </xf>
    <xf numFmtId="199" fontId="71" fillId="0" borderId="41" xfId="13020" applyNumberFormat="1" applyFont="1" applyFill="1" applyBorder="1" applyAlignment="1" applyProtection="1">
      <alignment horizontal="center"/>
      <protection locked="0"/>
    </xf>
    <xf numFmtId="190" fontId="71" fillId="0" borderId="63" xfId="13020" applyFont="1" applyBorder="1" applyAlignment="1">
      <alignment horizontal="center" vertical="center" wrapText="1"/>
    </xf>
    <xf numFmtId="190" fontId="71" fillId="23" borderId="63" xfId="13020" applyFont="1" applyFill="1" applyBorder="1" applyAlignment="1">
      <alignment horizontal="center" vertical="center" wrapText="1"/>
    </xf>
    <xf numFmtId="190" fontId="71" fillId="23" borderId="51" xfId="13020" applyFont="1" applyFill="1" applyBorder="1" applyAlignment="1">
      <alignment horizontal="center" vertical="center" wrapText="1"/>
    </xf>
    <xf numFmtId="178" fontId="71" fillId="0" borderId="0" xfId="13020" applyNumberFormat="1" applyFont="1" applyFill="1" applyBorder="1" applyAlignment="1">
      <alignment horizontal="center" vertical="center" wrapText="1"/>
    </xf>
    <xf numFmtId="190" fontId="14" fillId="0" borderId="0" xfId="13020" applyFont="1" applyFill="1" applyBorder="1" applyAlignment="1">
      <alignment horizontal="center" vertical="center"/>
    </xf>
    <xf numFmtId="199" fontId="71" fillId="0" borderId="0" xfId="13020" applyNumberFormat="1" applyFont="1" applyFill="1" applyBorder="1" applyAlignment="1" applyProtection="1">
      <alignment horizontal="center"/>
      <protection locked="0"/>
    </xf>
    <xf numFmtId="190" fontId="65" fillId="0" borderId="0" xfId="13020" applyFont="1" applyFill="1" applyAlignment="1">
      <alignment horizontal="left"/>
    </xf>
    <xf numFmtId="199" fontId="71" fillId="0" borderId="42" xfId="13020" applyNumberFormat="1" applyFont="1" applyFill="1" applyBorder="1" applyAlignment="1" applyProtection="1">
      <alignment horizontal="center"/>
      <protection locked="0"/>
    </xf>
    <xf numFmtId="190" fontId="84" fillId="0" borderId="0" xfId="13020" applyFont="1"/>
    <xf numFmtId="190" fontId="71" fillId="24" borderId="57" xfId="13020" applyFont="1" applyFill="1" applyBorder="1" applyAlignment="1">
      <alignment horizontal="center" vertical="center"/>
    </xf>
    <xf numFmtId="190" fontId="71" fillId="24" borderId="41" xfId="13020" applyFont="1" applyFill="1" applyBorder="1" applyAlignment="1">
      <alignment horizontal="center" vertical="center"/>
    </xf>
    <xf numFmtId="190" fontId="71" fillId="0" borderId="42" xfId="13020" applyFont="1" applyBorder="1" applyAlignment="1">
      <alignment horizontal="center" wrapText="1"/>
    </xf>
    <xf numFmtId="190" fontId="71" fillId="25" borderId="42" xfId="12933" applyFont="1" applyFill="1" applyBorder="1" applyAlignment="1">
      <alignment horizontal="center" vertical="center"/>
    </xf>
    <xf numFmtId="178" fontId="84" fillId="0" borderId="0" xfId="13020" applyNumberFormat="1" applyFont="1" applyFill="1" applyBorder="1" applyAlignment="1">
      <alignment horizontal="center"/>
    </xf>
    <xf numFmtId="178" fontId="84" fillId="0" borderId="0" xfId="13020" applyNumberFormat="1" applyFont="1" applyFill="1" applyBorder="1" applyAlignment="1">
      <alignment horizontal="center" vertical="center" wrapText="1"/>
    </xf>
    <xf numFmtId="190" fontId="85" fillId="0" borderId="0" xfId="13020" applyFont="1" applyFill="1" applyBorder="1" applyAlignment="1">
      <alignment horizontal="center" vertical="center"/>
    </xf>
    <xf numFmtId="1" fontId="84" fillId="0" borderId="0" xfId="13020" applyNumberFormat="1" applyFont="1" applyFill="1" applyBorder="1" applyAlignment="1">
      <alignment horizontal="center" vertical="center" wrapText="1"/>
    </xf>
    <xf numFmtId="190" fontId="86" fillId="0" borderId="0" xfId="13020" applyFont="1" applyFill="1" applyAlignment="1">
      <alignment horizontal="left"/>
    </xf>
    <xf numFmtId="190" fontId="71" fillId="0" borderId="57" xfId="13020" applyFont="1" applyFill="1" applyBorder="1" applyAlignment="1">
      <alignment horizontal="center" vertical="center"/>
    </xf>
    <xf numFmtId="190" fontId="71" fillId="0" borderId="9" xfId="13020" applyFont="1" applyFill="1" applyBorder="1" applyAlignment="1">
      <alignment horizontal="center" vertical="center"/>
    </xf>
    <xf numFmtId="190" fontId="71" fillId="0" borderId="41" xfId="13020" applyFont="1" applyFill="1" applyBorder="1" applyAlignment="1">
      <alignment horizontal="center" vertical="center"/>
    </xf>
    <xf numFmtId="190" fontId="71" fillId="0" borderId="64" xfId="13020" applyFont="1" applyBorder="1" applyAlignment="1">
      <alignment horizontal="center" vertical="center" wrapText="1"/>
    </xf>
    <xf numFmtId="190" fontId="71" fillId="0" borderId="65" xfId="13020" applyFont="1" applyBorder="1" applyAlignment="1">
      <alignment horizontal="center" vertical="center" wrapText="1"/>
    </xf>
    <xf numFmtId="190" fontId="71" fillId="26" borderId="42" xfId="12933" applyFont="1" applyFill="1" applyBorder="1" applyAlignment="1">
      <alignment horizontal="center" vertical="center"/>
    </xf>
    <xf numFmtId="190" fontId="71" fillId="0" borderId="66" xfId="13020" applyFont="1" applyBorder="1" applyAlignment="1">
      <alignment horizontal="center" vertical="center" wrapText="1"/>
    </xf>
    <xf numFmtId="190" fontId="71" fillId="27" borderId="42" xfId="12933" applyFont="1" applyFill="1" applyBorder="1" applyAlignment="1">
      <alignment horizontal="center" vertical="center"/>
    </xf>
    <xf numFmtId="190" fontId="87" fillId="0" borderId="0" xfId="13020" applyFont="1" applyFill="1"/>
    <xf numFmtId="178" fontId="88" fillId="0" borderId="0" xfId="13020" applyNumberFormat="1" applyFont="1" applyFill="1" applyBorder="1" applyAlignment="1">
      <alignment horizontal="center"/>
    </xf>
    <xf numFmtId="178" fontId="88" fillId="0" borderId="0" xfId="13020" applyNumberFormat="1" applyFont="1" applyFill="1" applyBorder="1" applyAlignment="1">
      <alignment horizontal="center" vertical="center" wrapText="1"/>
    </xf>
    <xf numFmtId="190" fontId="89" fillId="0" borderId="0" xfId="13020" applyFont="1" applyFill="1" applyBorder="1" applyAlignment="1">
      <alignment horizontal="center" vertical="center"/>
    </xf>
    <xf numFmtId="1" fontId="88" fillId="0" borderId="0" xfId="13020" applyNumberFormat="1" applyFont="1" applyFill="1" applyBorder="1" applyAlignment="1">
      <alignment horizontal="center" vertical="center" wrapText="1"/>
    </xf>
    <xf numFmtId="49" fontId="71" fillId="0" borderId="42" xfId="13065" applyNumberFormat="1" applyFont="1" applyBorder="1" applyAlignment="1">
      <alignment horizontal="center" vertical="center" wrapText="1"/>
    </xf>
    <xf numFmtId="190" fontId="71" fillId="21" borderId="57" xfId="13020" applyFont="1" applyFill="1" applyBorder="1" applyAlignment="1">
      <alignment horizontal="center" vertical="center"/>
    </xf>
    <xf numFmtId="190" fontId="71" fillId="21" borderId="41" xfId="13020" applyFont="1" applyFill="1" applyBorder="1" applyAlignment="1">
      <alignment horizontal="center" vertical="center"/>
    </xf>
    <xf numFmtId="178" fontId="71" fillId="0" borderId="42" xfId="13020" applyNumberFormat="1" applyFont="1" applyBorder="1" applyAlignment="1">
      <alignment horizontal="center" wrapText="1"/>
    </xf>
    <xf numFmtId="190" fontId="90" fillId="0" borderId="0" xfId="13020" applyFont="1"/>
    <xf numFmtId="190" fontId="71" fillId="28" borderId="63" xfId="13020" applyFont="1" applyFill="1" applyBorder="1" applyAlignment="1">
      <alignment horizontal="center" vertical="center" wrapText="1"/>
    </xf>
    <xf numFmtId="190" fontId="71" fillId="28" borderId="51" xfId="13020" applyFont="1" applyFill="1" applyBorder="1" applyAlignment="1">
      <alignment horizontal="center" vertical="center" wrapText="1"/>
    </xf>
    <xf numFmtId="190" fontId="83" fillId="0" borderId="0" xfId="13020" applyFont="1" applyFill="1" applyAlignment="1">
      <alignment horizontal="left"/>
    </xf>
    <xf numFmtId="178" fontId="71" fillId="0" borderId="0" xfId="13020" applyNumberFormat="1" applyFont="1" applyFill="1" applyBorder="1" applyAlignment="1">
      <alignment horizontal="left" vertical="center" wrapText="1"/>
    </xf>
    <xf numFmtId="190" fontId="71" fillId="0" borderId="0" xfId="13020" applyFont="1" applyFill="1" applyBorder="1" applyAlignment="1">
      <alignment horizontal="left" vertical="center"/>
    </xf>
    <xf numFmtId="199" fontId="71" fillId="0" borderId="0" xfId="13020" applyNumberFormat="1" applyFont="1" applyFill="1" applyBorder="1" applyAlignment="1" applyProtection="1">
      <alignment horizontal="left"/>
      <protection locked="0"/>
    </xf>
    <xf numFmtId="178" fontId="71" fillId="0" borderId="0" xfId="13020" applyNumberFormat="1" applyFont="1" applyBorder="1" applyAlignment="1">
      <alignment horizontal="center"/>
    </xf>
    <xf numFmtId="178" fontId="71" fillId="0" borderId="0" xfId="13020" applyNumberFormat="1" applyFont="1" applyBorder="1" applyAlignment="1">
      <alignment horizontal="center" vertical="center" wrapText="1"/>
    </xf>
    <xf numFmtId="190" fontId="71" fillId="22" borderId="0" xfId="13020" applyFont="1" applyFill="1" applyBorder="1" applyAlignment="1">
      <alignment horizontal="center" vertical="center"/>
    </xf>
    <xf numFmtId="199" fontId="71" fillId="0" borderId="0" xfId="13020" applyNumberFormat="1" applyFont="1" applyFill="1" applyBorder="1" applyAlignment="1" applyProtection="1">
      <alignment horizontal="center" wrapText="1"/>
      <protection locked="0"/>
    </xf>
    <xf numFmtId="190" fontId="71" fillId="0" borderId="0" xfId="13020" applyFont="1" applyBorder="1" applyAlignment="1">
      <alignment horizontal="center" wrapText="1"/>
    </xf>
    <xf numFmtId="178" fontId="71" fillId="0" borderId="42" xfId="13020" applyNumberFormat="1" applyFont="1" applyBorder="1" applyAlignment="1">
      <alignment horizontal="center"/>
    </xf>
    <xf numFmtId="190" fontId="71" fillId="22" borderId="57" xfId="13020" applyFont="1" applyFill="1" applyBorder="1" applyAlignment="1">
      <alignment horizontal="center" vertical="center"/>
    </xf>
    <xf numFmtId="190" fontId="71" fillId="22" borderId="9" xfId="13020" applyFont="1" applyFill="1" applyBorder="1" applyAlignment="1">
      <alignment horizontal="center" vertical="center"/>
    </xf>
    <xf numFmtId="190" fontId="71" fillId="22" borderId="41" xfId="13020" applyFont="1" applyFill="1" applyBorder="1" applyAlignment="1">
      <alignment horizontal="center" vertical="center"/>
    </xf>
    <xf numFmtId="190" fontId="71" fillId="0" borderId="51" xfId="13020" applyFont="1" applyBorder="1" applyAlignment="1">
      <alignment horizontal="center" vertical="center" wrapText="1"/>
    </xf>
    <xf numFmtId="190" fontId="71" fillId="29" borderId="57" xfId="13020" applyFont="1" applyFill="1" applyBorder="1" applyAlignment="1">
      <alignment horizontal="center" vertical="center"/>
    </xf>
    <xf numFmtId="190" fontId="71" fillId="29" borderId="41" xfId="13020" applyFont="1" applyFill="1" applyBorder="1" applyAlignment="1">
      <alignment horizontal="center" vertical="center"/>
    </xf>
    <xf numFmtId="178" fontId="87" fillId="0" borderId="0" xfId="13020" applyNumberFormat="1" applyFont="1" applyFill="1" applyBorder="1" applyAlignment="1">
      <alignment horizontal="center"/>
    </xf>
    <xf numFmtId="178" fontId="87" fillId="0" borderId="0" xfId="13020" applyNumberFormat="1" applyFont="1" applyFill="1" applyBorder="1" applyAlignment="1">
      <alignment horizontal="center" vertical="center" wrapText="1"/>
    </xf>
    <xf numFmtId="190" fontId="86" fillId="0" borderId="15" xfId="13020" applyFont="1" applyFill="1" applyBorder="1" applyAlignment="1">
      <alignment horizontal="left"/>
    </xf>
    <xf numFmtId="190" fontId="91" fillId="30" borderId="42" xfId="12933" applyFont="1" applyFill="1" applyBorder="1" applyAlignment="1">
      <alignment horizontal="center" vertical="center"/>
    </xf>
    <xf numFmtId="190" fontId="71" fillId="0" borderId="0" xfId="13020" applyFont="1" applyFill="1" applyBorder="1" applyAlignment="1">
      <alignment horizontal="center" vertical="center"/>
    </xf>
    <xf numFmtId="190" fontId="71" fillId="31" borderId="42" xfId="12933" applyFont="1" applyFill="1" applyBorder="1" applyAlignment="1">
      <alignment horizontal="center" vertical="center"/>
    </xf>
    <xf numFmtId="190" fontId="83" fillId="0" borderId="67" xfId="13020" applyFont="1" applyBorder="1"/>
    <xf numFmtId="190" fontId="71" fillId="0" borderId="68" xfId="13020" applyFont="1" applyBorder="1" applyAlignment="1">
      <alignment horizontal="center" vertical="center" wrapText="1"/>
    </xf>
    <xf numFmtId="190" fontId="71" fillId="0" borderId="69" xfId="13020" applyFont="1" applyBorder="1" applyAlignment="1">
      <alignment horizontal="center" vertical="center" wrapText="1"/>
    </xf>
    <xf numFmtId="190" fontId="71" fillId="0" borderId="67" xfId="13020" applyFont="1" applyBorder="1"/>
    <xf numFmtId="190" fontId="71" fillId="32" borderId="42" xfId="12933" applyFont="1" applyFill="1" applyBorder="1" applyAlignment="1">
      <alignment horizontal="center" vertical="center"/>
    </xf>
    <xf numFmtId="178" fontId="71" fillId="0" borderId="0" xfId="13020" applyNumberFormat="1" applyFont="1" applyFill="1" applyBorder="1" applyAlignment="1">
      <alignment horizontal="center"/>
    </xf>
    <xf numFmtId="190" fontId="65" fillId="0" borderId="0" xfId="13020" applyFont="1" applyFill="1" applyBorder="1" applyAlignment="1">
      <alignment horizontal="left"/>
    </xf>
    <xf numFmtId="178" fontId="87" fillId="0" borderId="42" xfId="13020" applyNumberFormat="1" applyFont="1" applyFill="1" applyBorder="1" applyAlignment="1">
      <alignment horizontal="center"/>
    </xf>
    <xf numFmtId="178" fontId="87" fillId="0" borderId="62" xfId="13020" applyNumberFormat="1" applyFont="1" applyFill="1" applyBorder="1" applyAlignment="1">
      <alignment horizontal="center" vertical="center" wrapText="1"/>
    </xf>
    <xf numFmtId="199" fontId="71" fillId="0" borderId="43" xfId="13020" applyNumberFormat="1" applyFont="1" applyFill="1" applyBorder="1" applyAlignment="1" applyProtection="1">
      <alignment horizontal="center"/>
      <protection locked="0"/>
    </xf>
    <xf numFmtId="190" fontId="65" fillId="0" borderId="0" xfId="13020" applyFont="1" applyFill="1" applyBorder="1"/>
    <xf numFmtId="190" fontId="71" fillId="0" borderId="43" xfId="13020" applyFont="1" applyBorder="1" applyAlignment="1">
      <alignment horizontal="center"/>
    </xf>
    <xf numFmtId="190" fontId="14" fillId="0" borderId="0" xfId="13020" applyFont="1"/>
    <xf numFmtId="190" fontId="71" fillId="0" borderId="70" xfId="13020" applyFont="1" applyBorder="1" applyAlignment="1">
      <alignment horizontal="center" vertical="center" wrapText="1"/>
    </xf>
    <xf numFmtId="190" fontId="71" fillId="0" borderId="13" xfId="13020" applyFont="1" applyBorder="1" applyAlignment="1">
      <alignment horizontal="center" vertical="center" wrapText="1"/>
    </xf>
    <xf numFmtId="178" fontId="87" fillId="0" borderId="37" xfId="13020" applyNumberFormat="1" applyFont="1" applyFill="1" applyBorder="1" applyAlignment="1">
      <alignment horizontal="center"/>
    </xf>
    <xf numFmtId="190" fontId="71" fillId="0" borderId="54" xfId="13020" applyFont="1" applyBorder="1" applyAlignment="1">
      <alignment horizontal="center" vertical="center" wrapText="1"/>
    </xf>
    <xf numFmtId="190" fontId="71" fillId="0" borderId="43" xfId="13020" applyFont="1" applyBorder="1" applyAlignment="1">
      <alignment horizontal="center" vertical="center" wrapText="1"/>
    </xf>
    <xf numFmtId="190" fontId="71" fillId="0" borderId="52" xfId="13020" applyFont="1" applyBorder="1" applyAlignment="1">
      <alignment horizontal="center" vertical="center" wrapText="1"/>
    </xf>
    <xf numFmtId="190" fontId="71" fillId="0" borderId="42" xfId="13020" applyFont="1" applyBorder="1" applyAlignment="1">
      <alignment horizontal="center" vertical="center" wrapText="1"/>
    </xf>
    <xf numFmtId="190" fontId="71" fillId="0" borderId="71" xfId="13020" applyFont="1" applyBorder="1" applyAlignment="1">
      <alignment horizontal="center" vertical="center" wrapText="1"/>
    </xf>
    <xf numFmtId="190" fontId="87" fillId="0" borderId="57" xfId="13020" applyFont="1" applyFill="1" applyBorder="1" applyAlignment="1">
      <alignment horizontal="center" vertical="center"/>
    </xf>
    <xf numFmtId="190" fontId="87" fillId="0" borderId="9" xfId="13020" applyFont="1" applyFill="1" applyBorder="1" applyAlignment="1">
      <alignment horizontal="center" vertical="center"/>
    </xf>
    <xf numFmtId="190" fontId="87" fillId="0" borderId="15" xfId="13020" applyFont="1" applyFill="1" applyBorder="1" applyAlignment="1">
      <alignment horizontal="center" vertical="center"/>
    </xf>
    <xf numFmtId="190" fontId="87" fillId="0" borderId="72" xfId="13020" applyFont="1" applyFill="1" applyBorder="1" applyAlignment="1">
      <alignment horizontal="center" vertical="center"/>
    </xf>
    <xf numFmtId="190" fontId="71" fillId="0" borderId="73" xfId="13020" applyFont="1" applyBorder="1" applyAlignment="1">
      <alignment horizontal="center" vertical="center" wrapText="1"/>
    </xf>
    <xf numFmtId="190" fontId="71" fillId="0" borderId="74" xfId="13020" applyFont="1" applyBorder="1" applyAlignment="1">
      <alignment horizontal="center" vertical="center" wrapText="1"/>
    </xf>
    <xf numFmtId="190" fontId="71" fillId="23" borderId="73" xfId="13020" applyFont="1" applyFill="1" applyBorder="1" applyAlignment="1">
      <alignment horizontal="center" vertical="center" wrapText="1"/>
    </xf>
    <xf numFmtId="190" fontId="71" fillId="0" borderId="0" xfId="13020" applyFont="1" applyFill="1" applyBorder="1"/>
    <xf numFmtId="178" fontId="71" fillId="0" borderId="42" xfId="13065" applyNumberFormat="1" applyFont="1" applyBorder="1" applyAlignment="1">
      <alignment horizontal="center"/>
    </xf>
    <xf numFmtId="178" fontId="71" fillId="0" borderId="42" xfId="13065" applyNumberFormat="1" applyFont="1" applyBorder="1" applyAlignment="1">
      <alignment horizontal="center" vertical="center" wrapText="1"/>
    </xf>
    <xf numFmtId="190" fontId="71" fillId="0" borderId="42" xfId="13020" applyFont="1" applyFill="1" applyBorder="1" applyAlignment="1">
      <alignment horizontal="center" vertical="center"/>
    </xf>
    <xf numFmtId="190" fontId="65" fillId="0" borderId="0" xfId="13020" applyFont="1" applyBorder="1" applyAlignment="1">
      <alignment horizontal="left" vertical="center" shrinkToFit="1"/>
    </xf>
    <xf numFmtId="190" fontId="71" fillId="0" borderId="73" xfId="13020" applyFont="1" applyBorder="1" applyAlignment="1">
      <alignment horizontal="center" vertical="center"/>
    </xf>
    <xf numFmtId="190" fontId="71" fillId="0" borderId="0" xfId="13020" applyFont="1" applyBorder="1" applyAlignment="1">
      <alignment horizontal="center" vertical="center"/>
    </xf>
    <xf numFmtId="190" fontId="71" fillId="0" borderId="0" xfId="13020" applyFont="1" applyBorder="1" applyAlignment="1">
      <alignment horizontal="center" vertical="center"/>
    </xf>
    <xf numFmtId="190" fontId="71" fillId="0" borderId="41" xfId="13020" applyFont="1" applyBorder="1" applyAlignment="1">
      <alignment horizontal="center" vertical="center"/>
    </xf>
    <xf numFmtId="190" fontId="71" fillId="0" borderId="71" xfId="13020" applyFont="1" applyBorder="1" applyAlignment="1">
      <alignment horizontal="center" vertical="center"/>
    </xf>
    <xf numFmtId="190" fontId="71" fillId="0" borderId="75" xfId="13020" applyFont="1" applyBorder="1" applyAlignment="1">
      <alignment horizontal="center" vertical="center"/>
    </xf>
    <xf numFmtId="190" fontId="71" fillId="0" borderId="76" xfId="13020" applyFont="1" applyBorder="1" applyAlignment="1">
      <alignment horizontal="center" vertical="center"/>
    </xf>
    <xf numFmtId="190" fontId="71" fillId="0" borderId="42" xfId="13020" applyFont="1" applyBorder="1" applyAlignment="1">
      <alignment horizontal="center" vertical="center"/>
    </xf>
    <xf numFmtId="190" fontId="71" fillId="33" borderId="63" xfId="13020" applyFont="1" applyFill="1" applyBorder="1" applyAlignment="1">
      <alignment horizontal="center" vertical="center" wrapText="1"/>
    </xf>
    <xf numFmtId="190" fontId="71" fillId="33" borderId="73" xfId="13020" applyFont="1" applyFill="1" applyBorder="1" applyAlignment="1">
      <alignment horizontal="center" vertical="center" wrapText="1"/>
    </xf>
    <xf numFmtId="190" fontId="71" fillId="34" borderId="57" xfId="13020" applyFont="1" applyFill="1" applyBorder="1" applyAlignment="1">
      <alignment horizontal="center" vertical="center"/>
    </xf>
    <xf numFmtId="190" fontId="71" fillId="34" borderId="41" xfId="13020" applyFont="1" applyFill="1" applyBorder="1" applyAlignment="1">
      <alignment horizontal="center" vertical="center"/>
    </xf>
    <xf numFmtId="190" fontId="71" fillId="0" borderId="0" xfId="13020" applyFont="1" applyFill="1" applyBorder="1" applyAlignment="1">
      <alignment horizontal="center" vertical="center" shrinkToFit="1"/>
    </xf>
    <xf numFmtId="49" fontId="71" fillId="0" borderId="0" xfId="13020" applyNumberFormat="1" applyFont="1" applyFill="1" applyBorder="1" applyAlignment="1">
      <alignment horizontal="center" vertical="center" shrinkToFit="1"/>
    </xf>
    <xf numFmtId="179" fontId="71" fillId="0" borderId="0" xfId="13020" applyNumberFormat="1" applyFont="1" applyFill="1" applyBorder="1" applyAlignment="1">
      <alignment horizontal="center" vertical="center" shrinkToFit="1"/>
    </xf>
    <xf numFmtId="190" fontId="65" fillId="0" borderId="0" xfId="13020" applyFont="1" applyFill="1" applyBorder="1" applyAlignment="1">
      <alignment horizontal="left" vertical="center" shrinkToFit="1"/>
    </xf>
    <xf numFmtId="190" fontId="87" fillId="0" borderId="41" xfId="13020" applyFont="1" applyFill="1" applyBorder="1" applyAlignment="1">
      <alignment horizontal="center" vertical="center"/>
    </xf>
    <xf numFmtId="190" fontId="71" fillId="35" borderId="42" xfId="13020" applyFont="1" applyFill="1" applyBorder="1" applyAlignment="1">
      <alignment horizontal="center" vertical="center"/>
    </xf>
    <xf numFmtId="178" fontId="71" fillId="0" borderId="0" xfId="13020" applyNumberFormat="1" applyFont="1" applyBorder="1" applyAlignment="1">
      <alignment horizontal="center" wrapText="1"/>
    </xf>
    <xf numFmtId="190" fontId="87" fillId="0" borderId="0" xfId="13020" applyFont="1" applyFill="1" applyBorder="1" applyAlignment="1">
      <alignment horizontal="center" vertical="center"/>
    </xf>
    <xf numFmtId="190" fontId="9" fillId="16" borderId="0" xfId="13020" applyNumberFormat="1" applyFont="1" applyFill="1" applyBorder="1" applyAlignment="1">
      <alignment horizontal="center" vertical="center" wrapText="1"/>
    </xf>
    <xf numFmtId="190" fontId="71" fillId="0" borderId="0" xfId="13020" applyFont="1" applyBorder="1" applyAlignment="1">
      <alignment horizontal="center"/>
    </xf>
    <xf numFmtId="190" fontId="87" fillId="0" borderId="42" xfId="13020" applyFont="1" applyFill="1" applyBorder="1" applyAlignment="1">
      <alignment horizontal="center" vertical="center"/>
    </xf>
    <xf numFmtId="190" fontId="71" fillId="0" borderId="41" xfId="13020" applyFont="1" applyBorder="1" applyAlignment="1">
      <alignment horizontal="center" vertical="center"/>
    </xf>
    <xf numFmtId="190" fontId="91" fillId="21" borderId="42" xfId="12933" applyFont="1" applyFill="1" applyBorder="1" applyAlignment="1">
      <alignment horizontal="center" vertical="center"/>
    </xf>
    <xf numFmtId="190" fontId="87" fillId="0" borderId="0" xfId="13020" applyFont="1" applyFill="1" applyBorder="1" applyAlignment="1">
      <alignment horizontal="center" vertical="center" shrinkToFit="1"/>
    </xf>
    <xf numFmtId="49" fontId="87" fillId="0" borderId="0" xfId="13020" applyNumberFormat="1" applyFont="1" applyFill="1" applyBorder="1" applyAlignment="1">
      <alignment horizontal="center" vertical="center" shrinkToFit="1"/>
    </xf>
    <xf numFmtId="179" fontId="87" fillId="0" borderId="0" xfId="13020" applyNumberFormat="1" applyFont="1" applyFill="1" applyBorder="1" applyAlignment="1">
      <alignment horizontal="center" vertical="center" shrinkToFit="1"/>
    </xf>
    <xf numFmtId="190" fontId="86" fillId="0" borderId="0" xfId="13020" applyFont="1" applyFill="1" applyBorder="1" applyAlignment="1">
      <alignment horizontal="left" vertical="center" shrinkToFit="1"/>
    </xf>
    <xf numFmtId="190" fontId="71" fillId="0" borderId="0" xfId="13020" applyFont="1" applyBorder="1"/>
    <xf numFmtId="190" fontId="65" fillId="15" borderId="57" xfId="13020" applyFont="1" applyFill="1" applyBorder="1" applyAlignment="1">
      <alignment horizontal="left" vertical="center"/>
    </xf>
    <xf numFmtId="190" fontId="71" fillId="0" borderId="0" xfId="13020" applyFont="1" applyAlignment="1"/>
    <xf numFmtId="190" fontId="92" fillId="0" borderId="0" xfId="13020" applyFont="1" applyAlignment="1"/>
    <xf numFmtId="178" fontId="71" fillId="22" borderId="42" xfId="13020" applyNumberFormat="1" applyFont="1" applyFill="1" applyBorder="1" applyAlignment="1">
      <alignment horizontal="center"/>
    </xf>
    <xf numFmtId="190" fontId="71" fillId="0" borderId="42" xfId="13020" applyFont="1" applyFill="1" applyBorder="1" applyAlignment="1">
      <alignment horizontal="center" vertical="center"/>
    </xf>
    <xf numFmtId="190" fontId="71" fillId="0" borderId="42" xfId="13066" applyFont="1" applyFill="1" applyBorder="1" applyAlignment="1">
      <alignment horizontal="center"/>
    </xf>
    <xf numFmtId="190" fontId="65" fillId="16" borderId="0" xfId="13020" applyFont="1" applyFill="1" applyBorder="1" applyAlignment="1">
      <alignment horizontal="left" vertical="center" wrapText="1" shrinkToFit="1"/>
    </xf>
    <xf numFmtId="190" fontId="65" fillId="16" borderId="0" xfId="13020" applyFont="1" applyFill="1" applyBorder="1" applyAlignment="1">
      <alignment horizontal="left" vertical="center" wrapText="1" shrinkToFit="1"/>
    </xf>
    <xf numFmtId="190" fontId="71" fillId="16" borderId="42" xfId="13020" applyFont="1" applyFill="1" applyBorder="1" applyAlignment="1">
      <alignment horizontal="center" vertical="center" wrapText="1"/>
    </xf>
    <xf numFmtId="190" fontId="71" fillId="0" borderId="42" xfId="13020" applyFont="1" applyBorder="1" applyAlignment="1">
      <alignment horizontal="center" vertical="center" wrapText="1"/>
    </xf>
    <xf numFmtId="190" fontId="71" fillId="16" borderId="42" xfId="13020" applyFont="1" applyFill="1" applyBorder="1" applyAlignment="1">
      <alignment horizontal="center" vertical="center" wrapText="1"/>
    </xf>
    <xf numFmtId="190" fontId="71" fillId="0" borderId="0" xfId="13020" applyFont="1" applyFill="1" applyAlignment="1"/>
    <xf numFmtId="190" fontId="65" fillId="0" borderId="57" xfId="13020" applyFont="1" applyFill="1" applyBorder="1" applyAlignment="1">
      <alignment horizontal="left" vertical="center" shrinkToFit="1"/>
    </xf>
    <xf numFmtId="49" fontId="65" fillId="0" borderId="57" xfId="13020" applyNumberFormat="1" applyFont="1" applyFill="1" applyBorder="1" applyAlignment="1">
      <alignment horizontal="left" vertical="center" shrinkToFit="1"/>
    </xf>
    <xf numFmtId="179" fontId="65" fillId="0" borderId="57" xfId="13020" applyNumberFormat="1" applyFont="1" applyFill="1" applyBorder="1" applyAlignment="1">
      <alignment horizontal="left" vertical="center" shrinkToFit="1"/>
    </xf>
    <xf numFmtId="190" fontId="65" fillId="0" borderId="15" xfId="13020" applyFont="1" applyFill="1" applyBorder="1" applyAlignment="1">
      <alignment horizontal="left" vertical="center" shrinkToFit="1"/>
    </xf>
    <xf numFmtId="190" fontId="65" fillId="0" borderId="77" xfId="13020" applyFont="1" applyFill="1" applyBorder="1" applyAlignment="1">
      <alignment horizontal="left" vertical="center" shrinkToFit="1"/>
    </xf>
    <xf numFmtId="190" fontId="71" fillId="16" borderId="57" xfId="13020" applyFont="1" applyFill="1" applyBorder="1" applyAlignment="1">
      <alignment horizontal="center" vertical="center" wrapText="1"/>
    </xf>
    <xf numFmtId="190" fontId="71" fillId="16" borderId="41" xfId="13020" applyFont="1" applyFill="1" applyBorder="1" applyAlignment="1">
      <alignment horizontal="center" vertical="center" wrapText="1"/>
    </xf>
    <xf numFmtId="190" fontId="65" fillId="16" borderId="15" xfId="13020" applyFont="1" applyFill="1" applyBorder="1" applyAlignment="1">
      <alignment horizontal="left" vertical="center" wrapText="1" shrinkToFit="1"/>
    </xf>
    <xf numFmtId="190" fontId="71" fillId="22" borderId="42" xfId="13020" applyFont="1" applyFill="1" applyBorder="1" applyAlignment="1">
      <alignment horizontal="center" vertical="center"/>
    </xf>
    <xf numFmtId="190" fontId="65" fillId="22" borderId="0" xfId="13020" applyFont="1" applyFill="1" applyBorder="1" applyAlignment="1">
      <alignment horizontal="left" vertical="center" shrinkToFit="1"/>
    </xf>
    <xf numFmtId="190" fontId="71" fillId="22" borderId="42" xfId="13020" applyFont="1" applyFill="1" applyBorder="1" applyAlignment="1">
      <alignment horizontal="center" vertical="center" wrapText="1"/>
    </xf>
    <xf numFmtId="190" fontId="71" fillId="0" borderId="42" xfId="13020" applyFont="1" applyBorder="1" applyAlignment="1"/>
    <xf numFmtId="190" fontId="71" fillId="0" borderId="63" xfId="13020" applyFont="1" applyBorder="1" applyAlignment="1"/>
    <xf numFmtId="190" fontId="71" fillId="22" borderId="74" xfId="13020" applyFont="1" applyFill="1" applyBorder="1" applyAlignment="1">
      <alignment horizontal="center" vertical="center"/>
    </xf>
    <xf numFmtId="190" fontId="71" fillId="35" borderId="42" xfId="13020" applyFont="1" applyFill="1" applyBorder="1" applyAlignment="1"/>
    <xf numFmtId="190" fontId="71" fillId="0" borderId="0" xfId="13020" applyFont="1" applyFill="1" applyBorder="1" applyAlignment="1"/>
    <xf numFmtId="178" fontId="71" fillId="0" borderId="42" xfId="13020" applyNumberFormat="1" applyFont="1" applyFill="1" applyBorder="1" applyAlignment="1">
      <alignment horizontal="center"/>
    </xf>
    <xf numFmtId="178" fontId="71" fillId="0" borderId="62" xfId="13020" applyNumberFormat="1" applyFont="1" applyFill="1" applyBorder="1" applyAlignment="1">
      <alignment horizontal="center" vertical="center"/>
    </xf>
    <xf numFmtId="190" fontId="65" fillId="0" borderId="0" xfId="13020" applyFont="1" applyFill="1" applyBorder="1" applyAlignment="1">
      <alignment horizontal="left" vertical="center" shrinkToFit="1"/>
    </xf>
    <xf numFmtId="178" fontId="71" fillId="0" borderId="62" xfId="13020" applyNumberFormat="1" applyFont="1" applyBorder="1" applyAlignment="1">
      <alignment horizontal="center" vertical="center"/>
    </xf>
    <xf numFmtId="190" fontId="71" fillId="22" borderId="52" xfId="13020" applyFont="1" applyFill="1" applyBorder="1" applyAlignment="1">
      <alignment horizontal="center" vertical="center"/>
    </xf>
    <xf numFmtId="190" fontId="71" fillId="0" borderId="60" xfId="13020" applyFont="1" applyBorder="1" applyAlignment="1"/>
    <xf numFmtId="190" fontId="71" fillId="22" borderId="75" xfId="13020" applyFont="1" applyFill="1" applyBorder="1" applyAlignment="1">
      <alignment horizontal="center" vertical="center"/>
    </xf>
    <xf numFmtId="190" fontId="71" fillId="22" borderId="78" xfId="13020" applyFont="1" applyFill="1" applyBorder="1" applyAlignment="1">
      <alignment horizontal="center" vertical="center"/>
    </xf>
    <xf numFmtId="190" fontId="71" fillId="21" borderId="63" xfId="13020" applyFont="1" applyFill="1" applyBorder="1" applyAlignment="1"/>
    <xf numFmtId="190" fontId="71" fillId="21" borderId="74" xfId="13020" applyFont="1" applyFill="1" applyBorder="1" applyAlignment="1">
      <alignment horizontal="center" vertical="center"/>
    </xf>
    <xf numFmtId="178" fontId="71" fillId="22" borderId="42" xfId="13020" applyNumberFormat="1" applyFont="1" applyFill="1" applyBorder="1" applyAlignment="1">
      <alignment horizontal="center" vertical="center"/>
    </xf>
    <xf numFmtId="190" fontId="71" fillId="22" borderId="63" xfId="13020" applyFont="1" applyFill="1" applyBorder="1" applyAlignment="1">
      <alignment horizontal="center" vertical="center"/>
    </xf>
    <xf numFmtId="190" fontId="71" fillId="0" borderId="52" xfId="13020" applyFont="1" applyBorder="1" applyAlignment="1"/>
    <xf numFmtId="190" fontId="71" fillId="16" borderId="75" xfId="13020" applyFont="1" applyFill="1" applyBorder="1" applyAlignment="1">
      <alignment horizontal="center" vertical="center"/>
    </xf>
    <xf numFmtId="190" fontId="71" fillId="22" borderId="75" xfId="13020" applyFont="1" applyFill="1" applyBorder="1" applyAlignment="1">
      <alignment horizontal="center" vertical="center"/>
    </xf>
    <xf numFmtId="190" fontId="87" fillId="0" borderId="42" xfId="13020" applyFont="1" applyBorder="1" applyAlignment="1">
      <alignment horizontal="center" wrapText="1"/>
    </xf>
    <xf numFmtId="190" fontId="71" fillId="23" borderId="42" xfId="13020" applyFont="1" applyFill="1" applyBorder="1" applyAlignment="1"/>
    <xf numFmtId="190" fontId="71" fillId="23" borderId="42" xfId="13020" applyFont="1" applyFill="1" applyBorder="1" applyAlignment="1">
      <alignment horizontal="center" vertical="center"/>
    </xf>
    <xf numFmtId="190" fontId="71" fillId="0" borderId="0" xfId="13020" applyFont="1" applyFill="1" applyBorder="1" applyAlignment="1"/>
    <xf numFmtId="190" fontId="71" fillId="0" borderId="0" xfId="13020" applyFont="1" applyBorder="1" applyAlignment="1"/>
    <xf numFmtId="190" fontId="71" fillId="22" borderId="79" xfId="13020" applyFont="1" applyFill="1" applyBorder="1" applyAlignment="1">
      <alignment horizontal="center" vertical="center"/>
    </xf>
    <xf numFmtId="178" fontId="71" fillId="16" borderId="42" xfId="13020" applyNumberFormat="1" applyFont="1" applyFill="1" applyBorder="1" applyAlignment="1">
      <alignment horizontal="center"/>
    </xf>
    <xf numFmtId="190" fontId="65" fillId="22" borderId="0" xfId="13020" applyFont="1" applyFill="1" applyBorder="1" applyAlignment="1">
      <alignment horizontal="center" vertical="center" shrinkToFit="1"/>
    </xf>
    <xf numFmtId="190" fontId="71" fillId="22" borderId="64" xfId="13020" applyFont="1" applyFill="1" applyBorder="1" applyAlignment="1">
      <alignment horizontal="center" vertical="center"/>
    </xf>
    <xf numFmtId="190" fontId="71" fillId="22" borderId="65" xfId="13020" applyFont="1" applyFill="1" applyBorder="1" applyAlignment="1">
      <alignment horizontal="center" vertical="center"/>
    </xf>
    <xf numFmtId="190" fontId="71" fillId="22" borderId="80" xfId="13020" applyFont="1" applyFill="1" applyBorder="1" applyAlignment="1">
      <alignment horizontal="center" vertical="center"/>
    </xf>
    <xf numFmtId="190" fontId="71" fillId="22" borderId="73" xfId="13020" applyFont="1" applyFill="1" applyBorder="1" applyAlignment="1">
      <alignment horizontal="center" vertical="center"/>
    </xf>
    <xf numFmtId="190" fontId="71" fillId="35" borderId="65" xfId="13020" applyFont="1" applyFill="1" applyBorder="1" applyAlignment="1">
      <alignment horizontal="center" vertical="center"/>
    </xf>
    <xf numFmtId="190" fontId="71" fillId="35" borderId="73" xfId="13020" applyFont="1" applyFill="1" applyBorder="1" applyAlignment="1">
      <alignment horizontal="center" vertical="center"/>
    </xf>
    <xf numFmtId="190" fontId="71" fillId="23" borderId="65" xfId="13020" applyFont="1" applyFill="1" applyBorder="1" applyAlignment="1">
      <alignment horizontal="center" vertical="center"/>
    </xf>
    <xf numFmtId="190" fontId="71" fillId="23" borderId="73" xfId="13020" applyFont="1" applyFill="1" applyBorder="1" applyAlignment="1">
      <alignment horizontal="center" vertical="center"/>
    </xf>
    <xf numFmtId="190" fontId="65" fillId="15" borderId="0" xfId="13067" applyFont="1" applyFill="1" applyBorder="1" applyAlignment="1">
      <alignment horizontal="left" vertical="center"/>
    </xf>
    <xf numFmtId="190" fontId="83" fillId="0" borderId="0" xfId="13020" applyFont="1" applyBorder="1" applyAlignment="1"/>
    <xf numFmtId="190" fontId="71" fillId="0" borderId="52" xfId="13020" applyFont="1" applyBorder="1" applyAlignment="1">
      <alignment horizontal="center" vertical="center"/>
    </xf>
    <xf numFmtId="190" fontId="71" fillId="0" borderId="42" xfId="13020" applyFont="1" applyBorder="1" applyAlignment="1">
      <alignment horizontal="center"/>
    </xf>
    <xf numFmtId="190" fontId="71" fillId="23" borderId="42" xfId="13020" applyFont="1" applyFill="1" applyBorder="1" applyAlignment="1">
      <alignment horizontal="center"/>
    </xf>
    <xf numFmtId="190" fontId="71" fillId="0" borderId="74" xfId="13020" applyFont="1" applyBorder="1" applyAlignment="1">
      <alignment horizontal="center" vertical="center"/>
    </xf>
    <xf numFmtId="190" fontId="71" fillId="0" borderId="41" xfId="13020" applyFont="1" applyFill="1" applyBorder="1" applyAlignment="1">
      <alignment horizontal="center"/>
    </xf>
    <xf numFmtId="190" fontId="71" fillId="35" borderId="42" xfId="13020" applyFont="1" applyFill="1" applyBorder="1" applyAlignment="1">
      <alignment horizontal="center"/>
    </xf>
    <xf numFmtId="190" fontId="71" fillId="0" borderId="42" xfId="13063" applyFont="1" applyFill="1" applyBorder="1" applyAlignment="1">
      <alignment horizontal="center" vertical="center" wrapText="1"/>
    </xf>
    <xf numFmtId="190" fontId="71" fillId="0" borderId="42" xfId="13020" applyFont="1" applyFill="1" applyBorder="1" applyAlignment="1">
      <alignment horizontal="center"/>
    </xf>
    <xf numFmtId="190" fontId="71" fillId="0" borderId="42" xfId="13066" applyFont="1" applyFill="1" applyBorder="1" applyAlignment="1">
      <alignment horizontal="center" wrapText="1"/>
    </xf>
    <xf numFmtId="190" fontId="71" fillId="0" borderId="65" xfId="13020" applyFont="1" applyBorder="1" applyAlignment="1">
      <alignment horizontal="center" vertical="center"/>
    </xf>
    <xf numFmtId="190" fontId="71" fillId="0" borderId="81" xfId="13020" applyFont="1" applyBorder="1" applyAlignment="1">
      <alignment horizontal="center" vertical="center"/>
    </xf>
    <xf numFmtId="190" fontId="71" fillId="8" borderId="57" xfId="13020" applyFont="1" applyFill="1" applyBorder="1" applyAlignment="1">
      <alignment horizontal="center" vertical="center"/>
    </xf>
    <xf numFmtId="190" fontId="71" fillId="0" borderId="73" xfId="13020" applyFont="1" applyBorder="1" applyAlignment="1">
      <alignment horizontal="center" vertical="center"/>
    </xf>
    <xf numFmtId="190" fontId="71" fillId="0" borderId="82" xfId="13020" applyFont="1" applyBorder="1" applyAlignment="1">
      <alignment horizontal="center" vertical="center"/>
    </xf>
    <xf numFmtId="190" fontId="71" fillId="8" borderId="83" xfId="13020" applyFont="1" applyFill="1" applyBorder="1" applyAlignment="1">
      <alignment horizontal="center" vertical="center"/>
    </xf>
    <xf numFmtId="190" fontId="83" fillId="0" borderId="0" xfId="13020" applyFont="1" applyFill="1" applyBorder="1" applyAlignment="1"/>
    <xf numFmtId="178" fontId="71" fillId="0" borderId="0" xfId="13020" applyNumberFormat="1" applyFont="1" applyFill="1" applyBorder="1" applyAlignment="1">
      <alignment horizontal="center" wrapText="1"/>
    </xf>
    <xf numFmtId="190" fontId="71" fillId="0" borderId="0" xfId="13020" applyFont="1" applyFill="1" applyBorder="1" applyAlignment="1">
      <alignment horizontal="center" vertical="center" wrapText="1"/>
    </xf>
    <xf numFmtId="190" fontId="71" fillId="0" borderId="42" xfId="13020" applyFont="1" applyFill="1" applyBorder="1" applyAlignment="1">
      <alignment horizontal="center" vertical="center" wrapText="1"/>
    </xf>
    <xf numFmtId="190" fontId="71" fillId="8" borderId="42" xfId="13020" applyFont="1" applyFill="1" applyBorder="1" applyAlignment="1">
      <alignment horizontal="center"/>
    </xf>
    <xf numFmtId="190" fontId="71" fillId="8" borderId="42" xfId="13020" applyFont="1" applyFill="1" applyBorder="1" applyAlignment="1">
      <alignment horizontal="center" vertical="center"/>
    </xf>
    <xf numFmtId="190" fontId="71" fillId="0" borderId="57" xfId="13020" applyFont="1" applyBorder="1" applyAlignment="1">
      <alignment horizontal="center" vertical="center" wrapText="1"/>
    </xf>
    <xf numFmtId="190" fontId="71" fillId="0" borderId="9" xfId="13020" applyFont="1" applyBorder="1" applyAlignment="1">
      <alignment horizontal="center" vertical="center" wrapText="1"/>
    </xf>
    <xf numFmtId="190" fontId="71" fillId="0" borderId="41" xfId="13020" applyFont="1" applyBorder="1" applyAlignment="1">
      <alignment horizontal="center" vertical="center" wrapText="1"/>
    </xf>
    <xf numFmtId="178" fontId="87" fillId="0" borderId="42" xfId="13020" applyNumberFormat="1" applyFont="1" applyFill="1" applyBorder="1" applyAlignment="1">
      <alignment horizontal="center" wrapText="1"/>
    </xf>
    <xf numFmtId="190" fontId="83" fillId="0" borderId="0" xfId="13020" applyFont="1" applyBorder="1"/>
    <xf numFmtId="190" fontId="71" fillId="0" borderId="41" xfId="13020" applyFont="1" applyBorder="1" applyAlignment="1">
      <alignment horizontal="center"/>
    </xf>
    <xf numFmtId="190" fontId="71" fillId="8" borderId="41" xfId="13020" applyFont="1" applyFill="1" applyBorder="1" applyAlignment="1">
      <alignment horizontal="center"/>
    </xf>
    <xf numFmtId="190" fontId="71" fillId="0" borderId="84" xfId="13020" applyFont="1" applyBorder="1" applyAlignment="1">
      <alignment horizontal="center" vertical="center"/>
    </xf>
    <xf numFmtId="190" fontId="71" fillId="0" borderId="65" xfId="13020" applyFont="1" applyBorder="1" applyAlignment="1"/>
    <xf numFmtId="190" fontId="71" fillId="0" borderId="57" xfId="13020" applyFont="1" applyBorder="1" applyAlignment="1">
      <alignment horizontal="center" vertical="center"/>
    </xf>
    <xf numFmtId="190" fontId="71" fillId="0" borderId="85" xfId="13020" applyFont="1" applyBorder="1" applyAlignment="1">
      <alignment horizontal="center" vertical="center"/>
    </xf>
    <xf numFmtId="190" fontId="71" fillId="0" borderId="68" xfId="13020" applyFont="1" applyBorder="1" applyAlignment="1">
      <alignment horizontal="center" vertical="center"/>
    </xf>
    <xf numFmtId="178" fontId="87" fillId="0" borderId="0" xfId="13020" applyNumberFormat="1" applyFont="1" applyFill="1" applyBorder="1" applyAlignment="1">
      <alignment horizontal="center" wrapText="1"/>
    </xf>
    <xf numFmtId="190" fontId="71" fillId="0" borderId="0" xfId="13020" applyFont="1" applyBorder="1" applyAlignment="1">
      <alignment horizontal="center" vertical="center" wrapText="1"/>
    </xf>
    <xf numFmtId="178" fontId="87" fillId="0" borderId="42" xfId="13020" applyNumberFormat="1" applyFont="1" applyFill="1" applyBorder="1" applyAlignment="1">
      <alignment horizontal="center" vertical="center" wrapText="1"/>
    </xf>
    <xf numFmtId="190" fontId="71" fillId="35" borderId="41" xfId="13020" applyFont="1" applyFill="1" applyBorder="1" applyAlignment="1">
      <alignment horizontal="center"/>
    </xf>
    <xf numFmtId="190" fontId="71" fillId="0" borderId="75" xfId="13020" applyFont="1" applyBorder="1" applyAlignment="1">
      <alignment horizontal="center" vertical="center"/>
    </xf>
    <xf numFmtId="190" fontId="83" fillId="0" borderId="0" xfId="13020" applyFont="1" applyFill="1" applyBorder="1"/>
    <xf numFmtId="190" fontId="71" fillId="0" borderId="83" xfId="13020" applyFont="1" applyBorder="1" applyAlignment="1">
      <alignment horizontal="center" vertical="center"/>
    </xf>
    <xf numFmtId="190" fontId="93" fillId="0" borderId="0" xfId="13020" applyFont="1" applyBorder="1"/>
    <xf numFmtId="190" fontId="87" fillId="0" borderId="0" xfId="13020" applyFont="1" applyBorder="1" applyAlignment="1"/>
    <xf numFmtId="190" fontId="87" fillId="0" borderId="57" xfId="13020" applyFont="1" applyFill="1" applyBorder="1" applyAlignment="1">
      <alignment horizontal="center" vertical="center" wrapText="1"/>
    </xf>
    <xf numFmtId="190" fontId="87" fillId="0" borderId="9" xfId="13020" applyFont="1" applyFill="1" applyBorder="1" applyAlignment="1">
      <alignment horizontal="center" vertical="center" wrapText="1"/>
    </xf>
    <xf numFmtId="190" fontId="87" fillId="0" borderId="41" xfId="13020" applyFont="1" applyFill="1" applyBorder="1" applyAlignment="1">
      <alignment horizontal="center" vertical="center" wrapText="1"/>
    </xf>
    <xf numFmtId="190" fontId="71" fillId="0" borderId="0" xfId="13020" applyFont="1" applyBorder="1" applyAlignment="1"/>
    <xf numFmtId="190" fontId="71" fillId="0" borderId="43" xfId="13020" applyFont="1" applyBorder="1" applyAlignment="1">
      <alignment horizontal="center" vertical="center"/>
    </xf>
    <xf numFmtId="190" fontId="71" fillId="23" borderId="57" xfId="13020" applyFont="1" applyFill="1" applyBorder="1" applyAlignment="1">
      <alignment horizontal="center" vertical="center"/>
    </xf>
    <xf numFmtId="190" fontId="71" fillId="23" borderId="41" xfId="13020" applyFont="1" applyFill="1" applyBorder="1" applyAlignment="1">
      <alignment horizontal="center" vertical="center"/>
    </xf>
    <xf numFmtId="190" fontId="93" fillId="0" borderId="0" xfId="13020" applyFont="1" applyFill="1" applyBorder="1"/>
    <xf numFmtId="190" fontId="93" fillId="0" borderId="0" xfId="13020" applyFont="1" applyFill="1" applyBorder="1" applyAlignment="1"/>
    <xf numFmtId="178" fontId="71" fillId="0" borderId="57" xfId="13020" applyNumberFormat="1" applyFont="1" applyFill="1" applyBorder="1" applyAlignment="1">
      <alignment horizontal="center" wrapText="1"/>
    </xf>
    <xf numFmtId="190" fontId="71" fillId="0" borderId="57" xfId="13063" applyFont="1" applyFill="1" applyBorder="1" applyAlignment="1">
      <alignment horizontal="center" vertical="center" wrapText="1"/>
    </xf>
    <xf numFmtId="190" fontId="71" fillId="0" borderId="9" xfId="13063" applyFont="1" applyFill="1" applyBorder="1" applyAlignment="1">
      <alignment horizontal="center" vertical="center" wrapText="1"/>
    </xf>
    <xf numFmtId="190" fontId="71" fillId="0" borderId="41" xfId="13063" applyFont="1" applyFill="1" applyBorder="1" applyAlignment="1">
      <alignment horizontal="center" vertical="center" wrapText="1"/>
    </xf>
    <xf numFmtId="190" fontId="87" fillId="0" borderId="0" xfId="13020" applyFont="1" applyAlignment="1">
      <alignment horizontal="center" wrapText="1"/>
    </xf>
    <xf numFmtId="190" fontId="71" fillId="35" borderId="57" xfId="13020" applyFont="1" applyFill="1" applyBorder="1" applyAlignment="1">
      <alignment horizontal="center" vertical="center"/>
    </xf>
    <xf numFmtId="190" fontId="71" fillId="35" borderId="41" xfId="13020" applyFont="1" applyFill="1" applyBorder="1" applyAlignment="1">
      <alignment horizontal="center" vertical="center"/>
    </xf>
    <xf numFmtId="178" fontId="71" fillId="0" borderId="42" xfId="13020" applyNumberFormat="1" applyFont="1" applyFill="1" applyBorder="1" applyAlignment="1">
      <alignment horizontal="center" wrapText="1"/>
    </xf>
    <xf numFmtId="178" fontId="71" fillId="0" borderId="62" xfId="13020" applyNumberFormat="1" applyFont="1" applyFill="1" applyBorder="1" applyAlignment="1">
      <alignment horizontal="center" vertical="center" wrapText="1"/>
    </xf>
    <xf numFmtId="190" fontId="71" fillId="0" borderId="0" xfId="13020" applyFont="1" applyFill="1" applyBorder="1" applyAlignment="1">
      <alignment horizontal="left" vertical="center" shrinkToFit="1"/>
    </xf>
    <xf numFmtId="190" fontId="71" fillId="0" borderId="42" xfId="13020" applyFont="1" applyFill="1" applyBorder="1"/>
    <xf numFmtId="190" fontId="71" fillId="23" borderId="42" xfId="13020" applyFont="1" applyFill="1" applyBorder="1"/>
    <xf numFmtId="190" fontId="87" fillId="0" borderId="0" xfId="13020" applyFont="1" applyFill="1" applyAlignment="1">
      <alignment horizontal="center" wrapText="1"/>
    </xf>
    <xf numFmtId="190" fontId="71" fillId="0" borderId="57" xfId="13020" applyFont="1" applyFill="1" applyBorder="1" applyAlignment="1">
      <alignment horizontal="center" vertical="center"/>
    </xf>
    <xf numFmtId="190" fontId="71" fillId="0" borderId="57" xfId="13063" applyFont="1" applyFill="1" applyBorder="1" applyAlignment="1">
      <alignment horizontal="center" vertical="center" wrapText="1"/>
    </xf>
    <xf numFmtId="190" fontId="71" fillId="0" borderId="42" xfId="13063" applyFont="1" applyFill="1" applyBorder="1" applyAlignment="1">
      <alignment horizontal="center" vertical="center" wrapText="1"/>
    </xf>
    <xf numFmtId="190" fontId="71" fillId="35" borderId="42" xfId="13020" applyFont="1" applyFill="1" applyBorder="1"/>
    <xf numFmtId="190" fontId="94" fillId="0" borderId="0" xfId="13020" applyFont="1" applyFill="1" applyBorder="1"/>
    <xf numFmtId="190" fontId="93" fillId="0" borderId="0" xfId="13020" applyFont="1" applyFill="1" applyBorder="1" applyAlignment="1">
      <alignment horizontal="center"/>
    </xf>
    <xf numFmtId="190" fontId="65" fillId="0" borderId="86" xfId="13020" applyFont="1" applyFill="1" applyBorder="1" applyAlignment="1">
      <alignment horizontal="left" vertical="center" shrinkToFit="1"/>
    </xf>
    <xf numFmtId="190" fontId="83" fillId="0" borderId="0" xfId="13020" applyFont="1" applyBorder="1" applyAlignment="1">
      <alignment horizontal="center"/>
    </xf>
    <xf numFmtId="190" fontId="71" fillId="0" borderId="9" xfId="13020" applyFont="1" applyBorder="1" applyAlignment="1">
      <alignment horizontal="center" vertical="center"/>
    </xf>
    <xf numFmtId="190" fontId="71" fillId="0" borderId="41" xfId="13020" applyFont="1" applyBorder="1"/>
    <xf numFmtId="190" fontId="71" fillId="8" borderId="41" xfId="13020" applyFont="1" applyFill="1" applyBorder="1"/>
    <xf numFmtId="190" fontId="83" fillId="0" borderId="0" xfId="13020" applyFont="1" applyFill="1" applyBorder="1" applyAlignment="1">
      <alignment horizontal="center"/>
    </xf>
    <xf numFmtId="178" fontId="71" fillId="0" borderId="87" xfId="13020" applyNumberFormat="1" applyFont="1" applyFill="1" applyBorder="1" applyAlignment="1">
      <alignment horizontal="center" vertical="center" wrapText="1"/>
    </xf>
    <xf numFmtId="190" fontId="71" fillId="0" borderId="87" xfId="13066" applyFont="1" applyFill="1" applyBorder="1" applyAlignment="1">
      <alignment horizontal="center"/>
    </xf>
    <xf numFmtId="190" fontId="87" fillId="0" borderId="0" xfId="13020" applyFont="1" applyFill="1" applyBorder="1"/>
    <xf numFmtId="178" fontId="71" fillId="0" borderId="42" xfId="13020" applyNumberFormat="1" applyFont="1" applyFill="1" applyBorder="1" applyAlignment="1">
      <alignment horizontal="center" vertical="center" wrapText="1"/>
    </xf>
    <xf numFmtId="190" fontId="71" fillId="24" borderId="42" xfId="12933" applyFont="1" applyFill="1" applyBorder="1" applyAlignment="1">
      <alignment horizontal="center" vertical="center"/>
    </xf>
    <xf numFmtId="190" fontId="71" fillId="0" borderId="57" xfId="13066" applyFont="1" applyFill="1" applyBorder="1" applyAlignment="1">
      <alignment horizontal="center" vertical="center" wrapText="1"/>
    </xf>
    <xf numFmtId="190" fontId="93" fillId="0" borderId="0" xfId="13020" applyFont="1" applyBorder="1" applyAlignment="1">
      <alignment horizontal="center"/>
    </xf>
    <xf numFmtId="190" fontId="71" fillId="0" borderId="9" xfId="13066" applyFont="1" applyFill="1" applyBorder="1" applyAlignment="1">
      <alignment horizontal="center" vertical="center" wrapText="1"/>
    </xf>
    <xf numFmtId="190" fontId="65" fillId="0" borderId="0" xfId="13067" applyFont="1" applyFill="1" applyBorder="1" applyAlignment="1">
      <alignment horizontal="left" vertical="center" shrinkToFit="1"/>
    </xf>
    <xf numFmtId="190" fontId="71" fillId="0" borderId="41" xfId="13066" applyFont="1" applyFill="1" applyBorder="1" applyAlignment="1">
      <alignment horizontal="center" vertical="center" wrapText="1"/>
    </xf>
    <xf numFmtId="190" fontId="71" fillId="0" borderId="0" xfId="12933" applyFont="1" applyBorder="1" applyAlignment="1">
      <alignment horizontal="center" vertical="center"/>
    </xf>
    <xf numFmtId="190" fontId="71" fillId="0" borderId="42" xfId="12933" applyFont="1" applyBorder="1" applyAlignment="1">
      <alignment horizontal="center" vertical="center"/>
    </xf>
    <xf numFmtId="190" fontId="71" fillId="0" borderId="42" xfId="12933" applyFont="1" applyFill="1" applyBorder="1" applyAlignment="1">
      <alignment horizontal="center" vertical="center"/>
    </xf>
    <xf numFmtId="190" fontId="71" fillId="0" borderId="42" xfId="12933" applyFont="1" applyBorder="1" applyAlignment="1">
      <alignment horizontal="center" vertical="center"/>
    </xf>
    <xf numFmtId="190" fontId="71" fillId="0" borderId="57" xfId="12933" applyFont="1" applyBorder="1" applyAlignment="1">
      <alignment horizontal="center" vertical="center"/>
    </xf>
    <xf numFmtId="190" fontId="71" fillId="0" borderId="41" xfId="12933" applyFont="1" applyBorder="1" applyAlignment="1">
      <alignment horizontal="center" vertical="center"/>
    </xf>
    <xf numFmtId="190" fontId="71" fillId="0" borderId="0" xfId="13067" applyFont="1" applyFill="1" applyBorder="1" applyAlignment="1">
      <alignment horizontal="center" vertical="center" shrinkToFit="1"/>
    </xf>
    <xf numFmtId="49" fontId="71" fillId="0" borderId="0" xfId="13067" applyNumberFormat="1" applyFont="1" applyFill="1" applyBorder="1" applyAlignment="1">
      <alignment horizontal="center" vertical="center" shrinkToFit="1"/>
    </xf>
    <xf numFmtId="190" fontId="71" fillId="0" borderId="0" xfId="13067" applyNumberFormat="1" applyFont="1" applyFill="1" applyBorder="1" applyAlignment="1">
      <alignment horizontal="center" vertical="center" shrinkToFit="1"/>
    </xf>
    <xf numFmtId="190" fontId="65" fillId="0" borderId="0" xfId="13067" applyFont="1" applyFill="1" applyBorder="1" applyAlignment="1">
      <alignment horizontal="left" vertical="center" shrinkToFit="1"/>
    </xf>
    <xf numFmtId="190" fontId="71" fillId="0" borderId="42" xfId="13066" applyFont="1" applyFill="1" applyBorder="1" applyAlignment="1">
      <alignment horizontal="center" vertical="center" wrapText="1"/>
    </xf>
    <xf numFmtId="178" fontId="71" fillId="0" borderId="42" xfId="13066" applyNumberFormat="1" applyFont="1" applyFill="1" applyBorder="1" applyAlignment="1">
      <alignment horizontal="center" wrapText="1"/>
    </xf>
    <xf numFmtId="190" fontId="71" fillId="23" borderId="57" xfId="12933" applyFont="1" applyFill="1" applyBorder="1" applyAlignment="1">
      <alignment horizontal="center" vertical="center"/>
    </xf>
    <xf numFmtId="190" fontId="71" fillId="23" borderId="41" xfId="12933" applyFont="1" applyFill="1" applyBorder="1" applyAlignment="1">
      <alignment horizontal="center" vertical="center"/>
    </xf>
    <xf numFmtId="190" fontId="71" fillId="23" borderId="42" xfId="12933" applyFont="1" applyFill="1" applyBorder="1" applyAlignment="1">
      <alignment horizontal="center" vertical="center"/>
    </xf>
    <xf numFmtId="190" fontId="71" fillId="35" borderId="41" xfId="12933" applyFont="1" applyFill="1" applyBorder="1" applyAlignment="1">
      <alignment horizontal="center" vertical="center"/>
    </xf>
    <xf numFmtId="190" fontId="71" fillId="35" borderId="42" xfId="12933" applyFont="1" applyFill="1" applyBorder="1" applyAlignment="1">
      <alignment horizontal="center" vertical="center"/>
    </xf>
    <xf numFmtId="178" fontId="71" fillId="0" borderId="42" xfId="12933" applyNumberFormat="1" applyFont="1" applyBorder="1" applyAlignment="1">
      <alignment horizontal="center"/>
    </xf>
    <xf numFmtId="178" fontId="71" fillId="0" borderId="42" xfId="12933" applyNumberFormat="1" applyFont="1" applyFill="1" applyBorder="1" applyAlignment="1">
      <alignment horizontal="center" vertical="center" wrapText="1"/>
    </xf>
    <xf numFmtId="190" fontId="71" fillId="0" borderId="43" xfId="12933" applyFont="1" applyFill="1" applyBorder="1" applyAlignment="1">
      <alignment horizontal="center" vertical="center"/>
    </xf>
    <xf numFmtId="190" fontId="71" fillId="0" borderId="9" xfId="12933" applyFont="1" applyBorder="1" applyAlignment="1">
      <alignment horizontal="center" vertical="center"/>
    </xf>
    <xf numFmtId="190" fontId="71" fillId="0" borderId="41" xfId="12933" applyFont="1" applyBorder="1" applyAlignment="1">
      <alignment horizontal="center" vertical="center"/>
    </xf>
    <xf numFmtId="190" fontId="71" fillId="35" borderId="57" xfId="12933" applyFont="1" applyFill="1" applyBorder="1" applyAlignment="1">
      <alignment horizontal="center" vertical="center"/>
    </xf>
    <xf numFmtId="179" fontId="71" fillId="0" borderId="0" xfId="13067" applyNumberFormat="1" applyFont="1" applyFill="1" applyBorder="1" applyAlignment="1">
      <alignment horizontal="center" vertical="center" shrinkToFit="1"/>
    </xf>
    <xf numFmtId="190" fontId="71" fillId="0" borderId="42" xfId="13063" applyFont="1" applyFill="1" applyBorder="1" applyAlignment="1">
      <alignment horizontal="center" vertical="center"/>
    </xf>
    <xf numFmtId="190" fontId="91" fillId="0" borderId="42" xfId="13020" applyFont="1" applyBorder="1" applyAlignment="1">
      <alignment horizontal="center" vertical="center"/>
    </xf>
    <xf numFmtId="190" fontId="96" fillId="0" borderId="0" xfId="13067" applyFont="1" applyFill="1" applyBorder="1" applyAlignment="1">
      <alignment horizontal="left" vertical="center" shrinkToFit="1"/>
    </xf>
    <xf numFmtId="190" fontId="71" fillId="0" borderId="57" xfId="12933" applyFont="1" applyBorder="1" applyAlignment="1">
      <alignment horizontal="center" vertical="center"/>
    </xf>
    <xf numFmtId="190" fontId="91" fillId="0" borderId="57" xfId="12933" applyFont="1" applyBorder="1" applyAlignment="1">
      <alignment horizontal="center" vertical="center"/>
    </xf>
    <xf numFmtId="190" fontId="91" fillId="0" borderId="41" xfId="12933" applyFont="1" applyBorder="1" applyAlignment="1">
      <alignment horizontal="center" vertical="center"/>
    </xf>
    <xf numFmtId="178" fontId="71" fillId="0" borderId="0" xfId="12933" applyNumberFormat="1" applyFont="1" applyFill="1" applyBorder="1" applyAlignment="1">
      <alignment horizontal="center"/>
    </xf>
    <xf numFmtId="179" fontId="91" fillId="0" borderId="0" xfId="13067" applyNumberFormat="1" applyFont="1" applyFill="1" applyBorder="1" applyAlignment="1">
      <alignment horizontal="center" vertical="center" shrinkToFit="1"/>
    </xf>
    <xf numFmtId="190" fontId="96" fillId="0" borderId="0" xfId="13067" applyFont="1" applyFill="1" applyBorder="1" applyAlignment="1">
      <alignment horizontal="left" vertical="center" shrinkToFit="1"/>
    </xf>
    <xf numFmtId="178" fontId="71" fillId="0" borderId="42" xfId="13020" applyNumberFormat="1" applyFont="1" applyBorder="1" applyAlignment="1">
      <alignment horizontal="center" vertical="center"/>
    </xf>
    <xf numFmtId="190" fontId="91" fillId="0" borderId="42" xfId="13020" applyFont="1" applyBorder="1" applyAlignment="1">
      <alignment horizontal="center" wrapText="1"/>
    </xf>
    <xf numFmtId="190" fontId="71" fillId="0" borderId="41" xfId="12933" applyFont="1" applyFill="1" applyBorder="1" applyAlignment="1">
      <alignment horizontal="center" vertical="center"/>
    </xf>
    <xf numFmtId="178" fontId="71" fillId="0" borderId="62" xfId="13020" applyNumberFormat="1" applyFont="1" applyBorder="1" applyAlignment="1">
      <alignment horizontal="center"/>
    </xf>
    <xf numFmtId="190" fontId="71" fillId="8" borderId="57" xfId="12933" applyFont="1" applyFill="1" applyBorder="1" applyAlignment="1">
      <alignment horizontal="center" vertical="center"/>
    </xf>
    <xf numFmtId="190" fontId="71" fillId="8" borderId="41" xfId="12933" applyFont="1" applyFill="1" applyBorder="1" applyAlignment="1">
      <alignment horizontal="center" vertical="center"/>
    </xf>
    <xf numFmtId="178" fontId="71" fillId="0" borderId="9" xfId="12933" applyNumberFormat="1" applyFont="1" applyFill="1" applyBorder="1" applyAlignment="1">
      <alignment horizontal="center"/>
    </xf>
    <xf numFmtId="190" fontId="65" fillId="0" borderId="0" xfId="13020" applyFont="1" applyBorder="1" applyAlignment="1">
      <alignment vertical="center"/>
    </xf>
    <xf numFmtId="190" fontId="71" fillId="8" borderId="42" xfId="12933" applyFont="1" applyFill="1" applyBorder="1" applyAlignment="1">
      <alignment horizontal="center" vertical="center"/>
    </xf>
    <xf numFmtId="190" fontId="71" fillId="0" borderId="0" xfId="13020" applyFont="1" applyFill="1" applyBorder="1" applyAlignment="1">
      <alignment vertical="center"/>
    </xf>
    <xf numFmtId="190" fontId="83" fillId="0" borderId="87" xfId="13020" applyFont="1" applyBorder="1"/>
    <xf numFmtId="190" fontId="71" fillId="0" borderId="57" xfId="12933" applyFont="1" applyFill="1" applyBorder="1" applyAlignment="1">
      <alignment horizontal="center" vertical="center"/>
    </xf>
    <xf numFmtId="178" fontId="71" fillId="0" borderId="42" xfId="13063" applyNumberFormat="1" applyFont="1" applyFill="1" applyBorder="1" applyAlignment="1">
      <alignment horizontal="center" vertical="center" wrapText="1"/>
    </xf>
    <xf numFmtId="190" fontId="87" fillId="0" borderId="0" xfId="13067" applyFont="1" applyFill="1" applyBorder="1" applyAlignment="1">
      <alignment horizontal="center" vertical="center" shrinkToFit="1"/>
    </xf>
    <xf numFmtId="49" fontId="87" fillId="0" borderId="0" xfId="13067" applyNumberFormat="1" applyFont="1" applyFill="1" applyBorder="1" applyAlignment="1">
      <alignment horizontal="center" vertical="center" shrinkToFit="1"/>
    </xf>
    <xf numFmtId="179" fontId="87" fillId="0" borderId="0" xfId="13067" applyNumberFormat="1" applyFont="1" applyFill="1" applyBorder="1" applyAlignment="1">
      <alignment horizontal="center" vertical="center" shrinkToFit="1"/>
    </xf>
    <xf numFmtId="190" fontId="86" fillId="0" borderId="0" xfId="13067" applyFont="1" applyFill="1" applyBorder="1" applyAlignment="1">
      <alignment horizontal="left" vertical="center" shrinkToFit="1"/>
    </xf>
    <xf numFmtId="190" fontId="65" fillId="15" borderId="0" xfId="13067" applyFont="1" applyFill="1" applyBorder="1" applyAlignment="1">
      <alignment horizontal="left" vertical="center"/>
    </xf>
    <xf numFmtId="190" fontId="65" fillId="0" borderId="0" xfId="13066" applyFont="1" applyBorder="1" applyAlignment="1">
      <alignment horizontal="center" vertical="center"/>
    </xf>
    <xf numFmtId="190" fontId="65" fillId="0" borderId="0" xfId="13066" applyFont="1" applyFill="1" applyBorder="1" applyAlignment="1">
      <alignment horizontal="center" vertical="center"/>
    </xf>
    <xf numFmtId="190" fontId="65" fillId="0" borderId="0" xfId="13020" applyFont="1" applyAlignment="1">
      <alignment vertical="center"/>
    </xf>
    <xf numFmtId="200" fontId="97" fillId="0" borderId="0" xfId="13020" applyNumberFormat="1" applyFont="1" applyFill="1" applyAlignment="1">
      <alignment horizontal="center" vertical="center"/>
    </xf>
    <xf numFmtId="190" fontId="82" fillId="0" borderId="0" xfId="13066" applyFont="1" applyBorder="1" applyAlignment="1">
      <alignment horizontal="center" vertical="center"/>
    </xf>
    <xf numFmtId="190" fontId="65" fillId="0" borderId="0" xfId="13066" applyFont="1" applyBorder="1" applyAlignment="1">
      <alignment horizontal="center" vertical="center"/>
    </xf>
    <xf numFmtId="190" fontId="82" fillId="0" borderId="0" xfId="13020" applyFont="1" applyFill="1" applyAlignment="1">
      <alignment horizontal="center" vertical="center"/>
    </xf>
    <xf numFmtId="190" fontId="82" fillId="0" borderId="0" xfId="13020" applyFont="1" applyAlignment="1">
      <alignment horizontal="center" vertical="center"/>
    </xf>
    <xf numFmtId="190" fontId="98" fillId="0" borderId="0" xfId="13066" applyFont="1" applyBorder="1" applyAlignment="1">
      <alignment horizontal="center" vertical="center"/>
    </xf>
    <xf numFmtId="190" fontId="98" fillId="0" borderId="0" xfId="13066" applyFont="1" applyFill="1" applyBorder="1" applyAlignment="1">
      <alignment horizontal="center" vertical="center"/>
    </xf>
    <xf numFmtId="0" fontId="104" fillId="0" borderId="0" xfId="13068" applyFont="1"/>
    <xf numFmtId="0" fontId="104" fillId="0" borderId="0" xfId="13068" applyFont="1" applyAlignment="1">
      <alignment horizontal="center"/>
    </xf>
    <xf numFmtId="0" fontId="105" fillId="0" borderId="0" xfId="13068" applyFont="1"/>
    <xf numFmtId="178" fontId="104" fillId="0" borderId="42" xfId="13069" applyNumberFormat="1" applyFont="1" applyFill="1" applyBorder="1" applyAlignment="1">
      <alignment horizontal="center" vertical="center"/>
    </xf>
    <xf numFmtId="0" fontId="104" fillId="0" borderId="42" xfId="13068" applyFont="1" applyBorder="1" applyAlignment="1">
      <alignment horizontal="center"/>
    </xf>
    <xf numFmtId="0" fontId="14" fillId="0" borderId="57" xfId="13068" applyBorder="1" applyAlignment="1">
      <alignment horizontal="center"/>
    </xf>
    <xf numFmtId="0" fontId="14" fillId="0" borderId="9" xfId="13068" applyBorder="1" applyAlignment="1">
      <alignment horizontal="center"/>
    </xf>
    <xf numFmtId="0" fontId="104" fillId="0" borderId="42" xfId="13069" applyFont="1" applyFill="1" applyBorder="1" applyAlignment="1">
      <alignment horizontal="center" vertical="center" wrapText="1"/>
    </xf>
    <xf numFmtId="0" fontId="14" fillId="0" borderId="9" xfId="13068" applyBorder="1" applyAlignment="1">
      <alignment horizontal="center" vertical="center"/>
    </xf>
    <xf numFmtId="0" fontId="104" fillId="17" borderId="42" xfId="13069" applyNumberFormat="1" applyFont="1" applyFill="1" applyBorder="1" applyAlignment="1">
      <alignment horizontal="center" vertical="center" wrapText="1"/>
    </xf>
    <xf numFmtId="0" fontId="14" fillId="0" borderId="41" xfId="13068" applyFont="1" applyBorder="1" applyAlignment="1">
      <alignment horizontal="center" vertical="center"/>
    </xf>
    <xf numFmtId="0" fontId="14" fillId="0" borderId="42" xfId="13068" applyFont="1" applyBorder="1" applyAlignment="1">
      <alignment horizontal="center"/>
    </xf>
    <xf numFmtId="0" fontId="105" fillId="0" borderId="0" xfId="13068" applyFont="1" applyFill="1"/>
    <xf numFmtId="0" fontId="104" fillId="0" borderId="42" xfId="13069" applyNumberFormat="1" applyFont="1" applyFill="1" applyBorder="1" applyAlignment="1">
      <alignment horizontal="center" vertical="center"/>
    </xf>
    <xf numFmtId="0" fontId="104" fillId="0" borderId="42" xfId="13069" applyFont="1" applyFill="1" applyBorder="1" applyAlignment="1">
      <alignment horizontal="center" vertical="center"/>
    </xf>
    <xf numFmtId="0" fontId="104" fillId="0" borderId="42" xfId="13069" applyFont="1" applyFill="1" applyBorder="1" applyAlignment="1">
      <alignment horizontal="center" vertical="center"/>
    </xf>
    <xf numFmtId="49" fontId="104" fillId="0" borderId="42" xfId="13069" applyNumberFormat="1" applyFont="1" applyFill="1" applyBorder="1" applyAlignment="1">
      <alignment horizontal="center" vertical="center"/>
    </xf>
    <xf numFmtId="0" fontId="105" fillId="36" borderId="0" xfId="13070" applyFont="1" applyFill="1" applyBorder="1" applyAlignment="1">
      <alignment horizontal="left" vertical="center"/>
    </xf>
    <xf numFmtId="178" fontId="106" fillId="16" borderId="42" xfId="13068" applyNumberFormat="1" applyFont="1" applyFill="1" applyBorder="1" applyAlignment="1">
      <alignment horizontal="center"/>
    </xf>
    <xf numFmtId="0" fontId="104" fillId="0" borderId="41" xfId="13069" applyFont="1" applyFill="1" applyBorder="1" applyAlignment="1">
      <alignment horizontal="center" vertical="center" wrapText="1"/>
    </xf>
    <xf numFmtId="0" fontId="104" fillId="16" borderId="0" xfId="13068" applyFont="1" applyFill="1" applyBorder="1" applyAlignment="1">
      <alignment horizontal="center" vertical="center" wrapText="1"/>
    </xf>
    <xf numFmtId="0" fontId="104" fillId="16" borderId="0" xfId="13069" applyFont="1" applyFill="1" applyBorder="1" applyAlignment="1">
      <alignment horizontal="center" vertical="center" wrapText="1"/>
    </xf>
    <xf numFmtId="0" fontId="105" fillId="0" borderId="0" xfId="13070" applyFont="1" applyFill="1" applyBorder="1" applyAlignment="1">
      <alignment horizontal="left" vertical="center" shrinkToFit="1"/>
    </xf>
    <xf numFmtId="0" fontId="14" fillId="0" borderId="57" xfId="13068" applyBorder="1" applyAlignment="1">
      <alignment horizontal="center" vertical="center"/>
    </xf>
    <xf numFmtId="0" fontId="106" fillId="16" borderId="42" xfId="13068" applyFont="1" applyFill="1" applyBorder="1" applyAlignment="1">
      <alignment horizontal="center" vertical="center" wrapText="1"/>
    </xf>
    <xf numFmtId="0" fontId="106" fillId="0" borderId="42" xfId="13068" applyFont="1" applyBorder="1" applyAlignment="1">
      <alignment horizontal="center"/>
    </xf>
    <xf numFmtId="0" fontId="104" fillId="0" borderId="41" xfId="13069" applyFont="1" applyFill="1" applyBorder="1" applyAlignment="1">
      <alignment horizontal="center" vertical="center"/>
    </xf>
    <xf numFmtId="0" fontId="104" fillId="0" borderId="42" xfId="13068" applyFont="1" applyBorder="1" applyAlignment="1">
      <alignment horizontal="center"/>
    </xf>
    <xf numFmtId="178" fontId="104" fillId="16" borderId="0" xfId="13068" applyNumberFormat="1" applyFont="1" applyFill="1" applyBorder="1" applyAlignment="1">
      <alignment horizontal="center"/>
    </xf>
    <xf numFmtId="58" fontId="105" fillId="0" borderId="0" xfId="13070" applyNumberFormat="1" applyFont="1" applyFill="1" applyBorder="1" applyAlignment="1">
      <alignment horizontal="left" vertical="center" shrinkToFit="1"/>
    </xf>
    <xf numFmtId="0" fontId="106" fillId="0" borderId="41" xfId="13068" applyFont="1" applyBorder="1" applyAlignment="1">
      <alignment horizontal="center" vertical="center"/>
    </xf>
    <xf numFmtId="0" fontId="106" fillId="0" borderId="42" xfId="13069" applyFont="1" applyFill="1" applyBorder="1" applyAlignment="1">
      <alignment horizontal="center" vertical="center"/>
    </xf>
    <xf numFmtId="0" fontId="14" fillId="0" borderId="42" xfId="13068" applyBorder="1" applyAlignment="1">
      <alignment horizontal="center"/>
    </xf>
    <xf numFmtId="0" fontId="104" fillId="0" borderId="0" xfId="13069" applyFont="1" applyBorder="1" applyAlignment="1">
      <alignment vertical="center" wrapText="1"/>
    </xf>
    <xf numFmtId="0" fontId="106" fillId="16" borderId="42" xfId="13068" applyFont="1" applyFill="1" applyBorder="1" applyAlignment="1">
      <alignment horizontal="center"/>
    </xf>
    <xf numFmtId="0" fontId="104" fillId="16" borderId="41" xfId="13068" applyFont="1" applyFill="1" applyBorder="1" applyAlignment="1">
      <alignment horizontal="center" vertical="center"/>
    </xf>
    <xf numFmtId="0" fontId="104" fillId="0" borderId="42" xfId="13069" applyFont="1" applyFill="1" applyBorder="1" applyAlignment="1">
      <alignment horizontal="center" vertical="center" wrapText="1"/>
    </xf>
    <xf numFmtId="178" fontId="104" fillId="0" borderId="0" xfId="13069" applyNumberFormat="1" applyFont="1" applyFill="1" applyBorder="1" applyAlignment="1">
      <alignment horizontal="center" vertical="center"/>
    </xf>
    <xf numFmtId="0" fontId="104" fillId="0" borderId="0" xfId="13068" applyNumberFormat="1" applyFont="1" applyBorder="1" applyAlignment="1">
      <alignment horizontal="center" vertical="center"/>
    </xf>
    <xf numFmtId="0" fontId="104" fillId="16" borderId="0" xfId="13068" applyFont="1" applyFill="1" applyBorder="1" applyAlignment="1">
      <alignment horizontal="center"/>
    </xf>
    <xf numFmtId="0" fontId="104" fillId="0" borderId="0" xfId="13068" applyFont="1" applyBorder="1" applyAlignment="1">
      <alignment horizontal="center"/>
    </xf>
    <xf numFmtId="0" fontId="106" fillId="0" borderId="41" xfId="13069" applyFont="1" applyFill="1" applyBorder="1" applyAlignment="1">
      <alignment horizontal="center" vertical="center"/>
    </xf>
    <xf numFmtId="49" fontId="107" fillId="0" borderId="42" xfId="13071" applyNumberFormat="1" applyFont="1" applyFill="1" applyBorder="1" applyAlignment="1">
      <alignment horizontal="center" vertical="center"/>
    </xf>
    <xf numFmtId="0" fontId="14" fillId="0" borderId="0" xfId="13068" applyBorder="1" applyAlignment="1">
      <alignment horizontal="center"/>
    </xf>
    <xf numFmtId="0" fontId="104" fillId="0" borderId="0" xfId="13069" applyFont="1" applyFill="1" applyBorder="1" applyAlignment="1">
      <alignment horizontal="center" vertical="center"/>
    </xf>
    <xf numFmtId="0" fontId="104" fillId="0" borderId="42" xfId="13068" applyFont="1" applyBorder="1" applyAlignment="1">
      <alignment horizontal="center" vertical="center"/>
    </xf>
    <xf numFmtId="0" fontId="105" fillId="0" borderId="0" xfId="13068" applyFont="1" applyAlignment="1">
      <alignment horizontal="left"/>
    </xf>
    <xf numFmtId="0" fontId="108" fillId="0" borderId="0" xfId="13068" applyFont="1"/>
    <xf numFmtId="0" fontId="14" fillId="0" borderId="57" xfId="13068" applyBorder="1" applyAlignment="1">
      <alignment horizontal="center" vertical="center" wrapText="1"/>
    </xf>
    <xf numFmtId="0" fontId="14" fillId="0" borderId="9" xfId="13068" applyBorder="1" applyAlignment="1">
      <alignment horizontal="center" vertical="center" wrapText="1"/>
    </xf>
    <xf numFmtId="178" fontId="104" fillId="0" borderId="57" xfId="13069" applyNumberFormat="1" applyFont="1" applyFill="1" applyBorder="1" applyAlignment="1">
      <alignment horizontal="center" vertical="center"/>
    </xf>
    <xf numFmtId="0" fontId="14" fillId="0" borderId="0" xfId="13068" applyBorder="1" applyAlignment="1">
      <alignment horizontal="center" vertical="center"/>
    </xf>
    <xf numFmtId="0" fontId="14" fillId="0" borderId="42" xfId="13068" applyBorder="1" applyAlignment="1">
      <alignment horizontal="center" vertical="center"/>
    </xf>
    <xf numFmtId="0" fontId="104" fillId="16" borderId="42" xfId="13068" applyFont="1" applyFill="1" applyBorder="1" applyAlignment="1">
      <alignment horizontal="center"/>
    </xf>
    <xf numFmtId="0" fontId="104" fillId="0" borderId="0" xfId="13068" applyFont="1" applyFill="1"/>
    <xf numFmtId="0" fontId="104" fillId="16" borderId="42" xfId="13068" applyFont="1" applyFill="1" applyBorder="1" applyAlignment="1">
      <alignment horizontal="center" vertical="center"/>
    </xf>
    <xf numFmtId="0" fontId="104" fillId="0" borderId="42" xfId="13069" applyFont="1" applyBorder="1" applyAlignment="1">
      <alignment horizontal="center" vertical="center"/>
    </xf>
    <xf numFmtId="0" fontId="104" fillId="0" borderId="42" xfId="13069" applyFont="1" applyBorder="1" applyAlignment="1">
      <alignment horizontal="center" vertical="center"/>
    </xf>
    <xf numFmtId="0" fontId="104" fillId="0" borderId="0" xfId="13069" applyFont="1" applyFill="1" applyBorder="1" applyAlignment="1">
      <alignment horizontal="center" vertical="center" wrapText="1"/>
    </xf>
    <xf numFmtId="0" fontId="104" fillId="0" borderId="0" xfId="13072" applyFont="1" applyBorder="1" applyAlignment="1" applyProtection="1">
      <alignment horizontal="center"/>
    </xf>
    <xf numFmtId="0" fontId="104" fillId="17" borderId="41" xfId="13069" applyNumberFormat="1" applyFont="1" applyFill="1" applyBorder="1" applyAlignment="1">
      <alignment horizontal="center" vertical="center" wrapText="1"/>
    </xf>
    <xf numFmtId="0" fontId="104" fillId="0" borderId="42" xfId="13069" applyNumberFormat="1" applyFont="1" applyFill="1" applyBorder="1" applyAlignment="1">
      <alignment horizontal="center" vertical="center" wrapText="1"/>
    </xf>
    <xf numFmtId="0" fontId="104" fillId="0" borderId="42" xfId="13069" applyNumberFormat="1" applyFont="1" applyFill="1" applyBorder="1" applyAlignment="1">
      <alignment horizontal="center" vertical="center" wrapText="1"/>
    </xf>
    <xf numFmtId="0" fontId="104" fillId="0" borderId="0" xfId="13068" applyFont="1" applyBorder="1"/>
    <xf numFmtId="0" fontId="105" fillId="36" borderId="0" xfId="13070" applyFont="1" applyFill="1" applyBorder="1" applyAlignment="1">
      <alignment horizontal="left" vertical="center" shrinkToFit="1"/>
    </xf>
    <xf numFmtId="0" fontId="104" fillId="0" borderId="0" xfId="13069" applyFont="1" applyFill="1" applyBorder="1" applyAlignment="1">
      <alignment horizontal="left" vertical="center"/>
    </xf>
    <xf numFmtId="0" fontId="104" fillId="0" borderId="41" xfId="13068" applyFont="1" applyBorder="1" applyAlignment="1">
      <alignment horizontal="center" vertical="center"/>
    </xf>
    <xf numFmtId="0" fontId="105" fillId="16" borderId="0" xfId="13070" applyFont="1" applyFill="1" applyBorder="1" applyAlignment="1">
      <alignment vertical="center"/>
    </xf>
    <xf numFmtId="0" fontId="110" fillId="36" borderId="0" xfId="13070" applyFont="1" applyFill="1" applyBorder="1" applyAlignment="1">
      <alignment horizontal="left" vertical="center"/>
    </xf>
    <xf numFmtId="0" fontId="104" fillId="0" borderId="0" xfId="13069" applyFont="1" applyFill="1" applyBorder="1" applyAlignment="1">
      <alignment vertical="center"/>
    </xf>
    <xf numFmtId="0" fontId="105" fillId="0" borderId="0" xfId="13073" applyFont="1" applyBorder="1" applyAlignment="1">
      <alignment horizontal="center" vertical="center" wrapText="1"/>
    </xf>
    <xf numFmtId="0" fontId="105" fillId="0" borderId="0" xfId="13073" applyFont="1" applyBorder="1" applyAlignment="1">
      <alignment horizontal="left" vertical="center" wrapText="1"/>
    </xf>
    <xf numFmtId="0" fontId="105" fillId="0" borderId="0" xfId="13073" applyFont="1" applyBorder="1" applyAlignment="1">
      <alignment horizontal="center" vertical="center" wrapText="1"/>
    </xf>
    <xf numFmtId="0" fontId="105" fillId="0" borderId="0" xfId="13068" applyFont="1" applyAlignment="1">
      <alignment vertical="center"/>
    </xf>
    <xf numFmtId="201" fontId="105" fillId="0" borderId="0" xfId="13068" applyNumberFormat="1" applyFont="1" applyFill="1" applyBorder="1" applyAlignment="1">
      <alignment horizontal="center"/>
    </xf>
    <xf numFmtId="0" fontId="105" fillId="0" borderId="0" xfId="13073" applyFont="1" applyBorder="1" applyAlignment="1">
      <alignment horizontal="center" vertical="center"/>
    </xf>
    <xf numFmtId="0" fontId="111" fillId="0" borderId="0" xfId="13073" applyFont="1" applyBorder="1" applyAlignment="1">
      <alignment horizontal="center" vertical="center"/>
    </xf>
    <xf numFmtId="0" fontId="112" fillId="0" borderId="0" xfId="13073" applyFont="1" applyBorder="1" applyAlignment="1">
      <alignment horizontal="center" vertical="center"/>
    </xf>
    <xf numFmtId="191" fontId="53" fillId="0" borderId="0" xfId="13074" applyFont="1">
      <alignment vertical="center"/>
    </xf>
    <xf numFmtId="49" fontId="53" fillId="0" borderId="0" xfId="13074" applyNumberFormat="1" applyFont="1">
      <alignment vertical="center"/>
    </xf>
    <xf numFmtId="191" fontId="53" fillId="0" borderId="0" xfId="13074" applyFont="1" applyFill="1">
      <alignment vertical="center"/>
    </xf>
    <xf numFmtId="191" fontId="53" fillId="0" borderId="0" xfId="13074" applyNumberFormat="1" applyFont="1" applyFill="1">
      <alignment vertical="center"/>
    </xf>
    <xf numFmtId="178" fontId="113" fillId="0" borderId="42" xfId="13040" applyNumberFormat="1" applyFont="1" applyFill="1" applyBorder="1" applyAlignment="1">
      <alignment horizontal="left"/>
    </xf>
    <xf numFmtId="191" fontId="113" fillId="0" borderId="57" xfId="13040" applyFont="1" applyFill="1" applyBorder="1" applyAlignment="1">
      <alignment horizontal="left" wrapText="1"/>
    </xf>
    <xf numFmtId="0" fontId="53" fillId="0" borderId="42" xfId="13045" applyNumberFormat="1" applyFont="1" applyFill="1" applyBorder="1" applyAlignment="1" applyProtection="1">
      <alignment horizontal="left"/>
    </xf>
    <xf numFmtId="191" fontId="113" fillId="0" borderId="9" xfId="13040" applyFont="1" applyFill="1" applyBorder="1" applyAlignment="1">
      <alignment horizontal="left" wrapText="1"/>
    </xf>
    <xf numFmtId="0" fontId="53" fillId="17" borderId="42" xfId="13045" applyNumberFormat="1" applyFont="1" applyFill="1" applyBorder="1" applyAlignment="1" applyProtection="1">
      <alignment horizontal="left"/>
    </xf>
    <xf numFmtId="191" fontId="113" fillId="0" borderId="41" xfId="13040" applyFont="1" applyFill="1" applyBorder="1" applyAlignment="1">
      <alignment horizontal="left" wrapText="1"/>
    </xf>
    <xf numFmtId="191" fontId="53" fillId="0" borderId="57" xfId="13043" applyNumberFormat="1" applyFont="1" applyFill="1" applyBorder="1" applyAlignment="1">
      <alignment horizontal="left" vertical="center"/>
    </xf>
    <xf numFmtId="49" fontId="53" fillId="0" borderId="57" xfId="13043" applyNumberFormat="1" applyFont="1" applyFill="1" applyBorder="1" applyAlignment="1">
      <alignment horizontal="left" vertical="center"/>
    </xf>
    <xf numFmtId="191" fontId="53" fillId="0" borderId="41" xfId="13043" applyNumberFormat="1" applyFont="1" applyFill="1" applyBorder="1" applyAlignment="1">
      <alignment horizontal="left" vertical="center"/>
    </xf>
    <xf numFmtId="49" fontId="53" fillId="0" borderId="0" xfId="13074" applyNumberFormat="1" applyFont="1" applyFill="1">
      <alignment vertical="center"/>
    </xf>
    <xf numFmtId="191" fontId="6" fillId="0" borderId="0" xfId="13055" applyNumberFormat="1" applyFont="1" applyFill="1" applyBorder="1" applyAlignment="1">
      <alignment horizontal="left" vertical="center" shrinkToFit="1"/>
    </xf>
    <xf numFmtId="191" fontId="53" fillId="0" borderId="0" xfId="13074" applyNumberFormat="1" applyFont="1" applyFill="1" applyBorder="1">
      <alignment vertical="center"/>
    </xf>
    <xf numFmtId="191" fontId="53" fillId="0" borderId="0" xfId="13074" applyNumberFormat="1" applyFont="1" applyFill="1" applyBorder="1" applyAlignment="1">
      <alignment horizontal="center" vertical="center"/>
    </xf>
    <xf numFmtId="49" fontId="53" fillId="0" borderId="0" xfId="13074" applyNumberFormat="1" applyFont="1" applyFill="1" applyBorder="1">
      <alignment vertical="center"/>
    </xf>
    <xf numFmtId="191" fontId="53" fillId="0" borderId="0" xfId="13074" applyNumberFormat="1" applyFont="1" applyFill="1" applyBorder="1" applyAlignment="1">
      <alignment horizontal="left" vertical="top" wrapText="1"/>
    </xf>
    <xf numFmtId="191" fontId="53" fillId="0" borderId="0" xfId="13074" applyNumberFormat="1" applyFont="1" applyFill="1" applyBorder="1" applyAlignment="1">
      <alignment horizontal="left" vertical="center"/>
    </xf>
    <xf numFmtId="49" fontId="6" fillId="0" borderId="0" xfId="13055" applyNumberFormat="1" applyFont="1" applyFill="1" applyBorder="1" applyAlignment="1">
      <alignment horizontal="left" vertical="center" shrinkToFit="1"/>
    </xf>
    <xf numFmtId="179" fontId="6" fillId="0" borderId="0" xfId="13055" applyNumberFormat="1" applyFont="1" applyFill="1" applyBorder="1" applyAlignment="1">
      <alignment horizontal="left" vertical="center" shrinkToFit="1"/>
    </xf>
    <xf numFmtId="191" fontId="53" fillId="0" borderId="0" xfId="13074" applyNumberFormat="1" applyFont="1" applyFill="1" applyBorder="1" applyAlignment="1">
      <alignment horizontal="left"/>
    </xf>
    <xf numFmtId="191" fontId="53" fillId="0" borderId="0" xfId="13074" applyFont="1" applyFill="1" applyAlignment="1"/>
    <xf numFmtId="202" fontId="115" fillId="0" borderId="42" xfId="13075" applyNumberFormat="1" applyFont="1" applyBorder="1" applyAlignment="1">
      <alignment horizontal="left" vertical="center"/>
    </xf>
    <xf numFmtId="191" fontId="53" fillId="0" borderId="0" xfId="13076" applyNumberFormat="1" applyFont="1" applyFill="1" applyBorder="1" applyAlignment="1">
      <alignment horizontal="left" vertical="center"/>
    </xf>
    <xf numFmtId="191" fontId="53" fillId="0" borderId="0" xfId="13074" applyFont="1" applyAlignment="1"/>
    <xf numFmtId="191" fontId="53" fillId="15" borderId="0" xfId="13074" applyFont="1" applyFill="1" applyBorder="1" applyAlignment="1">
      <alignment horizontal="left" vertical="center"/>
    </xf>
    <xf numFmtId="191" fontId="6" fillId="15" borderId="0" xfId="13055" applyFont="1" applyFill="1" applyBorder="1" applyAlignment="1">
      <alignment horizontal="left" vertical="center"/>
    </xf>
    <xf numFmtId="191" fontId="53" fillId="0" borderId="0" xfId="13040" applyFont="1" applyFill="1" applyBorder="1" applyAlignment="1">
      <alignment horizontal="left" wrapText="1"/>
    </xf>
    <xf numFmtId="16" fontId="53" fillId="0" borderId="0" xfId="13041" applyNumberFormat="1" applyFont="1" applyFill="1" applyBorder="1" applyAlignment="1">
      <alignment horizontal="left"/>
    </xf>
    <xf numFmtId="0" fontId="53" fillId="37" borderId="42" xfId="13045" applyNumberFormat="1" applyFont="1" applyFill="1" applyBorder="1" applyAlignment="1" applyProtection="1">
      <alignment horizontal="left"/>
    </xf>
    <xf numFmtId="191" fontId="53" fillId="0" borderId="57" xfId="13043" applyFont="1" applyBorder="1" applyAlignment="1">
      <alignment horizontal="left" vertical="center"/>
    </xf>
    <xf numFmtId="49" fontId="53" fillId="0" borderId="57" xfId="13043" applyNumberFormat="1" applyFont="1" applyBorder="1" applyAlignment="1">
      <alignment horizontal="left" vertical="center"/>
    </xf>
    <xf numFmtId="191" fontId="53" fillId="0" borderId="41" xfId="13043" applyFont="1" applyBorder="1" applyAlignment="1">
      <alignment horizontal="left" vertical="center"/>
    </xf>
    <xf numFmtId="49" fontId="53" fillId="0" borderId="41" xfId="13043" applyNumberFormat="1" applyFont="1" applyBorder="1" applyAlignment="1">
      <alignment horizontal="left" vertical="center"/>
    </xf>
    <xf numFmtId="191" fontId="6" fillId="17" borderId="0" xfId="13055" applyFont="1" applyFill="1" applyBorder="1" applyAlignment="1">
      <alignment horizontal="left" vertical="center" shrinkToFit="1"/>
    </xf>
    <xf numFmtId="0" fontId="53" fillId="0" borderId="0" xfId="13074" applyNumberFormat="1" applyFont="1" applyAlignment="1"/>
    <xf numFmtId="16" fontId="53" fillId="16" borderId="0" xfId="13074" applyNumberFormat="1" applyFont="1" applyFill="1" applyBorder="1" applyAlignment="1">
      <alignment horizontal="center"/>
    </xf>
    <xf numFmtId="0" fontId="53" fillId="16" borderId="0" xfId="13074" applyNumberFormat="1" applyFont="1" applyFill="1" applyBorder="1" applyAlignment="1">
      <alignment horizontal="center"/>
    </xf>
    <xf numFmtId="191" fontId="6" fillId="0" borderId="0" xfId="13055" applyFont="1" applyFill="1" applyBorder="1" applyAlignment="1">
      <alignment horizontal="left" vertical="center" shrinkToFit="1"/>
    </xf>
    <xf numFmtId="191" fontId="6" fillId="15" borderId="0" xfId="13055" applyFont="1" applyFill="1" applyBorder="1" applyAlignment="1">
      <alignment horizontal="left" vertical="center"/>
    </xf>
    <xf numFmtId="49" fontId="6" fillId="15" borderId="0" xfId="13055" applyNumberFormat="1" applyFont="1" applyFill="1" applyBorder="1" applyAlignment="1">
      <alignment horizontal="left" vertical="center"/>
    </xf>
    <xf numFmtId="191" fontId="53" fillId="0" borderId="0" xfId="13074" applyFont="1" applyBorder="1">
      <alignment vertical="center"/>
    </xf>
    <xf numFmtId="191" fontId="53" fillId="0" borderId="0" xfId="13074" applyFont="1" applyBorder="1" applyAlignment="1">
      <alignment horizontal="center" vertical="center"/>
    </xf>
    <xf numFmtId="49" fontId="53" fillId="0" borderId="0" xfId="13074" applyNumberFormat="1" applyFont="1" applyBorder="1">
      <alignment vertical="center"/>
    </xf>
    <xf numFmtId="191" fontId="6" fillId="0" borderId="0" xfId="13055" applyFont="1" applyFill="1" applyBorder="1" applyAlignment="1">
      <alignment vertical="center" shrinkToFit="1"/>
    </xf>
    <xf numFmtId="191" fontId="53" fillId="0" borderId="0" xfId="13074" applyFont="1" applyBorder="1" applyAlignment="1">
      <alignment horizontal="left" vertical="center"/>
    </xf>
    <xf numFmtId="191" fontId="75" fillId="0" borderId="0" xfId="13074" applyFont="1" applyAlignment="1">
      <alignment horizontal="left" vertical="center"/>
    </xf>
    <xf numFmtId="17" fontId="76" fillId="0" borderId="0" xfId="13074" applyNumberFormat="1" applyFont="1" applyAlignment="1">
      <alignment horizontal="center" vertical="center"/>
    </xf>
    <xf numFmtId="191" fontId="75" fillId="0" borderId="0" xfId="13043" applyFont="1" applyBorder="1" applyAlignment="1">
      <alignment horizontal="center" vertical="center"/>
    </xf>
    <xf numFmtId="49" fontId="75" fillId="0" borderId="0" xfId="13043" applyNumberFormat="1" applyFont="1" applyBorder="1" applyAlignment="1">
      <alignment horizontal="center" vertical="center"/>
    </xf>
    <xf numFmtId="191" fontId="75" fillId="0" borderId="0" xfId="13043" applyFont="1" applyBorder="1" applyAlignment="1">
      <alignment horizontal="center" vertical="center"/>
    </xf>
    <xf numFmtId="191" fontId="75" fillId="0" borderId="0" xfId="13043" applyFont="1" applyFill="1" applyBorder="1" applyAlignment="1">
      <alignment horizontal="center" vertical="center"/>
    </xf>
    <xf numFmtId="0" fontId="14" fillId="0" borderId="0" xfId="13077"/>
    <xf numFmtId="204" fontId="106" fillId="0" borderId="62" xfId="13078" applyNumberFormat="1" applyFont="1" applyBorder="1" applyAlignment="1">
      <alignment horizontal="center" vertical="center" wrapText="1"/>
    </xf>
    <xf numFmtId="203" fontId="104" fillId="0" borderId="57" xfId="13078" applyFont="1" applyBorder="1" applyAlignment="1">
      <alignment horizontal="center" vertical="center" wrapText="1"/>
    </xf>
    <xf numFmtId="203" fontId="104" fillId="0" borderId="42" xfId="13078" applyFont="1" applyBorder="1" applyAlignment="1">
      <alignment horizontal="center" vertical="center"/>
    </xf>
    <xf numFmtId="203" fontId="105" fillId="0" borderId="0" xfId="13079" applyFont="1"/>
    <xf numFmtId="203" fontId="104" fillId="0" borderId="9" xfId="13078" applyFont="1" applyBorder="1" applyAlignment="1">
      <alignment horizontal="center" vertical="center" wrapText="1"/>
    </xf>
    <xf numFmtId="203" fontId="105" fillId="0" borderId="0" xfId="13080" applyFont="1" applyAlignment="1">
      <alignment horizontal="left" vertical="center" shrinkToFit="1"/>
    </xf>
    <xf numFmtId="203" fontId="104" fillId="0" borderId="41" xfId="13078" applyFont="1" applyBorder="1" applyAlignment="1">
      <alignment horizontal="center" vertical="center" wrapText="1"/>
    </xf>
    <xf numFmtId="203" fontId="104" fillId="0" borderId="41" xfId="13078" applyFont="1" applyBorder="1" applyAlignment="1">
      <alignment horizontal="center" vertical="center"/>
    </xf>
    <xf numFmtId="49" fontId="116" fillId="0" borderId="42" xfId="13081" applyNumberFormat="1" applyFont="1" applyBorder="1" applyAlignment="1">
      <alignment horizontal="center" vertical="center"/>
    </xf>
    <xf numFmtId="203" fontId="104" fillId="0" borderId="42" xfId="13079" applyFont="1" applyBorder="1"/>
    <xf numFmtId="203" fontId="104" fillId="0" borderId="38" xfId="13078" applyFont="1" applyBorder="1" applyAlignment="1">
      <alignment horizontal="center" vertical="center"/>
    </xf>
    <xf numFmtId="203" fontId="104" fillId="0" borderId="42" xfId="13078" applyFont="1" applyBorder="1" applyAlignment="1">
      <alignment horizontal="center" vertical="center"/>
    </xf>
    <xf numFmtId="203" fontId="104" fillId="36" borderId="0" xfId="13079" applyFont="1" applyFill="1"/>
    <xf numFmtId="203" fontId="105" fillId="36" borderId="0" xfId="13080" applyFont="1" applyFill="1" applyAlignment="1">
      <alignment horizontal="left" vertical="center"/>
    </xf>
    <xf numFmtId="203" fontId="105" fillId="36" borderId="0" xfId="13082" applyNumberFormat="1" applyFont="1" applyFill="1" applyAlignment="1">
      <alignment horizontal="left" vertical="center"/>
    </xf>
    <xf numFmtId="205" fontId="116" fillId="0" borderId="42" xfId="13083" applyNumberFormat="1" applyFont="1" applyBorder="1" applyAlignment="1">
      <alignment horizontal="center"/>
    </xf>
    <xf numFmtId="203" fontId="108" fillId="0" borderId="42" xfId="13078" applyFont="1" applyBorder="1" applyAlignment="1">
      <alignment horizontal="center" vertical="center" wrapText="1"/>
    </xf>
    <xf numFmtId="203" fontId="104" fillId="0" borderId="42" xfId="13078" applyFont="1" applyBorder="1" applyAlignment="1">
      <alignment horizontal="center" vertical="center" wrapText="1"/>
    </xf>
    <xf numFmtId="203" fontId="104" fillId="0" borderId="57" xfId="13078" applyFont="1" applyBorder="1" applyAlignment="1">
      <alignment horizontal="center" vertical="center"/>
    </xf>
    <xf numFmtId="49" fontId="116" fillId="0" borderId="57" xfId="13081" applyNumberFormat="1" applyFont="1" applyBorder="1" applyAlignment="1">
      <alignment horizontal="center" vertical="center"/>
    </xf>
    <xf numFmtId="49" fontId="116" fillId="0" borderId="41" xfId="13081" applyNumberFormat="1" applyFont="1" applyBorder="1" applyAlignment="1">
      <alignment horizontal="center" vertical="center"/>
    </xf>
    <xf numFmtId="205" fontId="116" fillId="36" borderId="42" xfId="13083" applyNumberFormat="1" applyFont="1" applyFill="1" applyBorder="1" applyAlignment="1">
      <alignment horizontal="center"/>
    </xf>
    <xf numFmtId="203" fontId="105" fillId="36" borderId="0" xfId="13082" applyNumberFormat="1" applyFont="1" applyFill="1" applyAlignment="1">
      <alignment horizontal="left" vertical="center"/>
    </xf>
    <xf numFmtId="203" fontId="104" fillId="0" borderId="9" xfId="13078" applyFont="1" applyBorder="1" applyAlignment="1">
      <alignment horizontal="center" vertical="center"/>
    </xf>
    <xf numFmtId="204" fontId="104" fillId="36" borderId="0" xfId="13078" applyNumberFormat="1" applyFont="1" applyFill="1" applyAlignment="1">
      <alignment horizontal="center" vertical="center" wrapText="1"/>
    </xf>
    <xf numFmtId="204" fontId="104" fillId="0" borderId="42" xfId="13078" applyNumberFormat="1" applyFont="1" applyBorder="1" applyAlignment="1">
      <alignment horizontal="center" vertical="center" wrapText="1"/>
    </xf>
    <xf numFmtId="191" fontId="106" fillId="0" borderId="42" xfId="13083" applyNumberFormat="1" applyFont="1" applyBorder="1" applyAlignment="1">
      <alignment horizontal="center" vertical="center" wrapText="1"/>
    </xf>
    <xf numFmtId="204" fontId="104" fillId="0" borderId="62" xfId="13078" applyNumberFormat="1" applyFont="1" applyBorder="1" applyAlignment="1">
      <alignment horizontal="center" vertical="center" wrapText="1"/>
    </xf>
    <xf numFmtId="204" fontId="104" fillId="0" borderId="42" xfId="13078" applyNumberFormat="1" applyFont="1" applyBorder="1" applyAlignment="1">
      <alignment horizontal="center" vertical="center"/>
    </xf>
    <xf numFmtId="204" fontId="104" fillId="0" borderId="43" xfId="13078" applyNumberFormat="1" applyFont="1" applyBorder="1" applyAlignment="1">
      <alignment horizontal="center" vertical="center"/>
    </xf>
    <xf numFmtId="203" fontId="104" fillId="0" borderId="57" xfId="13078" applyFont="1" applyBorder="1" applyAlignment="1">
      <alignment vertical="center"/>
    </xf>
    <xf numFmtId="204" fontId="104" fillId="0" borderId="41" xfId="13078" applyNumberFormat="1" applyFont="1" applyBorder="1" applyAlignment="1">
      <alignment horizontal="center" vertical="center"/>
    </xf>
    <xf numFmtId="204" fontId="104" fillId="0" borderId="38" xfId="13078" applyNumberFormat="1" applyFont="1" applyBorder="1" applyAlignment="1">
      <alignment horizontal="center" vertical="center"/>
    </xf>
    <xf numFmtId="203" fontId="104" fillId="0" borderId="41" xfId="13078" applyFont="1" applyBorder="1" applyAlignment="1">
      <alignment vertical="center"/>
    </xf>
    <xf numFmtId="204" fontId="104" fillId="36" borderId="0" xfId="13079" applyNumberFormat="1" applyFont="1" applyFill="1" applyAlignment="1">
      <alignment horizontal="center"/>
    </xf>
    <xf numFmtId="203" fontId="104" fillId="36" borderId="0" xfId="13079" applyFont="1" applyFill="1" applyAlignment="1">
      <alignment horizontal="center"/>
    </xf>
    <xf numFmtId="0" fontId="106" fillId="36" borderId="0" xfId="13083" applyNumberFormat="1" applyFont="1" applyFill="1">
      <alignment vertical="center"/>
    </xf>
    <xf numFmtId="203" fontId="105" fillId="36" borderId="0" xfId="13079" applyFont="1" applyFill="1"/>
    <xf numFmtId="203" fontId="104" fillId="0" borderId="0" xfId="13079" applyFont="1"/>
    <xf numFmtId="191" fontId="117" fillId="0" borderId="42" xfId="13083" applyNumberFormat="1" applyFont="1" applyBorder="1" applyAlignment="1">
      <alignment horizontal="center" vertical="center" wrapText="1"/>
    </xf>
    <xf numFmtId="203" fontId="104" fillId="0" borderId="62" xfId="13078" applyFont="1" applyBorder="1" applyAlignment="1">
      <alignment horizontal="center" vertical="center" wrapText="1"/>
    </xf>
    <xf numFmtId="203" fontId="104" fillId="0" borderId="0" xfId="13078" applyFont="1" applyAlignment="1">
      <alignment horizontal="center" vertical="center"/>
    </xf>
    <xf numFmtId="203" fontId="104" fillId="0" borderId="31" xfId="13078" applyFont="1" applyBorder="1" applyAlignment="1">
      <alignment horizontal="center" vertical="center"/>
    </xf>
    <xf numFmtId="203" fontId="105" fillId="36" borderId="0" xfId="13079" applyFont="1" applyFill="1" applyAlignment="1">
      <alignment horizontal="center"/>
    </xf>
    <xf numFmtId="204" fontId="106" fillId="0" borderId="42" xfId="13078" applyNumberFormat="1" applyFont="1" applyBorder="1" applyAlignment="1">
      <alignment horizontal="center" vertical="center" wrapText="1"/>
    </xf>
    <xf numFmtId="203" fontId="104" fillId="17" borderId="62" xfId="13078" applyFont="1" applyFill="1" applyBorder="1" applyAlignment="1">
      <alignment horizontal="center" vertical="center" wrapText="1"/>
    </xf>
    <xf numFmtId="204" fontId="106" fillId="0" borderId="41" xfId="13078" applyNumberFormat="1" applyFont="1" applyBorder="1" applyAlignment="1">
      <alignment horizontal="center" vertical="center" wrapText="1"/>
    </xf>
    <xf numFmtId="204" fontId="104" fillId="0" borderId="41" xfId="13078" applyNumberFormat="1" applyFont="1" applyBorder="1" applyAlignment="1">
      <alignment horizontal="center" vertical="center" wrapText="1"/>
    </xf>
    <xf numFmtId="203" fontId="104" fillId="17" borderId="0" xfId="13078" applyFont="1" applyFill="1" applyAlignment="1">
      <alignment horizontal="center" vertical="center" wrapText="1"/>
    </xf>
    <xf numFmtId="203" fontId="104" fillId="17" borderId="31" xfId="13078" applyFont="1" applyFill="1" applyBorder="1" applyAlignment="1">
      <alignment horizontal="center" vertical="center" wrapText="1"/>
    </xf>
    <xf numFmtId="203" fontId="104" fillId="0" borderId="41" xfId="13078" applyFont="1" applyBorder="1" applyAlignment="1">
      <alignment horizontal="center" vertical="center"/>
    </xf>
    <xf numFmtId="49" fontId="104" fillId="36" borderId="0" xfId="13080" applyNumberFormat="1" applyFont="1" applyFill="1" applyAlignment="1">
      <alignment horizontal="center" vertical="center" shrinkToFit="1"/>
    </xf>
    <xf numFmtId="203" fontId="104" fillId="36" borderId="0" xfId="13084" applyFont="1" applyFill="1" applyAlignment="1">
      <alignment horizontal="center" vertical="center" wrapText="1"/>
    </xf>
    <xf numFmtId="203" fontId="105" fillId="36" borderId="0" xfId="13080" applyFont="1" applyFill="1" applyAlignment="1">
      <alignment horizontal="left" vertical="center" shrinkToFit="1"/>
    </xf>
    <xf numFmtId="49" fontId="105" fillId="36" borderId="0" xfId="13082" applyNumberFormat="1" applyFont="1" applyFill="1" applyAlignment="1">
      <alignment horizontal="left" vertical="center"/>
    </xf>
    <xf numFmtId="191" fontId="118" fillId="0" borderId="42" xfId="13083" applyNumberFormat="1" applyFont="1" applyBorder="1" applyAlignment="1">
      <alignment horizontal="center" vertical="center" wrapText="1"/>
    </xf>
    <xf numFmtId="203" fontId="104" fillId="0" borderId="43" xfId="13078" applyFont="1" applyBorder="1" applyAlignment="1">
      <alignment horizontal="center" vertical="center"/>
    </xf>
    <xf numFmtId="179" fontId="104" fillId="36" borderId="0" xfId="13080" applyNumberFormat="1" applyFont="1" applyFill="1" applyAlignment="1">
      <alignment horizontal="center" vertical="center" shrinkToFit="1"/>
    </xf>
    <xf numFmtId="203" fontId="105" fillId="17" borderId="0" xfId="13080" applyFont="1" applyFill="1" applyAlignment="1">
      <alignment horizontal="left" vertical="center" shrinkToFit="1"/>
    </xf>
    <xf numFmtId="204" fontId="106" fillId="0" borderId="0" xfId="13078" applyNumberFormat="1" applyFont="1" applyAlignment="1">
      <alignment horizontal="center" vertical="center" wrapText="1"/>
    </xf>
    <xf numFmtId="191" fontId="120" fillId="0" borderId="42" xfId="13083" applyNumberFormat="1" applyFont="1" applyBorder="1" applyAlignment="1">
      <alignment horizontal="center" vertical="center" wrapText="1"/>
    </xf>
    <xf numFmtId="203" fontId="105" fillId="36" borderId="0" xfId="13080" applyFont="1" applyFill="1" applyAlignment="1">
      <alignment horizontal="center" vertical="center"/>
    </xf>
    <xf numFmtId="203" fontId="104" fillId="0" borderId="42" xfId="13078" applyFont="1" applyBorder="1" applyAlignment="1">
      <alignment horizontal="center" vertical="center" wrapText="1"/>
    </xf>
    <xf numFmtId="203" fontId="105" fillId="36" borderId="0" xfId="13080" applyFont="1" applyFill="1" applyAlignment="1">
      <alignment horizontal="left" vertical="center" shrinkToFit="1"/>
    </xf>
    <xf numFmtId="203" fontId="105" fillId="16" borderId="0" xfId="13080" applyFont="1" applyFill="1" applyAlignment="1">
      <alignment vertical="center"/>
    </xf>
    <xf numFmtId="204" fontId="106" fillId="36" borderId="0" xfId="13078" applyNumberFormat="1" applyFont="1" applyFill="1" applyAlignment="1">
      <alignment horizontal="center" vertical="center" wrapText="1"/>
    </xf>
    <xf numFmtId="203" fontId="105" fillId="36" borderId="0" xfId="13080" applyFont="1" applyFill="1" applyAlignment="1">
      <alignment vertical="center"/>
    </xf>
    <xf numFmtId="203" fontId="105" fillId="36" borderId="0" xfId="13080" applyFont="1" applyFill="1" applyAlignment="1">
      <alignment horizontal="center" vertical="center"/>
    </xf>
    <xf numFmtId="203" fontId="104" fillId="0" borderId="0" xfId="13078" applyFont="1" applyAlignment="1">
      <alignment horizontal="center" vertical="center" wrapText="1"/>
    </xf>
    <xf numFmtId="191" fontId="106" fillId="17" borderId="42" xfId="13083" applyNumberFormat="1" applyFont="1" applyFill="1" applyBorder="1" applyAlignment="1">
      <alignment horizontal="center" vertical="center"/>
    </xf>
    <xf numFmtId="191" fontId="106" fillId="17" borderId="42" xfId="13083" applyNumberFormat="1" applyFont="1" applyFill="1" applyBorder="1" applyAlignment="1">
      <alignment horizontal="center" vertical="center" wrapText="1"/>
    </xf>
    <xf numFmtId="203" fontId="121" fillId="0" borderId="0" xfId="13083" applyFont="1" applyAlignment="1">
      <alignment horizontal="center" vertical="center"/>
    </xf>
    <xf numFmtId="203" fontId="104" fillId="36" borderId="0" xfId="13080" applyFont="1" applyFill="1" applyAlignment="1">
      <alignment horizontal="center" vertical="center" shrinkToFit="1"/>
    </xf>
    <xf numFmtId="203" fontId="105" fillId="0" borderId="0" xfId="13079" applyFont="1" applyAlignment="1">
      <alignment vertical="center"/>
    </xf>
    <xf numFmtId="203" fontId="104" fillId="36" borderId="0" xfId="13079" applyFont="1" applyFill="1" applyAlignment="1">
      <alignment horizontal="center" vertical="center"/>
    </xf>
    <xf numFmtId="203" fontId="104" fillId="15" borderId="0" xfId="13080" applyFont="1" applyFill="1" applyAlignment="1">
      <alignment horizontal="center" vertical="center"/>
    </xf>
    <xf numFmtId="49" fontId="104" fillId="15" borderId="0" xfId="13080" applyNumberFormat="1" applyFont="1" applyFill="1" applyAlignment="1">
      <alignment horizontal="center" vertical="center" shrinkToFit="1"/>
    </xf>
    <xf numFmtId="203" fontId="104" fillId="15" borderId="0" xfId="13084" applyFont="1" applyFill="1" applyAlignment="1">
      <alignment horizontal="center" vertical="center" wrapText="1"/>
    </xf>
    <xf numFmtId="203" fontId="105" fillId="0" borderId="0" xfId="13084" applyFont="1" applyAlignment="1">
      <alignment horizontal="left" vertical="center"/>
    </xf>
    <xf numFmtId="203" fontId="105" fillId="0" borderId="0" xfId="13084" applyFont="1" applyAlignment="1">
      <alignment horizontal="left" vertical="center" wrapText="1"/>
    </xf>
    <xf numFmtId="0" fontId="105" fillId="0" borderId="0" xfId="13079" applyNumberFormat="1" applyFont="1" applyAlignment="1">
      <alignment horizontal="center" vertical="center"/>
    </xf>
    <xf numFmtId="203" fontId="112" fillId="0" borderId="0" xfId="13084" applyFont="1" applyAlignment="1">
      <alignment horizontal="center" vertical="center"/>
    </xf>
  </cellXfs>
  <cellStyles count="13085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5"/>
    <cellStyle name="常规 10 2 2 5" xfId="13082"/>
    <cellStyle name="常规 10 2 3" xfId="6451"/>
    <cellStyle name="常规 10 2 3 2" xfId="13054"/>
    <cellStyle name="常规 10 2 4" xfId="6452"/>
    <cellStyle name="常规 10 2 4 2" xfId="13080"/>
    <cellStyle name="常规 10 2 5" xfId="6453"/>
    <cellStyle name="常规 10 2 6" xfId="13044"/>
    <cellStyle name="常规 10 2 7" xfId="13067"/>
    <cellStyle name="常规 10 2 8" xfId="13070"/>
    <cellStyle name="常规 10 2 9" xfId="13079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9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58"/>
    <cellStyle name="常规 13 2" xfId="6543"/>
    <cellStyle name="常规 13 3" xfId="6544"/>
    <cellStyle name="常规 13 4" xfId="6545"/>
    <cellStyle name="常规 13 5" xfId="6546"/>
    <cellStyle name="常规 133" xfId="13057"/>
    <cellStyle name="常规 14" xfId="13068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74"/>
    <cellStyle name="常规 15 10" xfId="6562"/>
    <cellStyle name="常规 15 11" xfId="13083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5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75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2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8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60"/>
    <cellStyle name="常规 2 67" xfId="13077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45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4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2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6"/>
    <cellStyle name="常规_schedule OCT(2012) - COLUMBUS(WB) (2) 2" xfId="13047"/>
    <cellStyle name="常规_Sheet1" xfId="12932"/>
    <cellStyle name="常规_Sheet1 2" xfId="13043"/>
    <cellStyle name="常规_Sheet1 2 2" xfId="13061"/>
    <cellStyle name="常规_Sheet1 3" xfId="13059"/>
    <cellStyle name="常规_Sheet1 4" xfId="13066"/>
    <cellStyle name="常规_Sheet1 5" xfId="13073"/>
    <cellStyle name="常规_Sheet1 5 2" xfId="13084"/>
    <cellStyle name="常规_Sheet1_1" xfId="12933"/>
    <cellStyle name="常规_Sheet1_1 2" xfId="13040"/>
    <cellStyle name="常规_Sheet1_1 3" xfId="13053"/>
    <cellStyle name="常规_Sheet1_1 4" xfId="13069"/>
    <cellStyle name="常规_Sheet1_1 5" xfId="13078"/>
    <cellStyle name="常规_Sheet1_16" xfId="12936"/>
    <cellStyle name="常规_Sheet1_2" xfId="13063"/>
    <cellStyle name="常规_Sheet1_35" xfId="12937"/>
    <cellStyle name="常规_Sheet1_44" xfId="12938"/>
    <cellStyle name="常规_Sheet1_47" xfId="12939"/>
    <cellStyle name="常规_Sheet1_73" xfId="13049"/>
    <cellStyle name="常规_Sheet1_73 2" xfId="13076"/>
    <cellStyle name="常规_上海口岸船期表_57" xfId="13042"/>
    <cellStyle name="常规_上海口岸船期表_63" xfId="13041"/>
    <cellStyle name="常规_上海口岸船期表_64" xfId="13051"/>
    <cellStyle name="常规_万达运通2012年8月份拼箱船期表" xfId="13071"/>
    <cellStyle name="常规_万达运通2012年8月份拼箱船期表 2" xfId="13081"/>
    <cellStyle name="超連結 2" xfId="11629"/>
    <cellStyle name="超連結 2 2" xfId="11630"/>
    <cellStyle name="超連結 2 3" xfId="11631"/>
    <cellStyle name="超链接 2" xfId="13050"/>
    <cellStyle name="超链接 3" xfId="13056"/>
    <cellStyle name="超链接 4" xfId="13072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4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4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29839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089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7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7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6333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701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51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4617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699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49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4800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yangming.com/e-service/Vessel_Tracking/vessel_tracking_detail.aspx?vessel=HNDP&amp;func=current" TargetMode="External"/><Relationship Id="rId13" Type="http://schemas.openxmlformats.org/officeDocument/2006/relationships/printerSettings" Target="../printerSettings/printerSettings2.bin"/><Relationship Id="rId3" Type="http://schemas.openxmlformats.org/officeDocument/2006/relationships/hyperlink" Target="http://www.yangming.com/e-service/Vessel_Tracking/vessel_tracking_detail.aspx?vessel=HNEH&amp;func=current" TargetMode="External"/><Relationship Id="rId7" Type="http://schemas.openxmlformats.org/officeDocument/2006/relationships/hyperlink" Target="http://www.yangming.com/e-service/Vessel_Tracking/vessel_tracking_detail.aspx?vessel=HNJR&amp;func=current" TargetMode="External"/><Relationship Id="rId12" Type="http://schemas.openxmlformats.org/officeDocument/2006/relationships/hyperlink" Target="http://www.yangming.com/e-service/Vessel_Tracking/vessel_tracking_detail.aspx?vessel=HNEH&amp;func=current" TargetMode="External"/><Relationship Id="rId2" Type="http://schemas.openxmlformats.org/officeDocument/2006/relationships/hyperlink" Target="http://www.yangming.com/e-service/Vessel_Tracking/vessel_tracking_detail.aspx?vessel=HNDP&amp;func=current" TargetMode="External"/><Relationship Id="rId1" Type="http://schemas.openxmlformats.org/officeDocument/2006/relationships/hyperlink" Target="http://www.yangming.com/e-service/Vessel_Tracking/vessel_tracking_detail.aspx?vessel=HNJR&amp;func=current" TargetMode="External"/><Relationship Id="rId6" Type="http://schemas.openxmlformats.org/officeDocument/2006/relationships/hyperlink" Target="http://www.yangming.com/e-service/Vessel_Tracking/vessel_tracking_detail.aspx?vessel=HNEH&amp;func=current" TargetMode="External"/><Relationship Id="rId11" Type="http://schemas.openxmlformats.org/officeDocument/2006/relationships/hyperlink" Target="http://www.yangming.com/e-service/Vessel_Tracking/vessel_tracking_detail.aspx?vessel=HNDP&amp;func=current" TargetMode="External"/><Relationship Id="rId5" Type="http://schemas.openxmlformats.org/officeDocument/2006/relationships/hyperlink" Target="http://www.yangming.com/e-service/Vessel_Tracking/vessel_tracking_detail.aspx?vessel=HNDP&amp;func=current" TargetMode="External"/><Relationship Id="rId10" Type="http://schemas.openxmlformats.org/officeDocument/2006/relationships/hyperlink" Target="http://www.yangming.com/e-service/Vessel_Tracking/vessel_tracking_detail.aspx?vessel=HNJR&amp;func=current" TargetMode="External"/><Relationship Id="rId4" Type="http://schemas.openxmlformats.org/officeDocument/2006/relationships/hyperlink" Target="http://www.yangming.com/e-service/Vessel_Tracking/vessel_tracking_detail.aspx?vessel=HNJR&amp;func=current" TargetMode="External"/><Relationship Id="rId9" Type="http://schemas.openxmlformats.org/officeDocument/2006/relationships/hyperlink" Target="http://www.yangming.com/e-service/Vessel_Tracking/vessel_tracking_detail.aspx?vessel=HNEH&amp;func=current" TargetMode="External"/><Relationship Id="rId1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cn.wanhai.com/cec/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drawing" Target="../drawings/drawing3.xml"/><Relationship Id="rId7" Type="http://schemas.openxmlformats.org/officeDocument/2006/relationships/hyperlink" Target="https://www.maersk.com.cn/schedules/vesselSchedules?vesselCode=717&amp;fromDate=2024-05-01" TargetMode="External"/><Relationship Id="rId2" Type="http://schemas.openxmlformats.org/officeDocument/2006/relationships/hyperlink" Target="https://www.maersk.com.cn/schedules/vesselSchedules?vesselCode=717&amp;fromDate=2024-05-01" TargetMode="External"/><Relationship Id="rId16" Type="http://schemas.openxmlformats.org/officeDocument/2006/relationships/hyperlink" Target="https://cn.wanhai.com/cec/" TargetMode="External"/><Relationship Id="rId29" Type="http://schemas.openxmlformats.org/officeDocument/2006/relationships/hyperlink" Target="https://cn.wanhai.com/cec/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www.maersk.com.cn/schedules/vesselSchedules?vesselCode=H7H&amp;fromDate=2024-05-29" TargetMode="External"/><Relationship Id="rId11" Type="http://schemas.openxmlformats.org/officeDocument/2006/relationships/hyperlink" Target="https://www.maersk.com.cn/schedules/vesselSchedules?vesselCode=H7H&amp;fromDate=2024-05-29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https://cn.wanhai.com/cec/" TargetMode="External"/><Relationship Id="rId5" Type="http://schemas.openxmlformats.org/officeDocument/2006/relationships/hyperlink" Target="https://www.maersk.com.cn/schedules/vesselSchedules?vesselCode=1CM&amp;fromDate=2024-05-01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10" Type="http://schemas.openxmlformats.org/officeDocument/2006/relationships/hyperlink" Target="https://www.maersk.com.cn/schedules/vesselSchedules?vesselCode=1CM&amp;fromDate=2024-05-01" TargetMode="External"/><Relationship Id="rId19" Type="http://schemas.openxmlformats.org/officeDocument/2006/relationships/hyperlink" Target="https://cn.wanhai.com/cec/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cn.wanhai.com/cec/" TargetMode="External"/><Relationship Id="rId4" Type="http://schemas.openxmlformats.org/officeDocument/2006/relationships/hyperlink" Target="https://www.maersk.com.cn/schedules/vesselSchedules?vesselCode=CJ7&amp;fromDate=2024-05-01" TargetMode="External"/><Relationship Id="rId9" Type="http://schemas.openxmlformats.org/officeDocument/2006/relationships/hyperlink" Target="https://www.maersk.com.cn/schedules/vesselSchedules?vesselCode=CJ7&amp;fromDate=2024-05-01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cn.wanhai.com/cec/" TargetMode="External"/><Relationship Id="rId8" Type="http://schemas.openxmlformats.org/officeDocument/2006/relationships/hyperlink" Target="https://www.maersk.com.cn/schedules/vesselSchedules?vesselCode=579&amp;fromDate=2024-05-01" TargetMode="External"/><Relationship Id="rId3" Type="http://schemas.openxmlformats.org/officeDocument/2006/relationships/hyperlink" Target="https://www.maersk.com.cn/schedules/vesselSchedules?vesselCode=579&amp;fromDate=2024-05-01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printerSettings" Target="../printerSettings/printerSettings3.bin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89"/>
  <sheetViews>
    <sheetView tabSelected="1" workbookViewId="0">
      <selection activeCell="H6" sqref="H6"/>
    </sheetView>
  </sheetViews>
  <sheetFormatPr defaultRowHeight="14.25"/>
  <cols>
    <col min="1" max="1" width="24" style="1" customWidth="1"/>
    <col min="2" max="2" width="35.5" style="7" bestFit="1" customWidth="1"/>
    <col min="3" max="3" width="11" customWidth="1"/>
    <col min="4" max="4" width="19.25" style="7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88" t="s">
        <v>191</v>
      </c>
      <c r="B1" s="288"/>
      <c r="C1" s="288"/>
      <c r="D1" s="288"/>
      <c r="E1" s="288"/>
      <c r="F1" s="288"/>
      <c r="G1" s="288"/>
    </row>
    <row r="2" spans="1:7" s="2" customFormat="1" ht="33.75" customHeight="1">
      <c r="A2" s="289" t="s">
        <v>17</v>
      </c>
      <c r="B2" s="289"/>
      <c r="C2" s="3"/>
      <c r="D2" s="8"/>
      <c r="E2" s="3"/>
      <c r="F2" s="3"/>
      <c r="G2" s="4" t="s">
        <v>3920</v>
      </c>
    </row>
    <row r="3" spans="1:7" s="6" customFormat="1" ht="22.5" customHeight="1">
      <c r="A3" s="263" t="s">
        <v>196</v>
      </c>
      <c r="B3" s="263"/>
      <c r="C3" s="263"/>
      <c r="D3" s="263"/>
      <c r="E3" s="263"/>
      <c r="F3" s="263"/>
      <c r="G3" s="263"/>
    </row>
    <row r="4" spans="1:7" s="5" customFormat="1" ht="15.75" customHeight="1">
      <c r="A4" s="10" t="s">
        <v>207</v>
      </c>
      <c r="B4" s="224" t="s">
        <v>20</v>
      </c>
      <c r="C4" s="224" t="s">
        <v>21</v>
      </c>
      <c r="D4" s="224" t="s">
        <v>22</v>
      </c>
      <c r="E4" s="46" t="s">
        <v>203</v>
      </c>
      <c r="F4" s="46" t="s">
        <v>23</v>
      </c>
      <c r="G4" s="74" t="s">
        <v>648</v>
      </c>
    </row>
    <row r="5" spans="1:7" s="5" customFormat="1" ht="15.75" customHeight="1">
      <c r="A5" s="10"/>
      <c r="B5" s="225"/>
      <c r="C5" s="225"/>
      <c r="D5" s="225"/>
      <c r="E5" s="57" t="s">
        <v>14</v>
      </c>
      <c r="F5" s="46" t="s">
        <v>24</v>
      </c>
      <c r="G5" s="46" t="s">
        <v>25</v>
      </c>
    </row>
    <row r="6" spans="1:7" s="5" customFormat="1" ht="15.75" customHeight="1">
      <c r="A6" s="11"/>
      <c r="B6" s="79" t="s">
        <v>649</v>
      </c>
      <c r="C6" s="80" t="s">
        <v>222</v>
      </c>
      <c r="D6" s="238" t="s">
        <v>221</v>
      </c>
      <c r="E6" s="81">
        <v>45414</v>
      </c>
      <c r="F6" s="81">
        <f>E6+5</f>
        <v>45419</v>
      </c>
      <c r="G6" s="82">
        <f>F6+32</f>
        <v>45451</v>
      </c>
    </row>
    <row r="7" spans="1:7" s="5" customFormat="1" ht="15.75" customHeight="1">
      <c r="A7" s="11"/>
      <c r="B7" s="79" t="s">
        <v>652</v>
      </c>
      <c r="C7" s="79" t="s">
        <v>220</v>
      </c>
      <c r="D7" s="219"/>
      <c r="E7" s="83">
        <f>E6+7</f>
        <v>45421</v>
      </c>
      <c r="F7" s="81">
        <f t="shared" ref="E7:G10" si="0">F6+7</f>
        <v>45426</v>
      </c>
      <c r="G7" s="82">
        <f t="shared" si="0"/>
        <v>45458</v>
      </c>
    </row>
    <row r="8" spans="1:7" s="5" customFormat="1" ht="15.75" customHeight="1">
      <c r="A8" s="11"/>
      <c r="B8" s="79" t="s">
        <v>650</v>
      </c>
      <c r="C8" s="84" t="s">
        <v>651</v>
      </c>
      <c r="D8" s="219"/>
      <c r="E8" s="83">
        <f t="shared" si="0"/>
        <v>45428</v>
      </c>
      <c r="F8" s="81">
        <f t="shared" si="0"/>
        <v>45433</v>
      </c>
      <c r="G8" s="82">
        <f t="shared" si="0"/>
        <v>45465</v>
      </c>
    </row>
    <row r="9" spans="1:7" s="5" customFormat="1" ht="15.75" customHeight="1">
      <c r="A9" s="11"/>
      <c r="B9" s="79" t="s">
        <v>653</v>
      </c>
      <c r="C9" s="84" t="s">
        <v>654</v>
      </c>
      <c r="D9" s="219"/>
      <c r="E9" s="83">
        <f t="shared" si="0"/>
        <v>45435</v>
      </c>
      <c r="F9" s="81">
        <f t="shared" si="0"/>
        <v>45440</v>
      </c>
      <c r="G9" s="82">
        <f t="shared" si="0"/>
        <v>45472</v>
      </c>
    </row>
    <row r="10" spans="1:7" s="5" customFormat="1" ht="15.75" customHeight="1">
      <c r="A10" s="11"/>
      <c r="B10" s="79" t="s">
        <v>655</v>
      </c>
      <c r="C10" s="84" t="s">
        <v>220</v>
      </c>
      <c r="D10" s="234"/>
      <c r="E10" s="83">
        <f t="shared" si="0"/>
        <v>45442</v>
      </c>
      <c r="F10" s="81">
        <f t="shared" si="0"/>
        <v>45447</v>
      </c>
      <c r="G10" s="82">
        <f t="shared" si="0"/>
        <v>45479</v>
      </c>
    </row>
    <row r="11" spans="1:7" s="5" customFormat="1" ht="15.75" customHeight="1">
      <c r="A11" s="11"/>
      <c r="B11" s="290"/>
      <c r="C11" s="290"/>
      <c r="D11" s="290"/>
      <c r="E11" s="290"/>
      <c r="F11" s="290"/>
      <c r="G11" s="290"/>
    </row>
    <row r="12" spans="1:7" s="5" customFormat="1" ht="15.75" customHeight="1">
      <c r="A12" s="11"/>
      <c r="B12" s="291"/>
      <c r="C12" s="291"/>
      <c r="D12" s="291"/>
      <c r="E12" s="291"/>
      <c r="F12" s="291"/>
      <c r="G12" s="291"/>
    </row>
    <row r="13" spans="1:7" s="5" customFormat="1" ht="15.75" customHeight="1">
      <c r="A13" s="11"/>
      <c r="B13" s="231" t="s">
        <v>20</v>
      </c>
      <c r="C13" s="231" t="s">
        <v>21</v>
      </c>
      <c r="D13" s="231" t="s">
        <v>223</v>
      </c>
      <c r="E13" s="46" t="s">
        <v>224</v>
      </c>
      <c r="F13" s="46" t="s">
        <v>23</v>
      </c>
      <c r="G13" s="77" t="s">
        <v>656</v>
      </c>
    </row>
    <row r="14" spans="1:7" s="5" customFormat="1" ht="15.75" customHeight="1">
      <c r="A14" s="11"/>
      <c r="B14" s="232"/>
      <c r="C14" s="232"/>
      <c r="D14" s="232"/>
      <c r="E14" s="57" t="s">
        <v>14</v>
      </c>
      <c r="F14" s="46" t="s">
        <v>24</v>
      </c>
      <c r="G14" s="46" t="s">
        <v>25</v>
      </c>
    </row>
    <row r="15" spans="1:7" s="5" customFormat="1" ht="15.75" customHeight="1">
      <c r="A15" s="11"/>
      <c r="B15" s="79" t="s">
        <v>668</v>
      </c>
      <c r="C15" s="80" t="s">
        <v>669</v>
      </c>
      <c r="D15" s="238" t="s">
        <v>225</v>
      </c>
      <c r="E15" s="81">
        <v>45412</v>
      </c>
      <c r="F15" s="81">
        <f>E15+4</f>
        <v>45416</v>
      </c>
      <c r="G15" s="81">
        <f>F15+26</f>
        <v>45442</v>
      </c>
    </row>
    <row r="16" spans="1:7" s="5" customFormat="1" ht="15.75" customHeight="1">
      <c r="A16" s="11"/>
      <c r="B16" s="79" t="s">
        <v>670</v>
      </c>
      <c r="C16" s="79" t="s">
        <v>671</v>
      </c>
      <c r="D16" s="219"/>
      <c r="E16" s="85">
        <f t="shared" ref="E16:G19" si="1">E15+7</f>
        <v>45419</v>
      </c>
      <c r="F16" s="81">
        <f t="shared" si="1"/>
        <v>45423</v>
      </c>
      <c r="G16" s="82">
        <f t="shared" si="1"/>
        <v>45449</v>
      </c>
    </row>
    <row r="17" spans="1:7" s="5" customFormat="1" ht="15.75" customHeight="1">
      <c r="A17" s="11"/>
      <c r="B17" s="79" t="s">
        <v>672</v>
      </c>
      <c r="C17" s="84" t="s">
        <v>673</v>
      </c>
      <c r="D17" s="219"/>
      <c r="E17" s="85">
        <f t="shared" si="1"/>
        <v>45426</v>
      </c>
      <c r="F17" s="81">
        <f t="shared" si="1"/>
        <v>45430</v>
      </c>
      <c r="G17" s="82">
        <f t="shared" si="1"/>
        <v>45456</v>
      </c>
    </row>
    <row r="18" spans="1:7" s="5" customFormat="1" ht="15.75" customHeight="1">
      <c r="A18" s="11"/>
      <c r="B18" s="79" t="s">
        <v>674</v>
      </c>
      <c r="C18" s="84" t="s">
        <v>675</v>
      </c>
      <c r="D18" s="219"/>
      <c r="E18" s="85">
        <f t="shared" si="1"/>
        <v>45433</v>
      </c>
      <c r="F18" s="81">
        <f t="shared" si="1"/>
        <v>45437</v>
      </c>
      <c r="G18" s="82">
        <f t="shared" si="1"/>
        <v>45463</v>
      </c>
    </row>
    <row r="19" spans="1:7" s="5" customFormat="1" ht="15.75" customHeight="1">
      <c r="A19" s="11"/>
      <c r="B19" s="79" t="s">
        <v>676</v>
      </c>
      <c r="C19" s="84" t="s">
        <v>677</v>
      </c>
      <c r="D19" s="234"/>
      <c r="E19" s="85">
        <f t="shared" si="1"/>
        <v>45440</v>
      </c>
      <c r="F19" s="81">
        <f t="shared" si="1"/>
        <v>45444</v>
      </c>
      <c r="G19" s="82">
        <f t="shared" si="1"/>
        <v>45470</v>
      </c>
    </row>
    <row r="20" spans="1:7" s="5" customFormat="1" ht="15.75" customHeight="1">
      <c r="A20" s="11"/>
      <c r="B20" s="60"/>
      <c r="C20" s="60"/>
      <c r="D20" s="47"/>
      <c r="E20" s="13"/>
      <c r="F20" s="14"/>
      <c r="G20" s="14"/>
    </row>
    <row r="21" spans="1:7" s="5" customFormat="1" ht="15.75" customHeight="1">
      <c r="A21" s="11"/>
      <c r="B21" s="15"/>
      <c r="C21" s="15"/>
      <c r="D21" s="15"/>
      <c r="E21" s="15"/>
      <c r="F21" s="14"/>
      <c r="G21" s="14"/>
    </row>
    <row r="22" spans="1:7" s="5" customFormat="1" ht="15.75" customHeight="1">
      <c r="A22" s="11"/>
      <c r="B22" s="224" t="s">
        <v>20</v>
      </c>
      <c r="C22" s="224" t="s">
        <v>21</v>
      </c>
      <c r="D22" s="224" t="s">
        <v>22</v>
      </c>
      <c r="E22" s="46" t="s">
        <v>226</v>
      </c>
      <c r="F22" s="46" t="s">
        <v>23</v>
      </c>
      <c r="G22" s="46" t="s">
        <v>19</v>
      </c>
    </row>
    <row r="23" spans="1:7" s="5" customFormat="1" ht="15.75" customHeight="1">
      <c r="A23" s="11"/>
      <c r="B23" s="225"/>
      <c r="C23" s="225"/>
      <c r="D23" s="225"/>
      <c r="E23" s="57" t="s">
        <v>14</v>
      </c>
      <c r="F23" s="46" t="s">
        <v>24</v>
      </c>
      <c r="G23" s="46" t="s">
        <v>25</v>
      </c>
    </row>
    <row r="24" spans="1:7" s="5" customFormat="1" ht="15.75" customHeight="1">
      <c r="A24" s="11"/>
      <c r="B24" s="86" t="s">
        <v>657</v>
      </c>
      <c r="C24" s="87" t="s">
        <v>658</v>
      </c>
      <c r="D24" s="233" t="s">
        <v>667</v>
      </c>
      <c r="E24" s="81">
        <v>45410</v>
      </c>
      <c r="F24" s="81">
        <f>E24+4</f>
        <v>45414</v>
      </c>
      <c r="G24" s="81">
        <f>F24+30</f>
        <v>45444</v>
      </c>
    </row>
    <row r="25" spans="1:7" s="5" customFormat="1" ht="15.75" customHeight="1">
      <c r="A25" s="11"/>
      <c r="B25" s="86" t="s">
        <v>659</v>
      </c>
      <c r="C25" s="87" t="s">
        <v>660</v>
      </c>
      <c r="D25" s="219"/>
      <c r="E25" s="85">
        <f t="shared" ref="E25:G28" si="2">E24+7</f>
        <v>45417</v>
      </c>
      <c r="F25" s="81">
        <f t="shared" si="2"/>
        <v>45421</v>
      </c>
      <c r="G25" s="82">
        <f t="shared" si="2"/>
        <v>45451</v>
      </c>
    </row>
    <row r="26" spans="1:7" s="5" customFormat="1" ht="15.75" customHeight="1">
      <c r="A26" s="11"/>
      <c r="B26" s="86" t="s">
        <v>661</v>
      </c>
      <c r="C26" s="87" t="s">
        <v>662</v>
      </c>
      <c r="D26" s="219"/>
      <c r="E26" s="85">
        <f t="shared" si="2"/>
        <v>45424</v>
      </c>
      <c r="F26" s="81">
        <f t="shared" si="2"/>
        <v>45428</v>
      </c>
      <c r="G26" s="82">
        <f t="shared" si="2"/>
        <v>45458</v>
      </c>
    </row>
    <row r="27" spans="1:7" s="5" customFormat="1" ht="15.75" customHeight="1">
      <c r="A27" s="11"/>
      <c r="B27" s="86" t="s">
        <v>663</v>
      </c>
      <c r="C27" s="87" t="s">
        <v>664</v>
      </c>
      <c r="D27" s="219"/>
      <c r="E27" s="85">
        <f t="shared" si="2"/>
        <v>45431</v>
      </c>
      <c r="F27" s="81">
        <f t="shared" si="2"/>
        <v>45435</v>
      </c>
      <c r="G27" s="82">
        <f t="shared" si="2"/>
        <v>45465</v>
      </c>
    </row>
    <row r="28" spans="1:7" s="5" customFormat="1" ht="15.75" customHeight="1">
      <c r="A28" s="11"/>
      <c r="B28" s="86" t="s">
        <v>665</v>
      </c>
      <c r="C28" s="87" t="s">
        <v>666</v>
      </c>
      <c r="D28" s="234"/>
      <c r="E28" s="85">
        <f t="shared" si="2"/>
        <v>45438</v>
      </c>
      <c r="F28" s="81">
        <f t="shared" si="2"/>
        <v>45442</v>
      </c>
      <c r="G28" s="82">
        <f t="shared" si="2"/>
        <v>45472</v>
      </c>
    </row>
    <row r="29" spans="1:7" s="5" customFormat="1" ht="15.75" customHeight="1">
      <c r="A29" s="11"/>
      <c r="B29" s="51"/>
      <c r="C29" s="51"/>
      <c r="D29" s="16"/>
      <c r="E29" s="13"/>
      <c r="F29" s="17"/>
      <c r="G29" s="14"/>
    </row>
    <row r="30" spans="1:7" s="5" customFormat="1" ht="15.75" customHeight="1">
      <c r="A30" s="11"/>
      <c r="B30" s="15"/>
      <c r="C30" s="15"/>
      <c r="D30" s="15"/>
      <c r="E30" s="15"/>
      <c r="F30" s="14"/>
      <c r="G30" s="14"/>
    </row>
    <row r="31" spans="1:7" s="5" customFormat="1" ht="15.75" customHeight="1">
      <c r="A31" s="284"/>
      <c r="B31" s="284"/>
      <c r="C31" s="18"/>
      <c r="D31" s="19"/>
      <c r="E31" s="19"/>
      <c r="F31" s="58"/>
      <c r="G31" s="58"/>
    </row>
    <row r="32" spans="1:7" s="5" customFormat="1" ht="15.75" customHeight="1">
      <c r="A32" s="62" t="s">
        <v>228</v>
      </c>
      <c r="B32" s="259" t="s">
        <v>229</v>
      </c>
      <c r="C32" s="259" t="s">
        <v>21</v>
      </c>
      <c r="D32" s="259" t="s">
        <v>230</v>
      </c>
      <c r="E32" s="46" t="s">
        <v>224</v>
      </c>
      <c r="F32" s="46" t="s">
        <v>23</v>
      </c>
      <c r="G32" s="56" t="s">
        <v>231</v>
      </c>
    </row>
    <row r="33" spans="1:7" s="5" customFormat="1" ht="15.75" customHeight="1">
      <c r="A33" s="62"/>
      <c r="B33" s="260"/>
      <c r="C33" s="260"/>
      <c r="D33" s="260"/>
      <c r="E33" s="57" t="s">
        <v>14</v>
      </c>
      <c r="F33" s="20" t="s">
        <v>24</v>
      </c>
      <c r="G33" s="46" t="s">
        <v>25</v>
      </c>
    </row>
    <row r="34" spans="1:7" s="5" customFormat="1" ht="15.75" customHeight="1">
      <c r="A34" s="62"/>
      <c r="B34" s="79" t="s">
        <v>668</v>
      </c>
      <c r="C34" s="80" t="s">
        <v>669</v>
      </c>
      <c r="D34" s="218" t="s">
        <v>232</v>
      </c>
      <c r="E34" s="81">
        <v>45412</v>
      </c>
      <c r="F34" s="81">
        <f>E34+4</f>
        <v>45416</v>
      </c>
      <c r="G34" s="81">
        <f>F34+26</f>
        <v>45442</v>
      </c>
    </row>
    <row r="35" spans="1:7" s="5" customFormat="1" ht="15.75" customHeight="1">
      <c r="A35" s="62"/>
      <c r="B35" s="79" t="s">
        <v>670</v>
      </c>
      <c r="C35" s="79" t="s">
        <v>671</v>
      </c>
      <c r="D35" s="235"/>
      <c r="E35" s="85">
        <f t="shared" ref="E35:G38" si="3">E34+7</f>
        <v>45419</v>
      </c>
      <c r="F35" s="81">
        <f t="shared" si="3"/>
        <v>45423</v>
      </c>
      <c r="G35" s="82">
        <f t="shared" si="3"/>
        <v>45449</v>
      </c>
    </row>
    <row r="36" spans="1:7" s="5" customFormat="1" ht="15.75" customHeight="1">
      <c r="A36" s="62"/>
      <c r="B36" s="79" t="s">
        <v>672</v>
      </c>
      <c r="C36" s="84" t="s">
        <v>673</v>
      </c>
      <c r="D36" s="235"/>
      <c r="E36" s="85">
        <f t="shared" si="3"/>
        <v>45426</v>
      </c>
      <c r="F36" s="81">
        <f t="shared" si="3"/>
        <v>45430</v>
      </c>
      <c r="G36" s="82">
        <f t="shared" si="3"/>
        <v>45456</v>
      </c>
    </row>
    <row r="37" spans="1:7" s="5" customFormat="1" ht="15.75" customHeight="1">
      <c r="A37" s="62"/>
      <c r="B37" s="79" t="s">
        <v>674</v>
      </c>
      <c r="C37" s="84" t="s">
        <v>675</v>
      </c>
      <c r="D37" s="235"/>
      <c r="E37" s="85">
        <f t="shared" si="3"/>
        <v>45433</v>
      </c>
      <c r="F37" s="81">
        <f t="shared" si="3"/>
        <v>45437</v>
      </c>
      <c r="G37" s="82">
        <f t="shared" si="3"/>
        <v>45463</v>
      </c>
    </row>
    <row r="38" spans="1:7" s="5" customFormat="1" ht="15.75" customHeight="1">
      <c r="A38" s="62"/>
      <c r="B38" s="79" t="s">
        <v>676</v>
      </c>
      <c r="C38" s="84" t="s">
        <v>677</v>
      </c>
      <c r="D38" s="220"/>
      <c r="E38" s="85">
        <f t="shared" si="3"/>
        <v>45440</v>
      </c>
      <c r="F38" s="81">
        <f t="shared" si="3"/>
        <v>45444</v>
      </c>
      <c r="G38" s="82">
        <f t="shared" si="3"/>
        <v>45470</v>
      </c>
    </row>
    <row r="39" spans="1:7" s="5" customFormat="1" ht="15.75" customHeight="1">
      <c r="A39" s="284"/>
      <c r="B39" s="284"/>
      <c r="C39" s="18"/>
      <c r="D39" s="19"/>
      <c r="E39" s="19"/>
      <c r="F39" s="58"/>
      <c r="G39" s="58"/>
    </row>
    <row r="40" spans="1:7" s="5" customFormat="1" ht="15.75" customHeight="1">
      <c r="A40" s="62" t="s">
        <v>233</v>
      </c>
      <c r="B40" s="259" t="s">
        <v>20</v>
      </c>
      <c r="C40" s="259" t="s">
        <v>21</v>
      </c>
      <c r="D40" s="259" t="s">
        <v>22</v>
      </c>
      <c r="E40" s="46" t="s">
        <v>226</v>
      </c>
      <c r="F40" s="46" t="s">
        <v>23</v>
      </c>
      <c r="G40" s="56" t="s">
        <v>32</v>
      </c>
    </row>
    <row r="41" spans="1:7" s="5" customFormat="1" ht="15.75" customHeight="1">
      <c r="A41" s="62"/>
      <c r="B41" s="260"/>
      <c r="C41" s="260"/>
      <c r="D41" s="260"/>
      <c r="E41" s="57" t="s">
        <v>14</v>
      </c>
      <c r="F41" s="64" t="s">
        <v>24</v>
      </c>
      <c r="G41" s="56" t="s">
        <v>25</v>
      </c>
    </row>
    <row r="42" spans="1:7" s="5" customFormat="1" ht="15.75" customHeight="1">
      <c r="A42" s="62"/>
      <c r="B42" s="79" t="s">
        <v>649</v>
      </c>
      <c r="C42" s="80" t="s">
        <v>222</v>
      </c>
      <c r="D42" s="218" t="s">
        <v>234</v>
      </c>
      <c r="E42" s="81">
        <v>45414</v>
      </c>
      <c r="F42" s="81">
        <f>E42+5</f>
        <v>45419</v>
      </c>
      <c r="G42" s="82">
        <f>F42+33</f>
        <v>45452</v>
      </c>
    </row>
    <row r="43" spans="1:7" s="5" customFormat="1" ht="15.75" customHeight="1">
      <c r="A43" s="62"/>
      <c r="B43" s="79" t="s">
        <v>652</v>
      </c>
      <c r="C43" s="79" t="s">
        <v>220</v>
      </c>
      <c r="D43" s="235"/>
      <c r="E43" s="83">
        <f t="shared" ref="E43:G46" si="4">E42+7</f>
        <v>45421</v>
      </c>
      <c r="F43" s="81">
        <f t="shared" si="4"/>
        <v>45426</v>
      </c>
      <c r="G43" s="82">
        <f t="shared" si="4"/>
        <v>45459</v>
      </c>
    </row>
    <row r="44" spans="1:7" s="5" customFormat="1" ht="15.75" customHeight="1">
      <c r="A44" s="62"/>
      <c r="B44" s="79" t="s">
        <v>650</v>
      </c>
      <c r="C44" s="84" t="s">
        <v>651</v>
      </c>
      <c r="D44" s="235"/>
      <c r="E44" s="83">
        <f t="shared" si="4"/>
        <v>45428</v>
      </c>
      <c r="F44" s="81">
        <f t="shared" si="4"/>
        <v>45433</v>
      </c>
      <c r="G44" s="82">
        <f t="shared" si="4"/>
        <v>45466</v>
      </c>
    </row>
    <row r="45" spans="1:7" s="5" customFormat="1" ht="15.75" customHeight="1">
      <c r="A45" s="62"/>
      <c r="B45" s="79" t="s">
        <v>653</v>
      </c>
      <c r="C45" s="84" t="s">
        <v>654</v>
      </c>
      <c r="D45" s="235"/>
      <c r="E45" s="83">
        <f t="shared" si="4"/>
        <v>45435</v>
      </c>
      <c r="F45" s="81">
        <f t="shared" si="4"/>
        <v>45440</v>
      </c>
      <c r="G45" s="82">
        <f t="shared" si="4"/>
        <v>45473</v>
      </c>
    </row>
    <row r="46" spans="1:7" s="5" customFormat="1" ht="15.75" customHeight="1">
      <c r="A46" s="62"/>
      <c r="B46" s="79" t="s">
        <v>655</v>
      </c>
      <c r="C46" s="84" t="s">
        <v>220</v>
      </c>
      <c r="D46" s="220"/>
      <c r="E46" s="83">
        <f t="shared" si="4"/>
        <v>45442</v>
      </c>
      <c r="F46" s="81">
        <f t="shared" si="4"/>
        <v>45447</v>
      </c>
      <c r="G46" s="82">
        <f t="shared" si="4"/>
        <v>45480</v>
      </c>
    </row>
    <row r="47" spans="1:7" s="5" customFormat="1" ht="15.75" customHeight="1">
      <c r="A47" s="62"/>
      <c r="B47" s="18"/>
      <c r="C47" s="18"/>
      <c r="D47" s="19"/>
      <c r="E47" s="19"/>
      <c r="F47" s="58"/>
      <c r="G47" s="58"/>
    </row>
    <row r="48" spans="1:7" s="5" customFormat="1" ht="15.75" customHeight="1">
      <c r="A48" s="284"/>
      <c r="B48" s="284"/>
      <c r="C48" s="18"/>
      <c r="D48" s="19"/>
      <c r="E48" s="19"/>
      <c r="F48" s="58"/>
      <c r="G48" s="58"/>
    </row>
    <row r="49" spans="1:7" s="5" customFormat="1" ht="15.75" customHeight="1">
      <c r="A49" s="62" t="s">
        <v>236</v>
      </c>
      <c r="B49" s="224" t="s">
        <v>20</v>
      </c>
      <c r="C49" s="224" t="s">
        <v>21</v>
      </c>
      <c r="D49" s="224" t="s">
        <v>22</v>
      </c>
      <c r="E49" s="46" t="s">
        <v>226</v>
      </c>
      <c r="F49" s="46" t="s">
        <v>23</v>
      </c>
      <c r="G49" s="56" t="s">
        <v>33</v>
      </c>
    </row>
    <row r="50" spans="1:7" s="5" customFormat="1" ht="15.75" customHeight="1">
      <c r="A50" s="62"/>
      <c r="B50" s="225"/>
      <c r="C50" s="225"/>
      <c r="D50" s="225"/>
      <c r="E50" s="57" t="s">
        <v>14</v>
      </c>
      <c r="F50" s="64" t="s">
        <v>24</v>
      </c>
      <c r="G50" s="56" t="s">
        <v>25</v>
      </c>
    </row>
    <row r="51" spans="1:7" s="5" customFormat="1" ht="15.75" customHeight="1">
      <c r="A51" s="62"/>
      <c r="B51" s="79" t="s">
        <v>649</v>
      </c>
      <c r="C51" s="80" t="s">
        <v>222</v>
      </c>
      <c r="D51" s="233" t="s">
        <v>234</v>
      </c>
      <c r="E51" s="81">
        <v>45414</v>
      </c>
      <c r="F51" s="81">
        <f>E51+5</f>
        <v>45419</v>
      </c>
      <c r="G51" s="82">
        <f>F51+29</f>
        <v>45448</v>
      </c>
    </row>
    <row r="52" spans="1:7" s="5" customFormat="1" ht="15.75" customHeight="1">
      <c r="A52" s="62"/>
      <c r="B52" s="79" t="s">
        <v>652</v>
      </c>
      <c r="C52" s="79" t="s">
        <v>220</v>
      </c>
      <c r="D52" s="219"/>
      <c r="E52" s="83">
        <f t="shared" ref="E52:G55" si="5">E51+7</f>
        <v>45421</v>
      </c>
      <c r="F52" s="81">
        <f t="shared" si="5"/>
        <v>45426</v>
      </c>
      <c r="G52" s="82">
        <f t="shared" si="5"/>
        <v>45455</v>
      </c>
    </row>
    <row r="53" spans="1:7" s="5" customFormat="1" ht="15.75" customHeight="1">
      <c r="A53" s="62"/>
      <c r="B53" s="79" t="s">
        <v>650</v>
      </c>
      <c r="C53" s="84" t="s">
        <v>651</v>
      </c>
      <c r="D53" s="219"/>
      <c r="E53" s="83">
        <f t="shared" si="5"/>
        <v>45428</v>
      </c>
      <c r="F53" s="81">
        <f t="shared" si="5"/>
        <v>45433</v>
      </c>
      <c r="G53" s="82">
        <f t="shared" si="5"/>
        <v>45462</v>
      </c>
    </row>
    <row r="54" spans="1:7" s="5" customFormat="1" ht="15.75" customHeight="1">
      <c r="A54" s="62"/>
      <c r="B54" s="79" t="s">
        <v>653</v>
      </c>
      <c r="C54" s="84" t="s">
        <v>654</v>
      </c>
      <c r="D54" s="219"/>
      <c r="E54" s="83">
        <f t="shared" si="5"/>
        <v>45435</v>
      </c>
      <c r="F54" s="81">
        <f t="shared" si="5"/>
        <v>45440</v>
      </c>
      <c r="G54" s="82">
        <f t="shared" si="5"/>
        <v>45469</v>
      </c>
    </row>
    <row r="55" spans="1:7" s="5" customFormat="1" ht="15.75" customHeight="1">
      <c r="A55" s="62"/>
      <c r="B55" s="79" t="s">
        <v>655</v>
      </c>
      <c r="C55" s="84" t="s">
        <v>220</v>
      </c>
      <c r="D55" s="234"/>
      <c r="E55" s="83">
        <f t="shared" si="5"/>
        <v>45442</v>
      </c>
      <c r="F55" s="81">
        <f t="shared" si="5"/>
        <v>45447</v>
      </c>
      <c r="G55" s="82">
        <f t="shared" si="5"/>
        <v>45476</v>
      </c>
    </row>
    <row r="56" spans="1:7" s="5" customFormat="1" ht="15.75" customHeight="1">
      <c r="A56" s="62"/>
      <c r="B56" s="15"/>
      <c r="C56" s="15"/>
      <c r="D56" s="16"/>
      <c r="E56" s="21"/>
      <c r="F56" s="17"/>
      <c r="G56" s="14"/>
    </row>
    <row r="57" spans="1:7" s="5" customFormat="1" ht="15.75" customHeight="1">
      <c r="A57" s="62"/>
      <c r="B57" s="18"/>
      <c r="C57" s="18"/>
      <c r="D57" s="19"/>
      <c r="E57" s="19"/>
      <c r="F57" s="58"/>
      <c r="G57" s="58"/>
    </row>
    <row r="58" spans="1:7" s="5" customFormat="1" ht="15.75" customHeight="1">
      <c r="A58" s="62"/>
      <c r="B58" s="224" t="s">
        <v>20</v>
      </c>
      <c r="C58" s="224" t="s">
        <v>21</v>
      </c>
      <c r="D58" s="224" t="s">
        <v>22</v>
      </c>
      <c r="E58" s="46" t="s">
        <v>226</v>
      </c>
      <c r="F58" s="46" t="s">
        <v>23</v>
      </c>
      <c r="G58" s="56" t="s">
        <v>33</v>
      </c>
    </row>
    <row r="59" spans="1:7" s="5" customFormat="1" ht="15.75" customHeight="1">
      <c r="A59" s="62"/>
      <c r="B59" s="225"/>
      <c r="C59" s="225"/>
      <c r="D59" s="225"/>
      <c r="E59" s="57" t="s">
        <v>14</v>
      </c>
      <c r="F59" s="20" t="s">
        <v>24</v>
      </c>
      <c r="G59" s="46" t="s">
        <v>25</v>
      </c>
    </row>
    <row r="60" spans="1:7" s="5" customFormat="1" ht="15.75" customHeight="1">
      <c r="A60" s="62"/>
      <c r="B60" s="86" t="s">
        <v>657</v>
      </c>
      <c r="C60" s="87" t="s">
        <v>658</v>
      </c>
      <c r="D60" s="233" t="s">
        <v>227</v>
      </c>
      <c r="E60" s="82">
        <v>45410</v>
      </c>
      <c r="F60" s="82">
        <f>E60+4</f>
        <v>45414</v>
      </c>
      <c r="G60" s="82">
        <f>F60+30</f>
        <v>45444</v>
      </c>
    </row>
    <row r="61" spans="1:7" s="5" customFormat="1" ht="15.75" customHeight="1">
      <c r="A61" s="62"/>
      <c r="B61" s="86" t="s">
        <v>659</v>
      </c>
      <c r="C61" s="87" t="s">
        <v>660</v>
      </c>
      <c r="D61" s="219"/>
      <c r="E61" s="85">
        <f t="shared" ref="E61:G64" si="6">E60+7</f>
        <v>45417</v>
      </c>
      <c r="F61" s="82">
        <f t="shared" si="6"/>
        <v>45421</v>
      </c>
      <c r="G61" s="82">
        <f t="shared" si="6"/>
        <v>45451</v>
      </c>
    </row>
    <row r="62" spans="1:7" s="5" customFormat="1" ht="15.75" customHeight="1">
      <c r="A62" s="62"/>
      <c r="B62" s="86" t="s">
        <v>661</v>
      </c>
      <c r="C62" s="87" t="s">
        <v>662</v>
      </c>
      <c r="D62" s="219"/>
      <c r="E62" s="85">
        <f t="shared" si="6"/>
        <v>45424</v>
      </c>
      <c r="F62" s="82">
        <f t="shared" si="6"/>
        <v>45428</v>
      </c>
      <c r="G62" s="82">
        <f t="shared" si="6"/>
        <v>45458</v>
      </c>
    </row>
    <row r="63" spans="1:7" s="5" customFormat="1" ht="15.75" customHeight="1">
      <c r="A63" s="62"/>
      <c r="B63" s="86" t="s">
        <v>663</v>
      </c>
      <c r="C63" s="87" t="s">
        <v>664</v>
      </c>
      <c r="D63" s="219"/>
      <c r="E63" s="85">
        <f t="shared" si="6"/>
        <v>45431</v>
      </c>
      <c r="F63" s="82">
        <f t="shared" si="6"/>
        <v>45435</v>
      </c>
      <c r="G63" s="82">
        <f t="shared" si="6"/>
        <v>45465</v>
      </c>
    </row>
    <row r="64" spans="1:7" s="5" customFormat="1" ht="15.75" customHeight="1">
      <c r="A64" s="62"/>
      <c r="B64" s="86" t="s">
        <v>665</v>
      </c>
      <c r="C64" s="87" t="s">
        <v>666</v>
      </c>
      <c r="D64" s="234"/>
      <c r="E64" s="85">
        <f t="shared" si="6"/>
        <v>45438</v>
      </c>
      <c r="F64" s="82">
        <f t="shared" si="6"/>
        <v>45442</v>
      </c>
      <c r="G64" s="82">
        <f t="shared" si="6"/>
        <v>45472</v>
      </c>
    </row>
    <row r="65" spans="1:7" s="5" customFormat="1" ht="15.75" customHeight="1">
      <c r="A65" s="62"/>
      <c r="B65" s="60"/>
      <c r="C65" s="60"/>
      <c r="D65" s="47"/>
      <c r="E65" s="13"/>
      <c r="F65" s="14"/>
      <c r="G65" s="14"/>
    </row>
    <row r="66" spans="1:7" s="5" customFormat="1" ht="15.75" customHeight="1">
      <c r="A66" s="62"/>
      <c r="B66" s="18"/>
      <c r="C66" s="18"/>
      <c r="D66" s="19"/>
      <c r="E66" s="19"/>
      <c r="F66" s="58"/>
      <c r="G66" s="58"/>
    </row>
    <row r="67" spans="1:7" s="5" customFormat="1" ht="15.75" customHeight="1">
      <c r="A67" s="284"/>
      <c r="B67" s="284"/>
      <c r="C67" s="18"/>
      <c r="D67" s="19"/>
      <c r="E67" s="19"/>
      <c r="F67" s="58"/>
      <c r="G67" s="58"/>
    </row>
    <row r="68" spans="1:7" s="5" customFormat="1" ht="15.75" customHeight="1">
      <c r="A68" s="62" t="s">
        <v>237</v>
      </c>
      <c r="B68" s="224" t="s">
        <v>20</v>
      </c>
      <c r="C68" s="224" t="s">
        <v>21</v>
      </c>
      <c r="D68" s="224" t="s">
        <v>22</v>
      </c>
      <c r="E68" s="46" t="s">
        <v>226</v>
      </c>
      <c r="F68" s="46" t="s">
        <v>23</v>
      </c>
      <c r="G68" s="56" t="s">
        <v>34</v>
      </c>
    </row>
    <row r="69" spans="1:7" s="5" customFormat="1" ht="15.75" customHeight="1">
      <c r="A69" s="62"/>
      <c r="B69" s="225"/>
      <c r="C69" s="225"/>
      <c r="D69" s="225"/>
      <c r="E69" s="57" t="s">
        <v>14</v>
      </c>
      <c r="F69" s="20" t="s">
        <v>24</v>
      </c>
      <c r="G69" s="46" t="s">
        <v>25</v>
      </c>
    </row>
    <row r="70" spans="1:7" s="5" customFormat="1" ht="15.75" customHeight="1">
      <c r="A70" s="62"/>
      <c r="B70" s="86" t="s">
        <v>657</v>
      </c>
      <c r="C70" s="87" t="s">
        <v>658</v>
      </c>
      <c r="D70" s="233" t="s">
        <v>227</v>
      </c>
      <c r="E70" s="82">
        <v>45410</v>
      </c>
      <c r="F70" s="81">
        <f>E70+4</f>
        <v>45414</v>
      </c>
      <c r="G70" s="81">
        <f>F70+31</f>
        <v>45445</v>
      </c>
    </row>
    <row r="71" spans="1:7" s="5" customFormat="1" ht="15.75" customHeight="1">
      <c r="A71" s="62"/>
      <c r="B71" s="86" t="s">
        <v>659</v>
      </c>
      <c r="C71" s="87" t="s">
        <v>660</v>
      </c>
      <c r="D71" s="219"/>
      <c r="E71" s="85">
        <f t="shared" ref="E71:G74" si="7">E70+7</f>
        <v>45417</v>
      </c>
      <c r="F71" s="81">
        <f t="shared" si="7"/>
        <v>45421</v>
      </c>
      <c r="G71" s="82">
        <f t="shared" si="7"/>
        <v>45452</v>
      </c>
    </row>
    <row r="72" spans="1:7" s="5" customFormat="1" ht="15.75" customHeight="1">
      <c r="A72" s="62"/>
      <c r="B72" s="86" t="s">
        <v>661</v>
      </c>
      <c r="C72" s="87" t="s">
        <v>662</v>
      </c>
      <c r="D72" s="219"/>
      <c r="E72" s="85">
        <f t="shared" si="7"/>
        <v>45424</v>
      </c>
      <c r="F72" s="81">
        <f t="shared" si="7"/>
        <v>45428</v>
      </c>
      <c r="G72" s="82">
        <f t="shared" si="7"/>
        <v>45459</v>
      </c>
    </row>
    <row r="73" spans="1:7" s="5" customFormat="1" ht="15.75" customHeight="1">
      <c r="A73" s="62"/>
      <c r="B73" s="86" t="s">
        <v>663</v>
      </c>
      <c r="C73" s="87" t="s">
        <v>664</v>
      </c>
      <c r="D73" s="219"/>
      <c r="E73" s="85">
        <f t="shared" si="7"/>
        <v>45431</v>
      </c>
      <c r="F73" s="81">
        <f t="shared" si="7"/>
        <v>45435</v>
      </c>
      <c r="G73" s="82">
        <f t="shared" si="7"/>
        <v>45466</v>
      </c>
    </row>
    <row r="74" spans="1:7" s="5" customFormat="1" ht="15.75" customHeight="1">
      <c r="A74" s="62"/>
      <c r="B74" s="86" t="s">
        <v>665</v>
      </c>
      <c r="C74" s="87" t="s">
        <v>666</v>
      </c>
      <c r="D74" s="234"/>
      <c r="E74" s="85">
        <f t="shared" si="7"/>
        <v>45438</v>
      </c>
      <c r="F74" s="81">
        <f t="shared" si="7"/>
        <v>45442</v>
      </c>
      <c r="G74" s="82">
        <f t="shared" si="7"/>
        <v>45473</v>
      </c>
    </row>
    <row r="75" spans="1:7" s="5" customFormat="1" ht="15.75" customHeight="1">
      <c r="A75" s="62"/>
      <c r="B75" s="58"/>
      <c r="C75" s="18"/>
      <c r="D75" s="19"/>
      <c r="E75" s="19"/>
      <c r="F75" s="58"/>
      <c r="G75" s="58"/>
    </row>
    <row r="76" spans="1:7" s="5" customFormat="1" ht="15.75" customHeight="1">
      <c r="A76" s="62"/>
      <c r="B76" s="58"/>
      <c r="C76" s="18"/>
      <c r="D76" s="19"/>
      <c r="E76" s="19"/>
      <c r="F76" s="58"/>
      <c r="G76" s="58"/>
    </row>
    <row r="77" spans="1:7" s="5" customFormat="1" ht="15.75" customHeight="1">
      <c r="A77" s="62"/>
      <c r="B77" s="224" t="s">
        <v>20</v>
      </c>
      <c r="C77" s="224" t="s">
        <v>21</v>
      </c>
      <c r="D77" s="224" t="s">
        <v>22</v>
      </c>
      <c r="E77" s="46" t="s">
        <v>226</v>
      </c>
      <c r="F77" s="46" t="s">
        <v>23</v>
      </c>
      <c r="G77" s="75" t="s">
        <v>678</v>
      </c>
    </row>
    <row r="78" spans="1:7" s="5" customFormat="1" ht="15.75" customHeight="1">
      <c r="A78" s="62"/>
      <c r="B78" s="225"/>
      <c r="C78" s="225"/>
      <c r="D78" s="225"/>
      <c r="E78" s="57" t="s">
        <v>14</v>
      </c>
      <c r="F78" s="20" t="s">
        <v>24</v>
      </c>
      <c r="G78" s="46" t="s">
        <v>25</v>
      </c>
    </row>
    <row r="79" spans="1:7" s="5" customFormat="1" ht="15.75" customHeight="1">
      <c r="A79" s="62"/>
      <c r="B79" s="88" t="s">
        <v>679</v>
      </c>
      <c r="C79" s="89" t="s">
        <v>680</v>
      </c>
      <c r="D79" s="238" t="s">
        <v>688</v>
      </c>
      <c r="E79" s="81">
        <v>45410</v>
      </c>
      <c r="F79" s="81">
        <f>E79+4</f>
        <v>45414</v>
      </c>
      <c r="G79" s="81">
        <f>F79+30</f>
        <v>45444</v>
      </c>
    </row>
    <row r="80" spans="1:7" s="5" customFormat="1" ht="15.75" customHeight="1">
      <c r="A80" s="62"/>
      <c r="B80" s="88" t="s">
        <v>681</v>
      </c>
      <c r="C80" s="89" t="s">
        <v>682</v>
      </c>
      <c r="D80" s="219"/>
      <c r="E80" s="85">
        <f t="shared" ref="E80:G83" si="8">E79+7</f>
        <v>45417</v>
      </c>
      <c r="F80" s="81">
        <f t="shared" si="8"/>
        <v>45421</v>
      </c>
      <c r="G80" s="82">
        <f t="shared" si="8"/>
        <v>45451</v>
      </c>
    </row>
    <row r="81" spans="1:7" s="5" customFormat="1" ht="15.75" customHeight="1">
      <c r="A81" s="62"/>
      <c r="B81" s="88" t="s">
        <v>683</v>
      </c>
      <c r="C81" s="89" t="s">
        <v>684</v>
      </c>
      <c r="D81" s="219"/>
      <c r="E81" s="85">
        <f t="shared" si="8"/>
        <v>45424</v>
      </c>
      <c r="F81" s="81">
        <f t="shared" si="8"/>
        <v>45428</v>
      </c>
      <c r="G81" s="82">
        <f t="shared" si="8"/>
        <v>45458</v>
      </c>
    </row>
    <row r="82" spans="1:7" s="5" customFormat="1" ht="15.75" customHeight="1">
      <c r="A82" s="62"/>
      <c r="B82" s="88" t="s">
        <v>685</v>
      </c>
      <c r="C82" s="89" t="s">
        <v>314</v>
      </c>
      <c r="D82" s="219"/>
      <c r="E82" s="85">
        <f t="shared" si="8"/>
        <v>45431</v>
      </c>
      <c r="F82" s="81">
        <f t="shared" si="8"/>
        <v>45435</v>
      </c>
      <c r="G82" s="82">
        <f t="shared" si="8"/>
        <v>45465</v>
      </c>
    </row>
    <row r="83" spans="1:7" s="5" customFormat="1" ht="15.75" customHeight="1">
      <c r="A83" s="62"/>
      <c r="B83" s="88" t="s">
        <v>686</v>
      </c>
      <c r="C83" s="89" t="s">
        <v>687</v>
      </c>
      <c r="D83" s="234"/>
      <c r="E83" s="85">
        <f t="shared" si="8"/>
        <v>45438</v>
      </c>
      <c r="F83" s="81">
        <f t="shared" si="8"/>
        <v>45442</v>
      </c>
      <c r="G83" s="82">
        <f t="shared" si="8"/>
        <v>45472</v>
      </c>
    </row>
    <row r="84" spans="1:7" s="5" customFormat="1" ht="15.75" customHeight="1">
      <c r="A84" s="284"/>
      <c r="B84" s="284"/>
      <c r="C84" s="18"/>
      <c r="D84" s="19"/>
      <c r="E84" s="19"/>
      <c r="F84" s="58"/>
      <c r="G84" s="58"/>
    </row>
    <row r="85" spans="1:7" s="5" customFormat="1" ht="15.75" customHeight="1">
      <c r="A85" s="62" t="s">
        <v>238</v>
      </c>
      <c r="B85" s="224" t="s">
        <v>20</v>
      </c>
      <c r="C85" s="224" t="s">
        <v>21</v>
      </c>
      <c r="D85" s="224" t="s">
        <v>22</v>
      </c>
      <c r="E85" s="46" t="s">
        <v>226</v>
      </c>
      <c r="F85" s="46" t="s">
        <v>23</v>
      </c>
      <c r="G85" s="75" t="s">
        <v>689</v>
      </c>
    </row>
    <row r="86" spans="1:7" s="5" customFormat="1" ht="15.75" customHeight="1">
      <c r="A86" s="62"/>
      <c r="B86" s="225"/>
      <c r="C86" s="225"/>
      <c r="D86" s="225"/>
      <c r="E86" s="57" t="s">
        <v>14</v>
      </c>
      <c r="F86" s="20" t="s">
        <v>24</v>
      </c>
      <c r="G86" s="46" t="s">
        <v>25</v>
      </c>
    </row>
    <row r="87" spans="1:7" s="5" customFormat="1" ht="15.75" customHeight="1">
      <c r="A87" s="62"/>
      <c r="B87" s="90" t="s">
        <v>690</v>
      </c>
      <c r="C87" s="90" t="s">
        <v>691</v>
      </c>
      <c r="D87" s="262" t="s">
        <v>699</v>
      </c>
      <c r="E87" s="91">
        <v>45409</v>
      </c>
      <c r="F87" s="91">
        <f>E87+4</f>
        <v>45413</v>
      </c>
      <c r="G87" s="91">
        <f>F87+26</f>
        <v>45439</v>
      </c>
    </row>
    <row r="88" spans="1:7" s="5" customFormat="1" ht="15.75" customHeight="1">
      <c r="A88" s="62"/>
      <c r="B88" s="92" t="s">
        <v>694</v>
      </c>
      <c r="C88" s="92"/>
      <c r="D88" s="262"/>
      <c r="E88" s="93">
        <f t="shared" ref="E88:G91" si="9">E87+7</f>
        <v>45416</v>
      </c>
      <c r="F88" s="91">
        <f t="shared" si="9"/>
        <v>45420</v>
      </c>
      <c r="G88" s="94">
        <f t="shared" si="9"/>
        <v>45446</v>
      </c>
    </row>
    <row r="89" spans="1:7" s="5" customFormat="1" ht="15.75" customHeight="1">
      <c r="A89" s="62"/>
      <c r="B89" s="92" t="s">
        <v>692</v>
      </c>
      <c r="C89" s="92" t="s">
        <v>693</v>
      </c>
      <c r="D89" s="262"/>
      <c r="E89" s="93">
        <f t="shared" si="9"/>
        <v>45423</v>
      </c>
      <c r="F89" s="91">
        <f t="shared" si="9"/>
        <v>45427</v>
      </c>
      <c r="G89" s="94">
        <f t="shared" si="9"/>
        <v>45453</v>
      </c>
    </row>
    <row r="90" spans="1:7" s="5" customFormat="1" ht="15.75" customHeight="1">
      <c r="A90" s="62"/>
      <c r="B90" s="95" t="s">
        <v>695</v>
      </c>
      <c r="C90" s="96" t="s">
        <v>696</v>
      </c>
      <c r="D90" s="262"/>
      <c r="E90" s="93">
        <f t="shared" si="9"/>
        <v>45430</v>
      </c>
      <c r="F90" s="91">
        <f t="shared" si="9"/>
        <v>45434</v>
      </c>
      <c r="G90" s="94">
        <f t="shared" si="9"/>
        <v>45460</v>
      </c>
    </row>
    <row r="91" spans="1:7" s="5" customFormat="1" ht="15.75" customHeight="1">
      <c r="A91" s="62"/>
      <c r="B91" s="96" t="s">
        <v>697</v>
      </c>
      <c r="C91" s="96" t="s">
        <v>698</v>
      </c>
      <c r="D91" s="262"/>
      <c r="E91" s="93">
        <f t="shared" si="9"/>
        <v>45437</v>
      </c>
      <c r="F91" s="91">
        <f t="shared" si="9"/>
        <v>45441</v>
      </c>
      <c r="G91" s="94">
        <f t="shared" si="9"/>
        <v>45467</v>
      </c>
    </row>
    <row r="92" spans="1:7" s="5" customFormat="1" ht="15.75" customHeight="1">
      <c r="A92" s="284"/>
      <c r="B92" s="284"/>
      <c r="C92" s="18"/>
      <c r="D92" s="19"/>
      <c r="E92" s="19"/>
      <c r="F92" s="58"/>
      <c r="G92" s="58"/>
    </row>
    <row r="93" spans="1:7" s="5" customFormat="1" ht="15.75" customHeight="1">
      <c r="A93" s="62" t="s">
        <v>239</v>
      </c>
      <c r="B93" s="224" t="s">
        <v>20</v>
      </c>
      <c r="C93" s="224" t="s">
        <v>21</v>
      </c>
      <c r="D93" s="224" t="s">
        <v>240</v>
      </c>
      <c r="E93" s="46" t="s">
        <v>226</v>
      </c>
      <c r="F93" s="46" t="s">
        <v>23</v>
      </c>
      <c r="G93" s="56" t="s">
        <v>241</v>
      </c>
    </row>
    <row r="94" spans="1:7" s="5" customFormat="1" ht="15.75" customHeight="1">
      <c r="A94" s="62"/>
      <c r="B94" s="225"/>
      <c r="C94" s="225"/>
      <c r="D94" s="225"/>
      <c r="E94" s="57" t="s">
        <v>14</v>
      </c>
      <c r="F94" s="64" t="s">
        <v>24</v>
      </c>
      <c r="G94" s="46" t="s">
        <v>25</v>
      </c>
    </row>
    <row r="95" spans="1:7" s="5" customFormat="1" ht="15.75" customHeight="1">
      <c r="A95" s="62"/>
      <c r="B95" s="88" t="s">
        <v>679</v>
      </c>
      <c r="C95" s="89" t="s">
        <v>680</v>
      </c>
      <c r="D95" s="233" t="s">
        <v>242</v>
      </c>
      <c r="E95" s="81">
        <v>45409</v>
      </c>
      <c r="F95" s="81">
        <f>E95+5</f>
        <v>45414</v>
      </c>
      <c r="G95" s="82">
        <f>F95+32</f>
        <v>45446</v>
      </c>
    </row>
    <row r="96" spans="1:7" s="5" customFormat="1" ht="15.75" customHeight="1">
      <c r="A96" s="62"/>
      <c r="B96" s="88" t="s">
        <v>681</v>
      </c>
      <c r="C96" s="89" t="s">
        <v>682</v>
      </c>
      <c r="D96" s="219"/>
      <c r="E96" s="83">
        <f>E95+7</f>
        <v>45416</v>
      </c>
      <c r="F96" s="81">
        <f t="shared" ref="E96:G97" si="10">F95+7</f>
        <v>45421</v>
      </c>
      <c r="G96" s="82">
        <f t="shared" si="10"/>
        <v>45453</v>
      </c>
    </row>
    <row r="97" spans="1:7" s="5" customFormat="1" ht="15.75" customHeight="1">
      <c r="A97" s="62"/>
      <c r="B97" s="88" t="s">
        <v>683</v>
      </c>
      <c r="C97" s="89" t="s">
        <v>684</v>
      </c>
      <c r="D97" s="219"/>
      <c r="E97" s="83">
        <f t="shared" si="10"/>
        <v>45423</v>
      </c>
      <c r="F97" s="81">
        <f t="shared" si="10"/>
        <v>45428</v>
      </c>
      <c r="G97" s="82">
        <f t="shared" si="10"/>
        <v>45460</v>
      </c>
    </row>
    <row r="98" spans="1:7" s="5" customFormat="1" ht="15.75" customHeight="1">
      <c r="A98" s="62"/>
      <c r="B98" s="88" t="s">
        <v>685</v>
      </c>
      <c r="C98" s="89" t="s">
        <v>314</v>
      </c>
      <c r="D98" s="219"/>
      <c r="E98" s="83">
        <f>E97+8</f>
        <v>45431</v>
      </c>
      <c r="F98" s="81">
        <f>F97+7</f>
        <v>45435</v>
      </c>
      <c r="G98" s="82">
        <f>G97+7</f>
        <v>45467</v>
      </c>
    </row>
    <row r="99" spans="1:7" s="5" customFormat="1" ht="15.75" customHeight="1">
      <c r="A99" s="62"/>
      <c r="B99" s="88" t="s">
        <v>686</v>
      </c>
      <c r="C99" s="89" t="s">
        <v>687</v>
      </c>
      <c r="D99" s="234"/>
      <c r="E99" s="83">
        <f>E98+7</f>
        <v>45438</v>
      </c>
      <c r="F99" s="81">
        <f>F98+7</f>
        <v>45442</v>
      </c>
      <c r="G99" s="82">
        <f>G98+7</f>
        <v>45474</v>
      </c>
    </row>
    <row r="100" spans="1:7" s="5" customFormat="1" ht="15.75" customHeight="1">
      <c r="A100" s="62"/>
      <c r="B100" s="15"/>
      <c r="C100" s="15"/>
      <c r="D100" s="16"/>
      <c r="E100" s="16"/>
      <c r="F100" s="14"/>
      <c r="G100" s="14"/>
    </row>
    <row r="101" spans="1:7" s="5" customFormat="1" ht="15.75" customHeight="1">
      <c r="A101" s="284"/>
      <c r="B101" s="284"/>
      <c r="C101" s="18"/>
      <c r="D101" s="19"/>
      <c r="E101" s="19"/>
      <c r="F101" s="58"/>
      <c r="G101" s="58"/>
    </row>
    <row r="102" spans="1:7" s="5" customFormat="1" ht="15.75" customHeight="1">
      <c r="A102" s="62" t="s">
        <v>243</v>
      </c>
      <c r="B102" s="287" t="s">
        <v>244</v>
      </c>
      <c r="C102" s="287" t="s">
        <v>21</v>
      </c>
      <c r="D102" s="287" t="s">
        <v>22</v>
      </c>
      <c r="E102" s="46" t="s">
        <v>226</v>
      </c>
      <c r="F102" s="46" t="s">
        <v>23</v>
      </c>
      <c r="G102" s="66" t="s">
        <v>245</v>
      </c>
    </row>
    <row r="103" spans="1:7" s="5" customFormat="1" ht="15.75" customHeight="1">
      <c r="A103" s="62"/>
      <c r="B103" s="287"/>
      <c r="C103" s="287"/>
      <c r="D103" s="287"/>
      <c r="E103" s="46" t="s">
        <v>14</v>
      </c>
      <c r="F103" s="46" t="s">
        <v>24</v>
      </c>
      <c r="G103" s="46" t="s">
        <v>25</v>
      </c>
    </row>
    <row r="104" spans="1:7" s="5" customFormat="1" ht="15.75" customHeight="1">
      <c r="A104" s="62"/>
      <c r="B104" s="97" t="s">
        <v>506</v>
      </c>
      <c r="C104" s="97" t="s">
        <v>505</v>
      </c>
      <c r="D104" s="262" t="s">
        <v>246</v>
      </c>
      <c r="E104" s="81">
        <v>45412</v>
      </c>
      <c r="F104" s="81">
        <f>E104+5</f>
        <v>45417</v>
      </c>
      <c r="G104" s="82">
        <f>F104+34</f>
        <v>45451</v>
      </c>
    </row>
    <row r="105" spans="1:7" s="5" customFormat="1" ht="15.75" customHeight="1">
      <c r="A105" s="62"/>
      <c r="B105" s="98" t="s">
        <v>507</v>
      </c>
      <c r="C105" s="80"/>
      <c r="D105" s="262"/>
      <c r="E105" s="83">
        <f t="shared" ref="E105:G108" si="11">E104+7</f>
        <v>45419</v>
      </c>
      <c r="F105" s="81">
        <f t="shared" si="11"/>
        <v>45424</v>
      </c>
      <c r="G105" s="82">
        <f t="shared" si="11"/>
        <v>45458</v>
      </c>
    </row>
    <row r="106" spans="1:7" s="5" customFormat="1" ht="15.75" customHeight="1">
      <c r="A106" s="62"/>
      <c r="B106" s="99" t="s">
        <v>508</v>
      </c>
      <c r="C106" s="97" t="s">
        <v>501</v>
      </c>
      <c r="D106" s="262"/>
      <c r="E106" s="83">
        <f t="shared" si="11"/>
        <v>45426</v>
      </c>
      <c r="F106" s="81">
        <f t="shared" si="11"/>
        <v>45431</v>
      </c>
      <c r="G106" s="82">
        <f t="shared" si="11"/>
        <v>45465</v>
      </c>
    </row>
    <row r="107" spans="1:7" s="5" customFormat="1" ht="15.75" customHeight="1">
      <c r="A107" s="62"/>
      <c r="B107" s="97" t="s">
        <v>502</v>
      </c>
      <c r="C107" s="97" t="s">
        <v>503</v>
      </c>
      <c r="D107" s="262"/>
      <c r="E107" s="83">
        <f t="shared" si="11"/>
        <v>45433</v>
      </c>
      <c r="F107" s="81">
        <f t="shared" si="11"/>
        <v>45438</v>
      </c>
      <c r="G107" s="82">
        <f t="shared" si="11"/>
        <v>45472</v>
      </c>
    </row>
    <row r="108" spans="1:7" s="5" customFormat="1" ht="15.75" customHeight="1">
      <c r="A108" s="62"/>
      <c r="B108" s="97" t="s">
        <v>504</v>
      </c>
      <c r="C108" s="97" t="s">
        <v>505</v>
      </c>
      <c r="D108" s="262"/>
      <c r="E108" s="83">
        <f t="shared" si="11"/>
        <v>45440</v>
      </c>
      <c r="F108" s="81">
        <f t="shared" si="11"/>
        <v>45445</v>
      </c>
      <c r="G108" s="82">
        <f t="shared" si="11"/>
        <v>45479</v>
      </c>
    </row>
    <row r="109" spans="1:7" s="5" customFormat="1" ht="15.75" customHeight="1">
      <c r="A109" s="284"/>
      <c r="B109" s="284"/>
      <c r="C109" s="18"/>
      <c r="D109" s="19"/>
      <c r="E109" s="19"/>
      <c r="F109" s="58"/>
      <c r="G109" s="58"/>
    </row>
    <row r="110" spans="1:7" s="5" customFormat="1" ht="15.75" customHeight="1">
      <c r="A110" s="284"/>
      <c r="B110" s="284"/>
      <c r="C110" s="18"/>
      <c r="D110" s="19"/>
      <c r="E110" s="19"/>
      <c r="F110" s="58"/>
      <c r="G110" s="58"/>
    </row>
    <row r="111" spans="1:7" s="5" customFormat="1" ht="15.75" customHeight="1">
      <c r="A111" s="76" t="s">
        <v>701</v>
      </c>
      <c r="B111" s="231" t="s">
        <v>20</v>
      </c>
      <c r="C111" s="231" t="s">
        <v>21</v>
      </c>
      <c r="D111" s="231" t="s">
        <v>22</v>
      </c>
      <c r="E111" s="46" t="s">
        <v>226</v>
      </c>
      <c r="F111" s="46" t="s">
        <v>23</v>
      </c>
      <c r="G111" s="77" t="s">
        <v>700</v>
      </c>
    </row>
    <row r="112" spans="1:7" s="5" customFormat="1" ht="15.75" customHeight="1">
      <c r="A112" s="62"/>
      <c r="B112" s="232"/>
      <c r="C112" s="232"/>
      <c r="D112" s="232"/>
      <c r="E112" s="46" t="s">
        <v>14</v>
      </c>
      <c r="F112" s="46" t="s">
        <v>24</v>
      </c>
      <c r="G112" s="46" t="s">
        <v>25</v>
      </c>
    </row>
    <row r="113" spans="1:7" s="5" customFormat="1" ht="15.75" customHeight="1">
      <c r="A113" s="62"/>
      <c r="B113" s="100" t="s">
        <v>702</v>
      </c>
      <c r="C113" s="100" t="s">
        <v>703</v>
      </c>
      <c r="D113" s="262" t="s">
        <v>706</v>
      </c>
      <c r="E113" s="82">
        <v>45412</v>
      </c>
      <c r="F113" s="82">
        <f>E113+4</f>
        <v>45416</v>
      </c>
      <c r="G113" s="82">
        <f>F113+31</f>
        <v>45447</v>
      </c>
    </row>
    <row r="114" spans="1:7" s="5" customFormat="1" ht="15.75" customHeight="1">
      <c r="A114" s="62"/>
      <c r="B114" s="100" t="s">
        <v>704</v>
      </c>
      <c r="C114" s="100" t="s">
        <v>525</v>
      </c>
      <c r="D114" s="262"/>
      <c r="E114" s="85">
        <f t="shared" ref="E114:G117" si="12">E113+7</f>
        <v>45419</v>
      </c>
      <c r="F114" s="82">
        <f t="shared" si="12"/>
        <v>45423</v>
      </c>
      <c r="G114" s="82">
        <f t="shared" si="12"/>
        <v>45454</v>
      </c>
    </row>
    <row r="115" spans="1:7" s="5" customFormat="1" ht="15.75" customHeight="1">
      <c r="A115" s="62"/>
      <c r="B115" s="100" t="s">
        <v>705</v>
      </c>
      <c r="C115" s="100" t="s">
        <v>707</v>
      </c>
      <c r="D115" s="262"/>
      <c r="E115" s="85">
        <f t="shared" si="12"/>
        <v>45426</v>
      </c>
      <c r="F115" s="82">
        <f t="shared" si="12"/>
        <v>45430</v>
      </c>
      <c r="G115" s="82">
        <f t="shared" si="12"/>
        <v>45461</v>
      </c>
    </row>
    <row r="116" spans="1:7" s="5" customFormat="1" ht="15.75" customHeight="1">
      <c r="A116" s="62"/>
      <c r="B116" s="100" t="s">
        <v>708</v>
      </c>
      <c r="C116" s="100" t="s">
        <v>510</v>
      </c>
      <c r="D116" s="262"/>
      <c r="E116" s="85">
        <f t="shared" si="12"/>
        <v>45433</v>
      </c>
      <c r="F116" s="82">
        <f t="shared" si="12"/>
        <v>45437</v>
      </c>
      <c r="G116" s="82">
        <f t="shared" si="12"/>
        <v>45468</v>
      </c>
    </row>
    <row r="117" spans="1:7" s="5" customFormat="1" ht="15.75" customHeight="1">
      <c r="A117" s="62"/>
      <c r="B117" s="100" t="s">
        <v>709</v>
      </c>
      <c r="C117" s="100" t="s">
        <v>664</v>
      </c>
      <c r="D117" s="262"/>
      <c r="E117" s="85">
        <f t="shared" si="12"/>
        <v>45440</v>
      </c>
      <c r="F117" s="82">
        <f t="shared" si="12"/>
        <v>45444</v>
      </c>
      <c r="G117" s="82">
        <f t="shared" si="12"/>
        <v>45475</v>
      </c>
    </row>
    <row r="118" spans="1:7" s="5" customFormat="1" ht="15.75" customHeight="1">
      <c r="A118" s="62"/>
      <c r="B118" s="18"/>
      <c r="C118" s="18"/>
      <c r="D118" s="19"/>
      <c r="E118" s="19"/>
      <c r="F118" s="58"/>
      <c r="G118" s="58"/>
    </row>
    <row r="119" spans="1:7" s="5" customFormat="1" ht="15.75" customHeight="1">
      <c r="A119" s="284"/>
      <c r="B119" s="284"/>
      <c r="C119" s="18"/>
      <c r="D119" s="19"/>
      <c r="E119" s="19"/>
      <c r="F119" s="58"/>
      <c r="G119" s="58"/>
    </row>
    <row r="120" spans="1:7" s="5" customFormat="1" ht="15.75" customHeight="1">
      <c r="A120" s="62" t="s">
        <v>249</v>
      </c>
      <c r="B120" s="224" t="s">
        <v>20</v>
      </c>
      <c r="C120" s="224" t="s">
        <v>21</v>
      </c>
      <c r="D120" s="224" t="s">
        <v>22</v>
      </c>
      <c r="E120" s="46" t="s">
        <v>250</v>
      </c>
      <c r="F120" s="46" t="s">
        <v>23</v>
      </c>
      <c r="G120" s="56" t="s">
        <v>37</v>
      </c>
    </row>
    <row r="121" spans="1:7" s="5" customFormat="1" ht="15.75" customHeight="1">
      <c r="A121" s="62"/>
      <c r="B121" s="225"/>
      <c r="C121" s="225"/>
      <c r="D121" s="225"/>
      <c r="E121" s="57" t="s">
        <v>14</v>
      </c>
      <c r="F121" s="20" t="s">
        <v>24</v>
      </c>
      <c r="G121" s="46" t="s">
        <v>25</v>
      </c>
    </row>
    <row r="122" spans="1:7" s="5" customFormat="1" ht="15.75" customHeight="1">
      <c r="A122" s="62"/>
      <c r="B122" s="100" t="s">
        <v>711</v>
      </c>
      <c r="C122" s="100" t="s">
        <v>252</v>
      </c>
      <c r="D122" s="257" t="s">
        <v>710</v>
      </c>
      <c r="E122" s="82">
        <v>45410</v>
      </c>
      <c r="F122" s="82">
        <f>E122+4</f>
        <v>45414</v>
      </c>
      <c r="G122" s="82">
        <f>F122+31</f>
        <v>45445</v>
      </c>
    </row>
    <row r="123" spans="1:7" s="5" customFormat="1" ht="15.75" customHeight="1">
      <c r="A123" s="62"/>
      <c r="B123" s="100" t="s">
        <v>712</v>
      </c>
      <c r="C123" s="100" t="s">
        <v>713</v>
      </c>
      <c r="D123" s="257"/>
      <c r="E123" s="85">
        <f t="shared" ref="E123:G126" si="13">E122+7</f>
        <v>45417</v>
      </c>
      <c r="F123" s="82">
        <f t="shared" si="13"/>
        <v>45421</v>
      </c>
      <c r="G123" s="82">
        <f t="shared" si="13"/>
        <v>45452</v>
      </c>
    </row>
    <row r="124" spans="1:7" s="5" customFormat="1" ht="15.75" customHeight="1">
      <c r="A124" s="62"/>
      <c r="B124" s="100" t="s">
        <v>694</v>
      </c>
      <c r="C124" s="100"/>
      <c r="D124" s="257"/>
      <c r="E124" s="85">
        <f t="shared" si="13"/>
        <v>45424</v>
      </c>
      <c r="F124" s="82">
        <f t="shared" si="13"/>
        <v>45428</v>
      </c>
      <c r="G124" s="82">
        <f t="shared" si="13"/>
        <v>45459</v>
      </c>
    </row>
    <row r="125" spans="1:7" s="5" customFormat="1" ht="15.75" customHeight="1">
      <c r="A125" s="62"/>
      <c r="B125" s="101" t="s">
        <v>714</v>
      </c>
      <c r="C125" s="100" t="s">
        <v>715</v>
      </c>
      <c r="D125" s="257"/>
      <c r="E125" s="85">
        <f t="shared" si="13"/>
        <v>45431</v>
      </c>
      <c r="F125" s="82">
        <f t="shared" si="13"/>
        <v>45435</v>
      </c>
      <c r="G125" s="82">
        <f t="shared" si="13"/>
        <v>45466</v>
      </c>
    </row>
    <row r="126" spans="1:7" s="5" customFormat="1" ht="15.75" customHeight="1">
      <c r="A126" s="62"/>
      <c r="B126" s="101" t="s">
        <v>716</v>
      </c>
      <c r="C126" s="101" t="s">
        <v>717</v>
      </c>
      <c r="D126" s="257"/>
      <c r="E126" s="85">
        <f t="shared" si="13"/>
        <v>45438</v>
      </c>
      <c r="F126" s="82">
        <f t="shared" si="13"/>
        <v>45442</v>
      </c>
      <c r="G126" s="82">
        <f t="shared" si="13"/>
        <v>45473</v>
      </c>
    </row>
    <row r="127" spans="1:7" s="5" customFormat="1" ht="15.75" customHeight="1">
      <c r="A127" s="62"/>
      <c r="B127" s="18"/>
      <c r="C127" s="18"/>
      <c r="D127" s="19"/>
      <c r="E127" s="19"/>
      <c r="F127" s="58"/>
      <c r="G127" s="58"/>
    </row>
    <row r="128" spans="1:7" s="5" customFormat="1" ht="15.75" customHeight="1">
      <c r="A128" s="284"/>
      <c r="B128" s="284"/>
      <c r="C128" s="18"/>
      <c r="D128" s="19"/>
      <c r="E128" s="19"/>
      <c r="F128" s="58"/>
      <c r="G128" s="58"/>
    </row>
    <row r="129" spans="1:7" s="5" customFormat="1" ht="15.75" customHeight="1">
      <c r="A129" s="62" t="s">
        <v>253</v>
      </c>
      <c r="B129" s="231" t="s">
        <v>20</v>
      </c>
      <c r="C129" s="231" t="s">
        <v>21</v>
      </c>
      <c r="D129" s="231" t="s">
        <v>22</v>
      </c>
      <c r="E129" s="46" t="s">
        <v>250</v>
      </c>
      <c r="F129" s="46" t="s">
        <v>23</v>
      </c>
      <c r="G129" s="46" t="s">
        <v>38</v>
      </c>
    </row>
    <row r="130" spans="1:7" s="5" customFormat="1" ht="15.75" customHeight="1">
      <c r="A130" s="62"/>
      <c r="B130" s="232"/>
      <c r="C130" s="232"/>
      <c r="D130" s="232"/>
      <c r="E130" s="46" t="s">
        <v>14</v>
      </c>
      <c r="F130" s="46" t="s">
        <v>24</v>
      </c>
      <c r="G130" s="46" t="s">
        <v>25</v>
      </c>
    </row>
    <row r="131" spans="1:7" s="5" customFormat="1" ht="15.75" customHeight="1">
      <c r="A131" s="62"/>
      <c r="B131" s="100" t="s">
        <v>694</v>
      </c>
      <c r="C131" s="100"/>
      <c r="D131" s="218" t="s">
        <v>718</v>
      </c>
      <c r="E131" s="82">
        <v>45409</v>
      </c>
      <c r="F131" s="82">
        <f>E131+4</f>
        <v>45413</v>
      </c>
      <c r="G131" s="82">
        <f>F131+31</f>
        <v>45444</v>
      </c>
    </row>
    <row r="132" spans="1:7" s="5" customFormat="1" ht="15.75" customHeight="1">
      <c r="A132" s="62"/>
      <c r="B132" s="101" t="s">
        <v>719</v>
      </c>
      <c r="C132" s="100" t="s">
        <v>720</v>
      </c>
      <c r="D132" s="219"/>
      <c r="E132" s="85">
        <f t="shared" ref="E132:G135" si="14">E131+7</f>
        <v>45416</v>
      </c>
      <c r="F132" s="82">
        <f t="shared" si="14"/>
        <v>45420</v>
      </c>
      <c r="G132" s="82">
        <f t="shared" si="14"/>
        <v>45451</v>
      </c>
    </row>
    <row r="133" spans="1:7" s="5" customFormat="1" ht="15.75" customHeight="1">
      <c r="A133" s="62"/>
      <c r="B133" s="101" t="s">
        <v>721</v>
      </c>
      <c r="C133" s="100" t="s">
        <v>722</v>
      </c>
      <c r="D133" s="219"/>
      <c r="E133" s="85">
        <f t="shared" si="14"/>
        <v>45423</v>
      </c>
      <c r="F133" s="82">
        <f t="shared" si="14"/>
        <v>45427</v>
      </c>
      <c r="G133" s="82">
        <f t="shared" si="14"/>
        <v>45458</v>
      </c>
    </row>
    <row r="134" spans="1:7" s="5" customFormat="1" ht="15.75" customHeight="1">
      <c r="A134" s="62"/>
      <c r="B134" s="100" t="s">
        <v>63</v>
      </c>
      <c r="C134" s="100"/>
      <c r="D134" s="219"/>
      <c r="E134" s="85">
        <f t="shared" si="14"/>
        <v>45430</v>
      </c>
      <c r="F134" s="82">
        <f t="shared" si="14"/>
        <v>45434</v>
      </c>
      <c r="G134" s="82">
        <f t="shared" si="14"/>
        <v>45465</v>
      </c>
    </row>
    <row r="135" spans="1:7" s="5" customFormat="1" ht="15.75" customHeight="1">
      <c r="A135" s="62"/>
      <c r="B135" s="101" t="s">
        <v>63</v>
      </c>
      <c r="C135" s="101"/>
      <c r="D135" s="220"/>
      <c r="E135" s="85">
        <f t="shared" si="14"/>
        <v>45437</v>
      </c>
      <c r="F135" s="82">
        <f t="shared" si="14"/>
        <v>45441</v>
      </c>
      <c r="G135" s="82">
        <f t="shared" si="14"/>
        <v>45472</v>
      </c>
    </row>
    <row r="136" spans="1:7" s="5" customFormat="1" ht="15.75" customHeight="1">
      <c r="A136" s="62"/>
      <c r="B136" s="22"/>
      <c r="C136" s="22"/>
      <c r="D136" s="19"/>
      <c r="E136" s="13"/>
      <c r="F136" s="14"/>
      <c r="G136" s="14"/>
    </row>
    <row r="137" spans="1:7" s="5" customFormat="1" ht="15.75" customHeight="1">
      <c r="A137" s="284"/>
      <c r="B137" s="284"/>
      <c r="C137" s="18"/>
      <c r="D137" s="19"/>
      <c r="E137" s="19"/>
      <c r="F137" s="58"/>
      <c r="G137" s="58"/>
    </row>
    <row r="138" spans="1:7" s="5" customFormat="1" ht="15.75" customHeight="1">
      <c r="A138" s="62" t="s">
        <v>255</v>
      </c>
      <c r="B138" s="231" t="s">
        <v>20</v>
      </c>
      <c r="C138" s="231" t="s">
        <v>21</v>
      </c>
      <c r="D138" s="231" t="s">
        <v>22</v>
      </c>
      <c r="E138" s="46" t="s">
        <v>250</v>
      </c>
      <c r="F138" s="46" t="s">
        <v>23</v>
      </c>
      <c r="G138" s="46" t="s">
        <v>255</v>
      </c>
    </row>
    <row r="139" spans="1:7" s="5" customFormat="1" ht="15.75" customHeight="1">
      <c r="A139" s="62"/>
      <c r="B139" s="232"/>
      <c r="C139" s="232"/>
      <c r="D139" s="232"/>
      <c r="E139" s="46" t="s">
        <v>14</v>
      </c>
      <c r="F139" s="46" t="s">
        <v>24</v>
      </c>
      <c r="G139" s="46" t="s">
        <v>25</v>
      </c>
    </row>
    <row r="140" spans="1:7" s="5" customFormat="1" ht="15.75" customHeight="1">
      <c r="A140" s="62"/>
      <c r="B140" s="100" t="s">
        <v>694</v>
      </c>
      <c r="C140" s="100"/>
      <c r="D140" s="262" t="s">
        <v>254</v>
      </c>
      <c r="E140" s="82">
        <v>45409</v>
      </c>
      <c r="F140" s="82">
        <f>E140+4</f>
        <v>45413</v>
      </c>
      <c r="G140" s="82">
        <f>F140+31</f>
        <v>45444</v>
      </c>
    </row>
    <row r="141" spans="1:7" s="5" customFormat="1" ht="15.75" customHeight="1">
      <c r="A141" s="62"/>
      <c r="B141" s="101" t="s">
        <v>719</v>
      </c>
      <c r="C141" s="100" t="s">
        <v>720</v>
      </c>
      <c r="D141" s="262"/>
      <c r="E141" s="85">
        <f t="shared" ref="E141:G144" si="15">E140+7</f>
        <v>45416</v>
      </c>
      <c r="F141" s="82">
        <f t="shared" si="15"/>
        <v>45420</v>
      </c>
      <c r="G141" s="82">
        <f t="shared" si="15"/>
        <v>45451</v>
      </c>
    </row>
    <row r="142" spans="1:7" s="5" customFormat="1" ht="15.75" customHeight="1">
      <c r="A142" s="62"/>
      <c r="B142" s="101" t="s">
        <v>721</v>
      </c>
      <c r="C142" s="100" t="s">
        <v>722</v>
      </c>
      <c r="D142" s="262"/>
      <c r="E142" s="85">
        <f t="shared" si="15"/>
        <v>45423</v>
      </c>
      <c r="F142" s="82">
        <f t="shared" si="15"/>
        <v>45427</v>
      </c>
      <c r="G142" s="82">
        <f t="shared" si="15"/>
        <v>45458</v>
      </c>
    </row>
    <row r="143" spans="1:7" s="5" customFormat="1" ht="15.75" customHeight="1">
      <c r="A143" s="62"/>
      <c r="B143" s="100" t="s">
        <v>63</v>
      </c>
      <c r="C143" s="100"/>
      <c r="D143" s="262"/>
      <c r="E143" s="85">
        <f t="shared" si="15"/>
        <v>45430</v>
      </c>
      <c r="F143" s="102">
        <f t="shared" si="15"/>
        <v>45434</v>
      </c>
      <c r="G143" s="82">
        <f t="shared" si="15"/>
        <v>45465</v>
      </c>
    </row>
    <row r="144" spans="1:7" s="5" customFormat="1" ht="15.75" customHeight="1">
      <c r="A144" s="62"/>
      <c r="B144" s="101" t="s">
        <v>63</v>
      </c>
      <c r="C144" s="101"/>
      <c r="D144" s="262"/>
      <c r="E144" s="85">
        <f t="shared" si="15"/>
        <v>45437</v>
      </c>
      <c r="F144" s="82">
        <f t="shared" si="15"/>
        <v>45441</v>
      </c>
      <c r="G144" s="82">
        <f t="shared" si="15"/>
        <v>45472</v>
      </c>
    </row>
    <row r="145" spans="1:7" s="5" customFormat="1" ht="15.75" customHeight="1">
      <c r="A145" s="62"/>
      <c r="B145" s="22"/>
      <c r="C145" s="22"/>
      <c r="D145" s="23"/>
      <c r="E145" s="13"/>
      <c r="F145" s="14"/>
      <c r="G145" s="14"/>
    </row>
    <row r="146" spans="1:7" s="5" customFormat="1" ht="15.75" customHeight="1">
      <c r="A146" s="284"/>
      <c r="B146" s="284"/>
      <c r="C146" s="18"/>
      <c r="D146" s="19"/>
      <c r="E146" s="19"/>
      <c r="F146" s="58"/>
      <c r="G146" s="58"/>
    </row>
    <row r="147" spans="1:7" s="5" customFormat="1" ht="15.75" customHeight="1">
      <c r="A147" s="10" t="s">
        <v>256</v>
      </c>
      <c r="B147" s="287" t="s">
        <v>257</v>
      </c>
      <c r="C147" s="287" t="s">
        <v>21</v>
      </c>
      <c r="D147" s="287" t="s">
        <v>22</v>
      </c>
      <c r="E147" s="46" t="s">
        <v>250</v>
      </c>
      <c r="F147" s="46" t="s">
        <v>23</v>
      </c>
      <c r="G147" s="46" t="s">
        <v>258</v>
      </c>
    </row>
    <row r="148" spans="1:7" s="5" customFormat="1" ht="15.75" customHeight="1">
      <c r="A148" s="10"/>
      <c r="B148" s="287"/>
      <c r="C148" s="287"/>
      <c r="D148" s="287"/>
      <c r="E148" s="46" t="s">
        <v>259</v>
      </c>
      <c r="F148" s="46" t="s">
        <v>24</v>
      </c>
      <c r="G148" s="46" t="s">
        <v>25</v>
      </c>
    </row>
    <row r="149" spans="1:7" s="5" customFormat="1" ht="15.75" customHeight="1">
      <c r="A149" s="10"/>
      <c r="B149" s="97" t="s">
        <v>506</v>
      </c>
      <c r="C149" s="97" t="s">
        <v>505</v>
      </c>
      <c r="D149" s="262" t="s">
        <v>246</v>
      </c>
      <c r="E149" s="81">
        <v>45412</v>
      </c>
      <c r="F149" s="81">
        <f>E149+5</f>
        <v>45417</v>
      </c>
      <c r="G149" s="82">
        <f>F149+32</f>
        <v>45449</v>
      </c>
    </row>
    <row r="150" spans="1:7" s="5" customFormat="1" ht="15.75" customHeight="1">
      <c r="A150" s="10"/>
      <c r="B150" s="98" t="s">
        <v>507</v>
      </c>
      <c r="C150" s="80"/>
      <c r="D150" s="262"/>
      <c r="E150" s="83">
        <f>E149+7</f>
        <v>45419</v>
      </c>
      <c r="F150" s="81">
        <f t="shared" ref="E150:G153" si="16">F149+7</f>
        <v>45424</v>
      </c>
      <c r="G150" s="82">
        <f t="shared" si="16"/>
        <v>45456</v>
      </c>
    </row>
    <row r="151" spans="1:7" s="5" customFormat="1" ht="15.75" customHeight="1">
      <c r="A151" s="10"/>
      <c r="B151" s="99" t="s">
        <v>508</v>
      </c>
      <c r="C151" s="97" t="s">
        <v>501</v>
      </c>
      <c r="D151" s="262"/>
      <c r="E151" s="83">
        <f t="shared" si="16"/>
        <v>45426</v>
      </c>
      <c r="F151" s="81">
        <f t="shared" si="16"/>
        <v>45431</v>
      </c>
      <c r="G151" s="82">
        <f t="shared" si="16"/>
        <v>45463</v>
      </c>
    </row>
    <row r="152" spans="1:7" s="5" customFormat="1" ht="15.75" customHeight="1">
      <c r="A152" s="10"/>
      <c r="B152" s="97" t="s">
        <v>502</v>
      </c>
      <c r="C152" s="97" t="s">
        <v>503</v>
      </c>
      <c r="D152" s="262"/>
      <c r="E152" s="83">
        <f t="shared" si="16"/>
        <v>45433</v>
      </c>
      <c r="F152" s="81">
        <f t="shared" si="16"/>
        <v>45438</v>
      </c>
      <c r="G152" s="82">
        <f t="shared" si="16"/>
        <v>45470</v>
      </c>
    </row>
    <row r="153" spans="1:7" s="5" customFormat="1" ht="15.75" customHeight="1">
      <c r="A153" s="10"/>
      <c r="B153" s="97" t="s">
        <v>504</v>
      </c>
      <c r="C153" s="97" t="s">
        <v>505</v>
      </c>
      <c r="D153" s="262"/>
      <c r="E153" s="83">
        <f t="shared" si="16"/>
        <v>45440</v>
      </c>
      <c r="F153" s="81">
        <f t="shared" si="16"/>
        <v>45445</v>
      </c>
      <c r="G153" s="82">
        <f t="shared" si="16"/>
        <v>45477</v>
      </c>
    </row>
    <row r="154" spans="1:7" s="5" customFormat="1" ht="15.75" customHeight="1">
      <c r="A154" s="10"/>
      <c r="B154" s="15"/>
      <c r="C154" s="15"/>
      <c r="D154" s="22"/>
      <c r="E154" s="22"/>
      <c r="F154" s="22"/>
      <c r="G154" s="22"/>
    </row>
    <row r="155" spans="1:7" s="5" customFormat="1" ht="15.75" customHeight="1">
      <c r="A155" s="284"/>
      <c r="B155" s="284"/>
      <c r="C155" s="18"/>
      <c r="D155" s="19"/>
      <c r="E155" s="19"/>
      <c r="F155" s="58"/>
      <c r="G155" s="58"/>
    </row>
    <row r="156" spans="1:7" s="5" customFormat="1" ht="15.75" customHeight="1">
      <c r="A156" s="62" t="s">
        <v>260</v>
      </c>
      <c r="B156" s="224" t="s">
        <v>20</v>
      </c>
      <c r="C156" s="224" t="s">
        <v>21</v>
      </c>
      <c r="D156" s="224" t="s">
        <v>22</v>
      </c>
      <c r="E156" s="46" t="s">
        <v>224</v>
      </c>
      <c r="F156" s="46" t="s">
        <v>23</v>
      </c>
      <c r="G156" s="46" t="s">
        <v>261</v>
      </c>
    </row>
    <row r="157" spans="1:7" s="5" customFormat="1" ht="15.75" customHeight="1">
      <c r="A157" s="62"/>
      <c r="B157" s="225"/>
      <c r="C157" s="225"/>
      <c r="D157" s="225"/>
      <c r="E157" s="46" t="s">
        <v>14</v>
      </c>
      <c r="F157" s="46" t="s">
        <v>24</v>
      </c>
      <c r="G157" s="46" t="s">
        <v>25</v>
      </c>
    </row>
    <row r="158" spans="1:7" s="5" customFormat="1" ht="15.75" customHeight="1">
      <c r="A158" s="62"/>
      <c r="B158" s="79" t="s">
        <v>649</v>
      </c>
      <c r="C158" s="80" t="s">
        <v>222</v>
      </c>
      <c r="D158" s="233" t="s">
        <v>234</v>
      </c>
      <c r="E158" s="81">
        <v>45414</v>
      </c>
      <c r="F158" s="81">
        <f>E158+5</f>
        <v>45419</v>
      </c>
      <c r="G158" s="82">
        <f>F158+34</f>
        <v>45453</v>
      </c>
    </row>
    <row r="159" spans="1:7" s="5" customFormat="1" ht="15.75" customHeight="1">
      <c r="A159" s="62"/>
      <c r="B159" s="79" t="s">
        <v>652</v>
      </c>
      <c r="C159" s="79" t="s">
        <v>220</v>
      </c>
      <c r="D159" s="219"/>
      <c r="E159" s="83">
        <f t="shared" ref="E159:G162" si="17">E158+7</f>
        <v>45421</v>
      </c>
      <c r="F159" s="81">
        <f t="shared" si="17"/>
        <v>45426</v>
      </c>
      <c r="G159" s="82">
        <f t="shared" si="17"/>
        <v>45460</v>
      </c>
    </row>
    <row r="160" spans="1:7" s="5" customFormat="1" ht="15.75" customHeight="1">
      <c r="A160" s="62"/>
      <c r="B160" s="79" t="s">
        <v>650</v>
      </c>
      <c r="C160" s="84" t="s">
        <v>651</v>
      </c>
      <c r="D160" s="219"/>
      <c r="E160" s="83">
        <f t="shared" si="17"/>
        <v>45428</v>
      </c>
      <c r="F160" s="81">
        <f t="shared" si="17"/>
        <v>45433</v>
      </c>
      <c r="G160" s="82">
        <f t="shared" si="17"/>
        <v>45467</v>
      </c>
    </row>
    <row r="161" spans="1:7" s="5" customFormat="1" ht="15.75" customHeight="1">
      <c r="A161" s="62"/>
      <c r="B161" s="79" t="s">
        <v>653</v>
      </c>
      <c r="C161" s="84" t="s">
        <v>654</v>
      </c>
      <c r="D161" s="219"/>
      <c r="E161" s="83">
        <f t="shared" si="17"/>
        <v>45435</v>
      </c>
      <c r="F161" s="81">
        <f t="shared" si="17"/>
        <v>45440</v>
      </c>
      <c r="G161" s="82">
        <f t="shared" si="17"/>
        <v>45474</v>
      </c>
    </row>
    <row r="162" spans="1:7" s="5" customFormat="1" ht="15.75" customHeight="1">
      <c r="A162" s="62"/>
      <c r="B162" s="79" t="s">
        <v>655</v>
      </c>
      <c r="C162" s="84" t="s">
        <v>220</v>
      </c>
      <c r="D162" s="234"/>
      <c r="E162" s="83">
        <f t="shared" si="17"/>
        <v>45442</v>
      </c>
      <c r="F162" s="81">
        <f t="shared" si="17"/>
        <v>45447</v>
      </c>
      <c r="G162" s="82">
        <f t="shared" si="17"/>
        <v>45481</v>
      </c>
    </row>
    <row r="163" spans="1:7" s="5" customFormat="1" ht="15.75" customHeight="1">
      <c r="A163" s="62"/>
      <c r="B163" s="18"/>
      <c r="C163" s="18"/>
      <c r="D163" s="19"/>
      <c r="E163" s="19"/>
      <c r="F163" s="58"/>
      <c r="G163" s="58"/>
    </row>
    <row r="164" spans="1:7" s="5" customFormat="1" ht="15.75" customHeight="1">
      <c r="A164" s="263" t="s">
        <v>262</v>
      </c>
      <c r="B164" s="263"/>
      <c r="C164" s="263"/>
      <c r="D164" s="263"/>
      <c r="E164" s="263"/>
      <c r="F164" s="263"/>
      <c r="G164" s="263"/>
    </row>
    <row r="165" spans="1:7" s="5" customFormat="1" ht="15.75" customHeight="1">
      <c r="A165" s="292"/>
      <c r="B165" s="292"/>
      <c r="C165" s="24"/>
      <c r="D165" s="9"/>
      <c r="E165" s="9"/>
      <c r="F165" s="59"/>
      <c r="G165" s="59"/>
    </row>
    <row r="166" spans="1:7" s="5" customFormat="1" ht="15.75" customHeight="1">
      <c r="A166" s="62" t="s">
        <v>263</v>
      </c>
      <c r="B166" s="224" t="s">
        <v>229</v>
      </c>
      <c r="C166" s="224" t="s">
        <v>21</v>
      </c>
      <c r="D166" s="224" t="s">
        <v>22</v>
      </c>
      <c r="E166" s="46" t="s">
        <v>224</v>
      </c>
      <c r="F166" s="46" t="s">
        <v>23</v>
      </c>
      <c r="G166" s="56" t="s">
        <v>264</v>
      </c>
    </row>
    <row r="167" spans="1:7" s="5" customFormat="1" ht="15.75" customHeight="1">
      <c r="A167" s="62"/>
      <c r="B167" s="225"/>
      <c r="C167" s="225"/>
      <c r="D167" s="225"/>
      <c r="E167" s="57" t="s">
        <v>14</v>
      </c>
      <c r="F167" s="64" t="s">
        <v>24</v>
      </c>
      <c r="G167" s="46" t="s">
        <v>25</v>
      </c>
    </row>
    <row r="168" spans="1:7" s="5" customFormat="1" ht="15.75" customHeight="1">
      <c r="A168" s="62"/>
      <c r="B168" s="79" t="s">
        <v>649</v>
      </c>
      <c r="C168" s="80" t="s">
        <v>222</v>
      </c>
      <c r="D168" s="233" t="s">
        <v>234</v>
      </c>
      <c r="E168" s="81">
        <v>45414</v>
      </c>
      <c r="F168" s="81">
        <f>E168+5</f>
        <v>45419</v>
      </c>
      <c r="G168" s="82">
        <f>F168+38</f>
        <v>45457</v>
      </c>
    </row>
    <row r="169" spans="1:7" s="5" customFormat="1" ht="15.75" customHeight="1">
      <c r="A169" s="62"/>
      <c r="B169" s="79" t="s">
        <v>652</v>
      </c>
      <c r="C169" s="79" t="s">
        <v>220</v>
      </c>
      <c r="D169" s="219"/>
      <c r="E169" s="83">
        <f t="shared" ref="E169:G172" si="18">E168+7</f>
        <v>45421</v>
      </c>
      <c r="F169" s="81">
        <f t="shared" si="18"/>
        <v>45426</v>
      </c>
      <c r="G169" s="82">
        <f t="shared" si="18"/>
        <v>45464</v>
      </c>
    </row>
    <row r="170" spans="1:7" s="5" customFormat="1" ht="15.75" customHeight="1">
      <c r="A170" s="62"/>
      <c r="B170" s="79" t="s">
        <v>650</v>
      </c>
      <c r="C170" s="84" t="s">
        <v>651</v>
      </c>
      <c r="D170" s="219"/>
      <c r="E170" s="83">
        <f t="shared" si="18"/>
        <v>45428</v>
      </c>
      <c r="F170" s="81">
        <f t="shared" si="18"/>
        <v>45433</v>
      </c>
      <c r="G170" s="82">
        <f t="shared" si="18"/>
        <v>45471</v>
      </c>
    </row>
    <row r="171" spans="1:7" s="5" customFormat="1" ht="15.75" customHeight="1">
      <c r="A171" s="62"/>
      <c r="B171" s="79" t="s">
        <v>653</v>
      </c>
      <c r="C171" s="84" t="s">
        <v>654</v>
      </c>
      <c r="D171" s="219"/>
      <c r="E171" s="83">
        <f t="shared" si="18"/>
        <v>45435</v>
      </c>
      <c r="F171" s="81">
        <f t="shared" si="18"/>
        <v>45440</v>
      </c>
      <c r="G171" s="82">
        <f t="shared" si="18"/>
        <v>45478</v>
      </c>
    </row>
    <row r="172" spans="1:7" s="5" customFormat="1" ht="15.75" customHeight="1">
      <c r="A172" s="62"/>
      <c r="B172" s="79" t="s">
        <v>655</v>
      </c>
      <c r="C172" s="84" t="s">
        <v>220</v>
      </c>
      <c r="D172" s="234"/>
      <c r="E172" s="83">
        <f t="shared" si="18"/>
        <v>45442</v>
      </c>
      <c r="F172" s="81">
        <f t="shared" si="18"/>
        <v>45447</v>
      </c>
      <c r="G172" s="82">
        <f t="shared" si="18"/>
        <v>45485</v>
      </c>
    </row>
    <row r="173" spans="1:7" s="5" customFormat="1" ht="15.75" customHeight="1">
      <c r="A173" s="62"/>
      <c r="B173" s="18"/>
      <c r="C173" s="18"/>
      <c r="D173" s="19"/>
      <c r="E173" s="19"/>
      <c r="F173" s="58"/>
      <c r="G173" s="58"/>
    </row>
    <row r="174" spans="1:7" s="5" customFormat="1" ht="15.75" customHeight="1">
      <c r="A174" s="284"/>
      <c r="B174" s="284"/>
      <c r="C174" s="18"/>
      <c r="D174" s="19"/>
      <c r="E174" s="19"/>
      <c r="F174" s="58"/>
      <c r="G174" s="58"/>
    </row>
    <row r="175" spans="1:7" s="5" customFormat="1" ht="15.75" customHeight="1">
      <c r="A175" s="62" t="s">
        <v>265</v>
      </c>
      <c r="B175" s="224" t="s">
        <v>266</v>
      </c>
      <c r="C175" s="224" t="s">
        <v>21</v>
      </c>
      <c r="D175" s="224" t="s">
        <v>22</v>
      </c>
      <c r="E175" s="46" t="s">
        <v>226</v>
      </c>
      <c r="F175" s="46" t="s">
        <v>23</v>
      </c>
      <c r="G175" s="56" t="s">
        <v>245</v>
      </c>
    </row>
    <row r="176" spans="1:7" s="5" customFormat="1" ht="15.75" customHeight="1">
      <c r="A176" s="62"/>
      <c r="B176" s="225"/>
      <c r="C176" s="225"/>
      <c r="D176" s="225"/>
      <c r="E176" s="57" t="s">
        <v>14</v>
      </c>
      <c r="F176" s="64" t="s">
        <v>24</v>
      </c>
      <c r="G176" s="46" t="s">
        <v>25</v>
      </c>
    </row>
    <row r="177" spans="1:7" s="5" customFormat="1" ht="15.75" customHeight="1">
      <c r="A177" s="62"/>
      <c r="B177" s="79" t="s">
        <v>649</v>
      </c>
      <c r="C177" s="80" t="s">
        <v>222</v>
      </c>
      <c r="D177" s="233" t="s">
        <v>234</v>
      </c>
      <c r="E177" s="81">
        <v>45414</v>
      </c>
      <c r="F177" s="81">
        <f>E177+5</f>
        <v>45419</v>
      </c>
      <c r="G177" s="82">
        <f>F177+37</f>
        <v>45456</v>
      </c>
    </row>
    <row r="178" spans="1:7" s="5" customFormat="1" ht="15.75" customHeight="1">
      <c r="A178" s="62"/>
      <c r="B178" s="79" t="s">
        <v>652</v>
      </c>
      <c r="C178" s="79" t="s">
        <v>220</v>
      </c>
      <c r="D178" s="219"/>
      <c r="E178" s="83">
        <f t="shared" ref="E178:G181" si="19">E177+7</f>
        <v>45421</v>
      </c>
      <c r="F178" s="81">
        <f t="shared" si="19"/>
        <v>45426</v>
      </c>
      <c r="G178" s="82">
        <f t="shared" si="19"/>
        <v>45463</v>
      </c>
    </row>
    <row r="179" spans="1:7" s="5" customFormat="1" ht="15.75" customHeight="1">
      <c r="A179" s="62"/>
      <c r="B179" s="79" t="s">
        <v>650</v>
      </c>
      <c r="C179" s="84" t="s">
        <v>651</v>
      </c>
      <c r="D179" s="219"/>
      <c r="E179" s="83">
        <f t="shared" si="19"/>
        <v>45428</v>
      </c>
      <c r="F179" s="81">
        <f t="shared" si="19"/>
        <v>45433</v>
      </c>
      <c r="G179" s="82">
        <f t="shared" si="19"/>
        <v>45470</v>
      </c>
    </row>
    <row r="180" spans="1:7" s="5" customFormat="1" ht="15.75" customHeight="1">
      <c r="A180" s="62"/>
      <c r="B180" s="79" t="s">
        <v>653</v>
      </c>
      <c r="C180" s="84" t="s">
        <v>654</v>
      </c>
      <c r="D180" s="219"/>
      <c r="E180" s="83">
        <f t="shared" si="19"/>
        <v>45435</v>
      </c>
      <c r="F180" s="81">
        <f t="shared" si="19"/>
        <v>45440</v>
      </c>
      <c r="G180" s="82">
        <f t="shared" si="19"/>
        <v>45477</v>
      </c>
    </row>
    <row r="181" spans="1:7" s="5" customFormat="1" ht="15.75" customHeight="1">
      <c r="A181" s="62"/>
      <c r="B181" s="79" t="s">
        <v>655</v>
      </c>
      <c r="C181" s="84" t="s">
        <v>220</v>
      </c>
      <c r="D181" s="234"/>
      <c r="E181" s="83">
        <f t="shared" si="19"/>
        <v>45442</v>
      </c>
      <c r="F181" s="81">
        <f t="shared" si="19"/>
        <v>45447</v>
      </c>
      <c r="G181" s="82">
        <f t="shared" si="19"/>
        <v>45484</v>
      </c>
    </row>
    <row r="182" spans="1:7" s="5" customFormat="1" ht="15.75" customHeight="1">
      <c r="A182" s="62"/>
      <c r="B182" s="15"/>
      <c r="C182" s="15"/>
      <c r="D182" s="16"/>
      <c r="E182" s="21"/>
      <c r="F182" s="17"/>
      <c r="G182" s="14"/>
    </row>
    <row r="183" spans="1:7" s="5" customFormat="1" ht="15.75" customHeight="1">
      <c r="A183" s="284"/>
      <c r="B183" s="284"/>
      <c r="C183" s="18"/>
      <c r="D183" s="19"/>
      <c r="E183" s="19"/>
      <c r="F183" s="58"/>
      <c r="G183" s="58"/>
    </row>
    <row r="184" spans="1:7" s="5" customFormat="1" ht="15.75" customHeight="1">
      <c r="A184" s="62" t="s">
        <v>267</v>
      </c>
      <c r="B184" s="224" t="s">
        <v>266</v>
      </c>
      <c r="C184" s="224" t="s">
        <v>21</v>
      </c>
      <c r="D184" s="224" t="s">
        <v>22</v>
      </c>
      <c r="E184" s="46" t="s">
        <v>226</v>
      </c>
      <c r="F184" s="46" t="s">
        <v>23</v>
      </c>
      <c r="G184" s="56" t="s">
        <v>268</v>
      </c>
    </row>
    <row r="185" spans="1:7" s="5" customFormat="1" ht="15.75" customHeight="1">
      <c r="A185" s="62"/>
      <c r="B185" s="225"/>
      <c r="C185" s="225"/>
      <c r="D185" s="225"/>
      <c r="E185" s="57" t="s">
        <v>14</v>
      </c>
      <c r="F185" s="20" t="s">
        <v>24</v>
      </c>
      <c r="G185" s="46" t="s">
        <v>25</v>
      </c>
    </row>
    <row r="186" spans="1:7" s="5" customFormat="1" ht="15.75" customHeight="1">
      <c r="A186" s="62"/>
      <c r="B186" s="79" t="s">
        <v>649</v>
      </c>
      <c r="C186" s="80" t="s">
        <v>222</v>
      </c>
      <c r="D186" s="233" t="s">
        <v>269</v>
      </c>
      <c r="E186" s="81">
        <v>45414</v>
      </c>
      <c r="F186" s="81">
        <f>E186+5</f>
        <v>45419</v>
      </c>
      <c r="G186" s="82">
        <f>F186+34</f>
        <v>45453</v>
      </c>
    </row>
    <row r="187" spans="1:7" s="5" customFormat="1" ht="15.75" customHeight="1">
      <c r="A187" s="62"/>
      <c r="B187" s="79" t="s">
        <v>652</v>
      </c>
      <c r="C187" s="79" t="s">
        <v>220</v>
      </c>
      <c r="D187" s="219"/>
      <c r="E187" s="83">
        <f t="shared" ref="E187:G190" si="20">E186+7</f>
        <v>45421</v>
      </c>
      <c r="F187" s="81">
        <f t="shared" si="20"/>
        <v>45426</v>
      </c>
      <c r="G187" s="82">
        <f t="shared" si="20"/>
        <v>45460</v>
      </c>
    </row>
    <row r="188" spans="1:7" s="5" customFormat="1" ht="15.75" customHeight="1">
      <c r="A188" s="62"/>
      <c r="B188" s="79" t="s">
        <v>650</v>
      </c>
      <c r="C188" s="84" t="s">
        <v>651</v>
      </c>
      <c r="D188" s="219"/>
      <c r="E188" s="83">
        <f t="shared" si="20"/>
        <v>45428</v>
      </c>
      <c r="F188" s="81">
        <f t="shared" si="20"/>
        <v>45433</v>
      </c>
      <c r="G188" s="82">
        <f t="shared" si="20"/>
        <v>45467</v>
      </c>
    </row>
    <row r="189" spans="1:7" s="5" customFormat="1" ht="15.75" customHeight="1">
      <c r="A189" s="62"/>
      <c r="B189" s="79" t="s">
        <v>653</v>
      </c>
      <c r="C189" s="84" t="s">
        <v>654</v>
      </c>
      <c r="D189" s="219"/>
      <c r="E189" s="83">
        <f t="shared" si="20"/>
        <v>45435</v>
      </c>
      <c r="F189" s="81">
        <f t="shared" si="20"/>
        <v>45440</v>
      </c>
      <c r="G189" s="82">
        <f t="shared" si="20"/>
        <v>45474</v>
      </c>
    </row>
    <row r="190" spans="1:7" s="5" customFormat="1" ht="15.75" customHeight="1">
      <c r="A190" s="62"/>
      <c r="B190" s="79" t="s">
        <v>655</v>
      </c>
      <c r="C190" s="84" t="s">
        <v>220</v>
      </c>
      <c r="D190" s="234"/>
      <c r="E190" s="83">
        <f t="shared" si="20"/>
        <v>45442</v>
      </c>
      <c r="F190" s="81">
        <f t="shared" si="20"/>
        <v>45447</v>
      </c>
      <c r="G190" s="82">
        <f t="shared" si="20"/>
        <v>45481</v>
      </c>
    </row>
    <row r="191" spans="1:7" s="5" customFormat="1" ht="15.75" customHeight="1">
      <c r="A191" s="62"/>
      <c r="B191" s="25"/>
      <c r="C191" s="25"/>
      <c r="D191" s="16"/>
      <c r="E191" s="16"/>
      <c r="F191" s="14"/>
      <c r="G191" s="14"/>
    </row>
    <row r="192" spans="1:7" s="5" customFormat="1" ht="15.75" customHeight="1">
      <c r="A192" s="62"/>
      <c r="B192" s="18"/>
      <c r="C192" s="18"/>
      <c r="D192" s="19"/>
      <c r="E192" s="19"/>
      <c r="F192" s="58"/>
      <c r="G192" s="58"/>
    </row>
    <row r="193" spans="1:7" s="5" customFormat="1" ht="15.75" customHeight="1">
      <c r="A193" s="284"/>
      <c r="B193" s="284"/>
      <c r="C193" s="18"/>
      <c r="D193" s="19"/>
      <c r="E193" s="19"/>
      <c r="F193" s="58"/>
      <c r="G193" s="58"/>
    </row>
    <row r="194" spans="1:7" s="5" customFormat="1" ht="15.75" customHeight="1">
      <c r="A194" s="62" t="s">
        <v>270</v>
      </c>
      <c r="B194" s="224" t="s">
        <v>229</v>
      </c>
      <c r="C194" s="224" t="s">
        <v>21</v>
      </c>
      <c r="D194" s="224" t="s">
        <v>22</v>
      </c>
      <c r="E194" s="46" t="s">
        <v>224</v>
      </c>
      <c r="F194" s="46" t="s">
        <v>23</v>
      </c>
      <c r="G194" s="56" t="s">
        <v>271</v>
      </c>
    </row>
    <row r="195" spans="1:7" s="5" customFormat="1" ht="15.75" customHeight="1">
      <c r="A195" s="62"/>
      <c r="B195" s="225"/>
      <c r="C195" s="225"/>
      <c r="D195" s="225"/>
      <c r="E195" s="57" t="s">
        <v>14</v>
      </c>
      <c r="F195" s="20" t="s">
        <v>24</v>
      </c>
      <c r="G195" s="46" t="s">
        <v>25</v>
      </c>
    </row>
    <row r="196" spans="1:7" s="5" customFormat="1" ht="15.75" customHeight="1">
      <c r="A196" s="62"/>
      <c r="B196" s="79" t="s">
        <v>649</v>
      </c>
      <c r="C196" s="80" t="s">
        <v>222</v>
      </c>
      <c r="D196" s="233" t="s">
        <v>234</v>
      </c>
      <c r="E196" s="81">
        <v>45414</v>
      </c>
      <c r="F196" s="81">
        <f>E196+5</f>
        <v>45419</v>
      </c>
      <c r="G196" s="82">
        <f>F196+35</f>
        <v>45454</v>
      </c>
    </row>
    <row r="197" spans="1:7" s="5" customFormat="1" ht="15.75" customHeight="1">
      <c r="A197" s="62"/>
      <c r="B197" s="79" t="s">
        <v>652</v>
      </c>
      <c r="C197" s="79" t="s">
        <v>220</v>
      </c>
      <c r="D197" s="219"/>
      <c r="E197" s="83">
        <f t="shared" ref="E197:G200" si="21">E196+7</f>
        <v>45421</v>
      </c>
      <c r="F197" s="81">
        <f t="shared" si="21"/>
        <v>45426</v>
      </c>
      <c r="G197" s="82">
        <f t="shared" si="21"/>
        <v>45461</v>
      </c>
    </row>
    <row r="198" spans="1:7" s="5" customFormat="1" ht="15.75" customHeight="1">
      <c r="A198" s="62"/>
      <c r="B198" s="79" t="s">
        <v>650</v>
      </c>
      <c r="C198" s="84" t="s">
        <v>651</v>
      </c>
      <c r="D198" s="219"/>
      <c r="E198" s="83">
        <f t="shared" si="21"/>
        <v>45428</v>
      </c>
      <c r="F198" s="81">
        <f t="shared" si="21"/>
        <v>45433</v>
      </c>
      <c r="G198" s="82">
        <f t="shared" si="21"/>
        <v>45468</v>
      </c>
    </row>
    <row r="199" spans="1:7" s="5" customFormat="1" ht="15.75" customHeight="1">
      <c r="A199" s="62"/>
      <c r="B199" s="79" t="s">
        <v>653</v>
      </c>
      <c r="C199" s="84" t="s">
        <v>654</v>
      </c>
      <c r="D199" s="219"/>
      <c r="E199" s="83">
        <f t="shared" si="21"/>
        <v>45435</v>
      </c>
      <c r="F199" s="81">
        <f t="shared" si="21"/>
        <v>45440</v>
      </c>
      <c r="G199" s="82">
        <f t="shared" si="21"/>
        <v>45475</v>
      </c>
    </row>
    <row r="200" spans="1:7" s="5" customFormat="1" ht="15.75" customHeight="1">
      <c r="A200" s="62"/>
      <c r="B200" s="79" t="s">
        <v>655</v>
      </c>
      <c r="C200" s="84" t="s">
        <v>220</v>
      </c>
      <c r="D200" s="234"/>
      <c r="E200" s="83">
        <f t="shared" si="21"/>
        <v>45442</v>
      </c>
      <c r="F200" s="81">
        <f t="shared" si="21"/>
        <v>45447</v>
      </c>
      <c r="G200" s="82">
        <f t="shared" si="21"/>
        <v>45482</v>
      </c>
    </row>
    <row r="201" spans="1:7" s="5" customFormat="1" ht="15.75" customHeight="1">
      <c r="A201" s="26"/>
      <c r="B201" s="24"/>
      <c r="C201" s="24"/>
      <c r="D201" s="9"/>
      <c r="E201" s="9"/>
      <c r="F201" s="59"/>
      <c r="G201" s="59"/>
    </row>
    <row r="202" spans="1:7" s="5" customFormat="1" ht="15.75" customHeight="1">
      <c r="A202" s="263" t="s">
        <v>272</v>
      </c>
      <c r="B202" s="263"/>
      <c r="C202" s="263"/>
      <c r="D202" s="263"/>
      <c r="E202" s="263"/>
      <c r="F202" s="263"/>
      <c r="G202" s="263"/>
    </row>
    <row r="203" spans="1:7" s="5" customFormat="1" ht="15.75" customHeight="1">
      <c r="A203" s="284"/>
      <c r="B203" s="284"/>
      <c r="C203" s="24"/>
      <c r="D203" s="9"/>
      <c r="E203" s="9"/>
      <c r="F203" s="59"/>
      <c r="G203" s="59"/>
    </row>
    <row r="204" spans="1:7" s="5" customFormat="1" ht="15.75" customHeight="1">
      <c r="A204" s="62" t="s">
        <v>273</v>
      </c>
      <c r="B204" s="231" t="s">
        <v>20</v>
      </c>
      <c r="C204" s="231" t="s">
        <v>21</v>
      </c>
      <c r="D204" s="231" t="s">
        <v>22</v>
      </c>
      <c r="E204" s="46" t="s">
        <v>226</v>
      </c>
      <c r="F204" s="46" t="s">
        <v>23</v>
      </c>
      <c r="G204" s="46" t="s">
        <v>44</v>
      </c>
    </row>
    <row r="205" spans="1:7" s="5" customFormat="1" ht="15.75" customHeight="1">
      <c r="A205" s="62"/>
      <c r="B205" s="232"/>
      <c r="C205" s="232"/>
      <c r="D205" s="232"/>
      <c r="E205" s="46" t="s">
        <v>14</v>
      </c>
      <c r="F205" s="46" t="s">
        <v>24</v>
      </c>
      <c r="G205" s="46" t="s">
        <v>25</v>
      </c>
    </row>
    <row r="206" spans="1:7" s="5" customFormat="1" ht="15.75" customHeight="1">
      <c r="A206" s="62"/>
      <c r="B206" s="99" t="s">
        <v>509</v>
      </c>
      <c r="C206" s="79" t="s">
        <v>510</v>
      </c>
      <c r="D206" s="218" t="s">
        <v>274</v>
      </c>
      <c r="E206" s="103">
        <v>45410</v>
      </c>
      <c r="F206" s="103">
        <f>E206+4</f>
        <v>45414</v>
      </c>
      <c r="G206" s="82">
        <f>F206+26</f>
        <v>45440</v>
      </c>
    </row>
    <row r="207" spans="1:7" s="5" customFormat="1" ht="15.75" customHeight="1">
      <c r="A207" s="62"/>
      <c r="B207" s="99" t="s">
        <v>507</v>
      </c>
      <c r="C207" s="79"/>
      <c r="D207" s="219"/>
      <c r="E207" s="103">
        <f t="shared" ref="E207:G210" si="22">E206+7</f>
        <v>45417</v>
      </c>
      <c r="F207" s="103">
        <f t="shared" si="22"/>
        <v>45421</v>
      </c>
      <c r="G207" s="82">
        <f t="shared" si="22"/>
        <v>45447</v>
      </c>
    </row>
    <row r="208" spans="1:7" s="5" customFormat="1" ht="15.75" customHeight="1">
      <c r="A208" s="62"/>
      <c r="B208" s="99" t="s">
        <v>511</v>
      </c>
      <c r="C208" s="79" t="s">
        <v>512</v>
      </c>
      <c r="D208" s="219"/>
      <c r="E208" s="103">
        <f t="shared" si="22"/>
        <v>45424</v>
      </c>
      <c r="F208" s="103">
        <f t="shared" si="22"/>
        <v>45428</v>
      </c>
      <c r="G208" s="82">
        <f t="shared" si="22"/>
        <v>45454</v>
      </c>
    </row>
    <row r="209" spans="1:7" s="5" customFormat="1" ht="15.75" customHeight="1">
      <c r="A209" s="62"/>
      <c r="B209" s="99" t="s">
        <v>513</v>
      </c>
      <c r="C209" s="79" t="s">
        <v>514</v>
      </c>
      <c r="D209" s="219"/>
      <c r="E209" s="103">
        <f t="shared" si="22"/>
        <v>45431</v>
      </c>
      <c r="F209" s="103">
        <f t="shared" si="22"/>
        <v>45435</v>
      </c>
      <c r="G209" s="82">
        <f t="shared" si="22"/>
        <v>45461</v>
      </c>
    </row>
    <row r="210" spans="1:7" s="5" customFormat="1" ht="15.75" customHeight="1">
      <c r="A210" s="62"/>
      <c r="B210" s="99" t="s">
        <v>515</v>
      </c>
      <c r="C210" s="79" t="s">
        <v>516</v>
      </c>
      <c r="D210" s="220"/>
      <c r="E210" s="103">
        <f t="shared" si="22"/>
        <v>45438</v>
      </c>
      <c r="F210" s="103">
        <f t="shared" si="22"/>
        <v>45442</v>
      </c>
      <c r="G210" s="82">
        <f t="shared" si="22"/>
        <v>45468</v>
      </c>
    </row>
    <row r="211" spans="1:7" s="5" customFormat="1" ht="15.75" customHeight="1">
      <c r="A211" s="62"/>
      <c r="B211" s="22"/>
      <c r="C211" s="27"/>
      <c r="D211" s="47"/>
      <c r="E211" s="28"/>
      <c r="F211" s="28"/>
      <c r="G211" s="14"/>
    </row>
    <row r="212" spans="1:7" s="5" customFormat="1" ht="15.75" customHeight="1">
      <c r="A212" s="62"/>
      <c r="B212" s="18"/>
      <c r="C212" s="18"/>
      <c r="D212" s="19"/>
      <c r="E212" s="19"/>
      <c r="F212" s="58"/>
      <c r="G212" s="58"/>
    </row>
    <row r="213" spans="1:7" s="5" customFormat="1" ht="15.75" customHeight="1">
      <c r="A213" s="62"/>
      <c r="B213" s="224" t="s">
        <v>20</v>
      </c>
      <c r="C213" s="224" t="s">
        <v>21</v>
      </c>
      <c r="D213" s="224" t="s">
        <v>22</v>
      </c>
      <c r="E213" s="46" t="s">
        <v>226</v>
      </c>
      <c r="F213" s="46" t="s">
        <v>23</v>
      </c>
      <c r="G213" s="56" t="s">
        <v>44</v>
      </c>
    </row>
    <row r="214" spans="1:7" s="5" customFormat="1" ht="15.75" customHeight="1">
      <c r="A214" s="62"/>
      <c r="B214" s="225"/>
      <c r="C214" s="225"/>
      <c r="D214" s="225"/>
      <c r="E214" s="57" t="s">
        <v>14</v>
      </c>
      <c r="F214" s="20" t="s">
        <v>24</v>
      </c>
      <c r="G214" s="46" t="s">
        <v>25</v>
      </c>
    </row>
    <row r="215" spans="1:7" s="5" customFormat="1" ht="15.75" customHeight="1">
      <c r="A215" s="62"/>
      <c r="B215" s="104" t="s">
        <v>724</v>
      </c>
      <c r="C215" s="105" t="s">
        <v>725</v>
      </c>
      <c r="D215" s="218" t="s">
        <v>723</v>
      </c>
      <c r="E215" s="106">
        <v>45411</v>
      </c>
      <c r="F215" s="106">
        <f>E215+4</f>
        <v>45415</v>
      </c>
      <c r="G215" s="82">
        <f>F215+29</f>
        <v>45444</v>
      </c>
    </row>
    <row r="216" spans="1:7" s="5" customFormat="1" ht="15.75" customHeight="1">
      <c r="A216" s="62"/>
      <c r="B216" s="107" t="s">
        <v>694</v>
      </c>
      <c r="C216" s="105"/>
      <c r="D216" s="219"/>
      <c r="E216" s="106">
        <f>E215+7</f>
        <v>45418</v>
      </c>
      <c r="F216" s="106">
        <f t="shared" ref="E216:G218" si="23">F215+7</f>
        <v>45422</v>
      </c>
      <c r="G216" s="82">
        <f t="shared" si="23"/>
        <v>45451</v>
      </c>
    </row>
    <row r="217" spans="1:7" s="5" customFormat="1" ht="15.75" customHeight="1">
      <c r="A217" s="62"/>
      <c r="B217" s="107" t="s">
        <v>726</v>
      </c>
      <c r="C217" s="105" t="s">
        <v>727</v>
      </c>
      <c r="D217" s="219"/>
      <c r="E217" s="106">
        <f t="shared" si="23"/>
        <v>45425</v>
      </c>
      <c r="F217" s="106">
        <f t="shared" si="23"/>
        <v>45429</v>
      </c>
      <c r="G217" s="82">
        <f t="shared" si="23"/>
        <v>45458</v>
      </c>
    </row>
    <row r="218" spans="1:7" s="5" customFormat="1" ht="15.75" customHeight="1">
      <c r="A218" s="62"/>
      <c r="B218" s="104" t="s">
        <v>728</v>
      </c>
      <c r="C218" s="108" t="s">
        <v>729</v>
      </c>
      <c r="D218" s="219"/>
      <c r="E218" s="106">
        <f t="shared" si="23"/>
        <v>45432</v>
      </c>
      <c r="F218" s="106">
        <f t="shared" si="23"/>
        <v>45436</v>
      </c>
      <c r="G218" s="82">
        <f t="shared" si="23"/>
        <v>45465</v>
      </c>
    </row>
    <row r="219" spans="1:7" s="5" customFormat="1" ht="15.75" customHeight="1">
      <c r="A219" s="62"/>
      <c r="B219" s="104" t="s">
        <v>730</v>
      </c>
      <c r="C219" s="105" t="s">
        <v>731</v>
      </c>
      <c r="D219" s="220"/>
      <c r="E219" s="106">
        <f t="shared" ref="E219:G219" si="24">E218+7</f>
        <v>45439</v>
      </c>
      <c r="F219" s="106">
        <f t="shared" si="24"/>
        <v>45443</v>
      </c>
      <c r="G219" s="82">
        <f t="shared" si="24"/>
        <v>45472</v>
      </c>
    </row>
    <row r="220" spans="1:7" s="5" customFormat="1" ht="15.75" customHeight="1">
      <c r="A220" s="62"/>
      <c r="B220" s="15"/>
      <c r="C220" s="15"/>
      <c r="D220" s="16"/>
      <c r="E220" s="16"/>
      <c r="F220" s="14"/>
      <c r="G220" s="14"/>
    </row>
    <row r="221" spans="1:7" s="5" customFormat="1" ht="15.75" customHeight="1">
      <c r="A221" s="284"/>
      <c r="B221" s="284"/>
      <c r="C221" s="18"/>
      <c r="D221" s="19"/>
      <c r="E221" s="19"/>
      <c r="F221" s="58"/>
      <c r="G221" s="58"/>
    </row>
    <row r="222" spans="1:7" s="5" customFormat="1" ht="15.75" customHeight="1">
      <c r="A222" s="62" t="s">
        <v>275</v>
      </c>
      <c r="B222" s="255" t="s">
        <v>20</v>
      </c>
      <c r="C222" s="255" t="s">
        <v>21</v>
      </c>
      <c r="D222" s="224" t="s">
        <v>22</v>
      </c>
      <c r="E222" s="46" t="s">
        <v>226</v>
      </c>
      <c r="F222" s="46" t="s">
        <v>23</v>
      </c>
      <c r="G222" s="56" t="s">
        <v>276</v>
      </c>
    </row>
    <row r="223" spans="1:7" s="5" customFormat="1" ht="15.75" customHeight="1">
      <c r="A223" s="62"/>
      <c r="B223" s="255"/>
      <c r="C223" s="255"/>
      <c r="D223" s="225"/>
      <c r="E223" s="57" t="s">
        <v>14</v>
      </c>
      <c r="F223" s="20" t="s">
        <v>24</v>
      </c>
      <c r="G223" s="46" t="s">
        <v>25</v>
      </c>
    </row>
    <row r="224" spans="1:7" s="5" customFormat="1" ht="15.75" customHeight="1">
      <c r="A224" s="62"/>
      <c r="B224" s="109" t="s">
        <v>628</v>
      </c>
      <c r="C224" s="109" t="s">
        <v>629</v>
      </c>
      <c r="D224" s="233" t="s">
        <v>627</v>
      </c>
      <c r="E224" s="81">
        <v>45413</v>
      </c>
      <c r="F224" s="106">
        <f>E224+4</f>
        <v>45417</v>
      </c>
      <c r="G224" s="82">
        <f>F224+25</f>
        <v>45442</v>
      </c>
    </row>
    <row r="225" spans="1:7" s="5" customFormat="1" ht="15.75" customHeight="1">
      <c r="A225" s="62"/>
      <c r="B225" s="110" t="s">
        <v>630</v>
      </c>
      <c r="C225" s="109" t="s">
        <v>631</v>
      </c>
      <c r="D225" s="219"/>
      <c r="E225" s="106">
        <f>E224+7</f>
        <v>45420</v>
      </c>
      <c r="F225" s="106">
        <f t="shared" ref="F225:G228" si="25">F224+7</f>
        <v>45424</v>
      </c>
      <c r="G225" s="82">
        <f t="shared" si="25"/>
        <v>45449</v>
      </c>
    </row>
    <row r="226" spans="1:7" s="5" customFormat="1" ht="15.75" customHeight="1">
      <c r="A226" s="62"/>
      <c r="B226" s="110" t="s">
        <v>632</v>
      </c>
      <c r="C226" s="109" t="s">
        <v>633</v>
      </c>
      <c r="D226" s="219"/>
      <c r="E226" s="106">
        <f>E225+7</f>
        <v>45427</v>
      </c>
      <c r="F226" s="106">
        <f t="shared" si="25"/>
        <v>45431</v>
      </c>
      <c r="G226" s="82">
        <f t="shared" si="25"/>
        <v>45456</v>
      </c>
    </row>
    <row r="227" spans="1:7" s="5" customFormat="1" ht="15.75" customHeight="1">
      <c r="A227" s="62"/>
      <c r="B227" s="110" t="s">
        <v>634</v>
      </c>
      <c r="C227" s="109" t="s">
        <v>635</v>
      </c>
      <c r="D227" s="219"/>
      <c r="E227" s="106">
        <f>E226+7</f>
        <v>45434</v>
      </c>
      <c r="F227" s="106">
        <f t="shared" si="25"/>
        <v>45438</v>
      </c>
      <c r="G227" s="82">
        <f t="shared" si="25"/>
        <v>45463</v>
      </c>
    </row>
    <row r="228" spans="1:7" s="5" customFormat="1" ht="15.75" customHeight="1">
      <c r="A228" s="62"/>
      <c r="B228" s="110" t="s">
        <v>636</v>
      </c>
      <c r="C228" s="109" t="s">
        <v>637</v>
      </c>
      <c r="D228" s="234"/>
      <c r="E228" s="106">
        <f>E227+7</f>
        <v>45441</v>
      </c>
      <c r="F228" s="106">
        <f t="shared" si="25"/>
        <v>45445</v>
      </c>
      <c r="G228" s="82">
        <f t="shared" si="25"/>
        <v>45470</v>
      </c>
    </row>
    <row r="229" spans="1:7" s="5" customFormat="1" ht="15.75" customHeight="1">
      <c r="A229" s="62"/>
      <c r="B229" s="18"/>
      <c r="C229" s="18"/>
      <c r="D229" s="19"/>
      <c r="E229" s="19"/>
      <c r="F229" s="58"/>
      <c r="G229" s="58"/>
    </row>
    <row r="230" spans="1:7" s="5" customFormat="1" ht="15.75" customHeight="1">
      <c r="A230" s="284"/>
      <c r="B230" s="284"/>
      <c r="C230" s="18"/>
      <c r="D230" s="19"/>
      <c r="E230" s="19"/>
      <c r="F230" s="58"/>
      <c r="G230" s="58"/>
    </row>
    <row r="231" spans="1:7" s="5" customFormat="1" ht="15.75" customHeight="1">
      <c r="A231" s="62" t="s">
        <v>277</v>
      </c>
      <c r="B231" s="231" t="s">
        <v>20</v>
      </c>
      <c r="C231" s="231" t="s">
        <v>21</v>
      </c>
      <c r="D231" s="231" t="s">
        <v>22</v>
      </c>
      <c r="E231" s="46" t="s">
        <v>224</v>
      </c>
      <c r="F231" s="46" t="s">
        <v>23</v>
      </c>
      <c r="G231" s="46" t="s">
        <v>45</v>
      </c>
    </row>
    <row r="232" spans="1:7" s="5" customFormat="1" ht="15.75" customHeight="1">
      <c r="A232" s="62"/>
      <c r="B232" s="232"/>
      <c r="C232" s="232"/>
      <c r="D232" s="232"/>
      <c r="E232" s="46" t="s">
        <v>14</v>
      </c>
      <c r="F232" s="46" t="s">
        <v>24</v>
      </c>
      <c r="G232" s="46" t="s">
        <v>25</v>
      </c>
    </row>
    <row r="233" spans="1:7" s="5" customFormat="1" ht="15.75" customHeight="1">
      <c r="A233" s="62"/>
      <c r="B233" s="100" t="s">
        <v>702</v>
      </c>
      <c r="C233" s="100" t="s">
        <v>703</v>
      </c>
      <c r="D233" s="262" t="s">
        <v>247</v>
      </c>
      <c r="E233" s="81">
        <v>45412</v>
      </c>
      <c r="F233" s="81">
        <f>E233+4</f>
        <v>45416</v>
      </c>
      <c r="G233" s="81">
        <f>F233+23</f>
        <v>45439</v>
      </c>
    </row>
    <row r="234" spans="1:7" s="5" customFormat="1" ht="15.75" customHeight="1">
      <c r="A234" s="62"/>
      <c r="B234" s="100" t="s">
        <v>704</v>
      </c>
      <c r="C234" s="100" t="s">
        <v>525</v>
      </c>
      <c r="D234" s="262"/>
      <c r="E234" s="81">
        <f>E233+7</f>
        <v>45419</v>
      </c>
      <c r="F234" s="81">
        <f t="shared" ref="E234:G237" si="26">F233+7</f>
        <v>45423</v>
      </c>
      <c r="G234" s="81">
        <f t="shared" si="26"/>
        <v>45446</v>
      </c>
    </row>
    <row r="235" spans="1:7" s="5" customFormat="1" ht="15.75" customHeight="1">
      <c r="A235" s="62"/>
      <c r="B235" s="100" t="s">
        <v>705</v>
      </c>
      <c r="C235" s="100" t="s">
        <v>707</v>
      </c>
      <c r="D235" s="262"/>
      <c r="E235" s="81">
        <f t="shared" si="26"/>
        <v>45426</v>
      </c>
      <c r="F235" s="81">
        <f t="shared" si="26"/>
        <v>45430</v>
      </c>
      <c r="G235" s="81">
        <f t="shared" si="26"/>
        <v>45453</v>
      </c>
    </row>
    <row r="236" spans="1:7" s="5" customFormat="1" ht="15.75" customHeight="1">
      <c r="A236" s="62"/>
      <c r="B236" s="100" t="s">
        <v>708</v>
      </c>
      <c r="C236" s="100" t="s">
        <v>510</v>
      </c>
      <c r="D236" s="262"/>
      <c r="E236" s="81">
        <f t="shared" si="26"/>
        <v>45433</v>
      </c>
      <c r="F236" s="81">
        <f t="shared" si="26"/>
        <v>45437</v>
      </c>
      <c r="G236" s="81">
        <f t="shared" si="26"/>
        <v>45460</v>
      </c>
    </row>
    <row r="237" spans="1:7" s="5" customFormat="1" ht="15.75" customHeight="1">
      <c r="A237" s="62"/>
      <c r="B237" s="100" t="s">
        <v>709</v>
      </c>
      <c r="C237" s="100" t="s">
        <v>664</v>
      </c>
      <c r="D237" s="262"/>
      <c r="E237" s="81">
        <f t="shared" si="26"/>
        <v>45440</v>
      </c>
      <c r="F237" s="81">
        <f t="shared" si="26"/>
        <v>45444</v>
      </c>
      <c r="G237" s="81">
        <f t="shared" si="26"/>
        <v>45467</v>
      </c>
    </row>
    <row r="238" spans="1:7" s="5" customFormat="1" ht="15.75" customHeight="1">
      <c r="A238" s="62"/>
      <c r="B238" s="18"/>
      <c r="C238" s="18"/>
      <c r="D238" s="19"/>
      <c r="E238" s="19"/>
      <c r="F238" s="58"/>
      <c r="G238" s="58"/>
    </row>
    <row r="239" spans="1:7" s="5" customFormat="1" ht="15.75" customHeight="1">
      <c r="A239" s="284"/>
      <c r="B239" s="284"/>
      <c r="C239" s="18"/>
      <c r="D239" s="19"/>
      <c r="E239" s="19"/>
      <c r="F239" s="58"/>
      <c r="G239" s="58"/>
    </row>
    <row r="240" spans="1:7" s="5" customFormat="1" ht="15.75" customHeight="1">
      <c r="A240" s="62" t="s">
        <v>278</v>
      </c>
      <c r="B240" s="224" t="s">
        <v>20</v>
      </c>
      <c r="C240" s="224" t="s">
        <v>21</v>
      </c>
      <c r="D240" s="224" t="s">
        <v>22</v>
      </c>
      <c r="E240" s="46" t="s">
        <v>250</v>
      </c>
      <c r="F240" s="46" t="s">
        <v>23</v>
      </c>
      <c r="G240" s="56" t="s">
        <v>46</v>
      </c>
    </row>
    <row r="241" spans="1:7" s="5" customFormat="1" ht="15.75" customHeight="1">
      <c r="A241" s="62"/>
      <c r="B241" s="225"/>
      <c r="C241" s="225"/>
      <c r="D241" s="225"/>
      <c r="E241" s="57" t="s">
        <v>14</v>
      </c>
      <c r="F241" s="20" t="s">
        <v>24</v>
      </c>
      <c r="G241" s="46" t="s">
        <v>25</v>
      </c>
    </row>
    <row r="242" spans="1:7" s="5" customFormat="1" ht="15.75" customHeight="1">
      <c r="A242" s="62"/>
      <c r="B242" s="99" t="s">
        <v>509</v>
      </c>
      <c r="C242" s="79" t="s">
        <v>510</v>
      </c>
      <c r="D242" s="286" t="s">
        <v>193</v>
      </c>
      <c r="E242" s="103">
        <v>45410</v>
      </c>
      <c r="F242" s="103">
        <f>E242+4</f>
        <v>45414</v>
      </c>
      <c r="G242" s="82">
        <f>F242+26</f>
        <v>45440</v>
      </c>
    </row>
    <row r="243" spans="1:7" s="5" customFormat="1" ht="15.75" customHeight="1">
      <c r="A243" s="62"/>
      <c r="B243" s="99" t="s">
        <v>507</v>
      </c>
      <c r="C243" s="79"/>
      <c r="D243" s="219"/>
      <c r="E243" s="103">
        <f>E242+7</f>
        <v>45417</v>
      </c>
      <c r="F243" s="103">
        <f t="shared" ref="E243:G246" si="27">F242+7</f>
        <v>45421</v>
      </c>
      <c r="G243" s="82">
        <f t="shared" si="27"/>
        <v>45447</v>
      </c>
    </row>
    <row r="244" spans="1:7" s="5" customFormat="1" ht="15.75" customHeight="1">
      <c r="A244" s="62"/>
      <c r="B244" s="99" t="s">
        <v>511</v>
      </c>
      <c r="C244" s="79" t="s">
        <v>512</v>
      </c>
      <c r="D244" s="219"/>
      <c r="E244" s="103">
        <f t="shared" si="27"/>
        <v>45424</v>
      </c>
      <c r="F244" s="103">
        <f t="shared" si="27"/>
        <v>45428</v>
      </c>
      <c r="G244" s="82">
        <f t="shared" si="27"/>
        <v>45454</v>
      </c>
    </row>
    <row r="245" spans="1:7" s="5" customFormat="1" ht="15.75" customHeight="1">
      <c r="A245" s="62"/>
      <c r="B245" s="99" t="s">
        <v>513</v>
      </c>
      <c r="C245" s="79" t="s">
        <v>514</v>
      </c>
      <c r="D245" s="219"/>
      <c r="E245" s="103">
        <f t="shared" si="27"/>
        <v>45431</v>
      </c>
      <c r="F245" s="103">
        <f t="shared" si="27"/>
        <v>45435</v>
      </c>
      <c r="G245" s="82">
        <f t="shared" si="27"/>
        <v>45461</v>
      </c>
    </row>
    <row r="246" spans="1:7" s="5" customFormat="1" ht="15.75" customHeight="1">
      <c r="A246" s="62"/>
      <c r="B246" s="99" t="s">
        <v>515</v>
      </c>
      <c r="C246" s="79" t="s">
        <v>516</v>
      </c>
      <c r="D246" s="220"/>
      <c r="E246" s="103">
        <f t="shared" si="27"/>
        <v>45438</v>
      </c>
      <c r="F246" s="103">
        <f t="shared" si="27"/>
        <v>45442</v>
      </c>
      <c r="G246" s="82">
        <f t="shared" si="27"/>
        <v>45468</v>
      </c>
    </row>
    <row r="247" spans="1:7" s="5" customFormat="1" ht="15.75" customHeight="1">
      <c r="A247" s="284"/>
      <c r="B247" s="284"/>
      <c r="C247" s="284"/>
      <c r="D247" s="284"/>
      <c r="E247" s="284"/>
      <c r="F247" s="284"/>
      <c r="G247" s="285"/>
    </row>
    <row r="248" spans="1:7" s="5" customFormat="1" ht="15.75" customHeight="1">
      <c r="A248" s="284"/>
      <c r="B248" s="284"/>
      <c r="C248" s="284"/>
      <c r="D248" s="284"/>
      <c r="E248" s="284"/>
      <c r="F248" s="284"/>
      <c r="G248" s="285"/>
    </row>
    <row r="249" spans="1:7" s="5" customFormat="1" ht="15.75" customHeight="1">
      <c r="A249" s="62"/>
      <c r="B249" s="224" t="s">
        <v>266</v>
      </c>
      <c r="C249" s="224" t="s">
        <v>21</v>
      </c>
      <c r="D249" s="224" t="s">
        <v>22</v>
      </c>
      <c r="E249" s="46" t="s">
        <v>226</v>
      </c>
      <c r="F249" s="46" t="s">
        <v>23</v>
      </c>
      <c r="G249" s="56" t="s">
        <v>46</v>
      </c>
    </row>
    <row r="250" spans="1:7" s="5" customFormat="1" ht="15.75" customHeight="1">
      <c r="A250" s="62"/>
      <c r="B250" s="225"/>
      <c r="C250" s="225"/>
      <c r="D250" s="225"/>
      <c r="E250" s="57" t="s">
        <v>14</v>
      </c>
      <c r="F250" s="20" t="s">
        <v>24</v>
      </c>
      <c r="G250" s="46" t="s">
        <v>25</v>
      </c>
    </row>
    <row r="251" spans="1:7" s="5" customFormat="1" ht="15.75" customHeight="1">
      <c r="A251" s="62"/>
      <c r="B251" s="104" t="s">
        <v>724</v>
      </c>
      <c r="C251" s="105" t="s">
        <v>725</v>
      </c>
      <c r="D251" s="233" t="s">
        <v>279</v>
      </c>
      <c r="E251" s="81">
        <v>45411</v>
      </c>
      <c r="F251" s="106">
        <f>E251+4</f>
        <v>45415</v>
      </c>
      <c r="G251" s="82">
        <f>F251+25</f>
        <v>45440</v>
      </c>
    </row>
    <row r="252" spans="1:7" s="5" customFormat="1" ht="15.75" customHeight="1">
      <c r="A252" s="62"/>
      <c r="B252" s="107" t="s">
        <v>694</v>
      </c>
      <c r="C252" s="105"/>
      <c r="D252" s="219"/>
      <c r="E252" s="106">
        <f t="shared" ref="E252:G255" si="28">E251+7</f>
        <v>45418</v>
      </c>
      <c r="F252" s="106">
        <f t="shared" si="28"/>
        <v>45422</v>
      </c>
      <c r="G252" s="82">
        <f t="shared" si="28"/>
        <v>45447</v>
      </c>
    </row>
    <row r="253" spans="1:7" s="5" customFormat="1" ht="15.75" customHeight="1">
      <c r="A253" s="62"/>
      <c r="B253" s="107" t="s">
        <v>726</v>
      </c>
      <c r="C253" s="105" t="s">
        <v>727</v>
      </c>
      <c r="D253" s="219"/>
      <c r="E253" s="106">
        <f t="shared" si="28"/>
        <v>45425</v>
      </c>
      <c r="F253" s="106">
        <f t="shared" si="28"/>
        <v>45429</v>
      </c>
      <c r="G253" s="82">
        <f t="shared" si="28"/>
        <v>45454</v>
      </c>
    </row>
    <row r="254" spans="1:7" s="5" customFormat="1" ht="15.75" customHeight="1">
      <c r="A254" s="62"/>
      <c r="B254" s="104" t="s">
        <v>728</v>
      </c>
      <c r="C254" s="108" t="s">
        <v>729</v>
      </c>
      <c r="D254" s="219"/>
      <c r="E254" s="106">
        <f t="shared" si="28"/>
        <v>45432</v>
      </c>
      <c r="F254" s="106">
        <f t="shared" si="28"/>
        <v>45436</v>
      </c>
      <c r="G254" s="82">
        <f t="shared" si="28"/>
        <v>45461</v>
      </c>
    </row>
    <row r="255" spans="1:7" s="5" customFormat="1" ht="15.75" customHeight="1">
      <c r="A255" s="62"/>
      <c r="B255" s="104" t="s">
        <v>730</v>
      </c>
      <c r="C255" s="105" t="s">
        <v>731</v>
      </c>
      <c r="D255" s="234"/>
      <c r="E255" s="106">
        <f t="shared" si="28"/>
        <v>45439</v>
      </c>
      <c r="F255" s="106">
        <f t="shared" si="28"/>
        <v>45443</v>
      </c>
      <c r="G255" s="82">
        <f t="shared" si="28"/>
        <v>45468</v>
      </c>
    </row>
    <row r="256" spans="1:7" s="5" customFormat="1" ht="15.75" customHeight="1">
      <c r="A256" s="62"/>
      <c r="B256" s="18"/>
      <c r="C256" s="18"/>
      <c r="D256" s="19"/>
      <c r="E256" s="19"/>
      <c r="F256" s="58"/>
      <c r="G256" s="58"/>
    </row>
    <row r="257" spans="1:7" s="5" customFormat="1" ht="15.75" customHeight="1">
      <c r="A257" s="284"/>
      <c r="B257" s="284"/>
      <c r="C257" s="18"/>
      <c r="D257" s="19"/>
      <c r="E257" s="19"/>
      <c r="F257" s="58"/>
      <c r="G257" s="58"/>
    </row>
    <row r="258" spans="1:7" s="5" customFormat="1" ht="15.75" customHeight="1">
      <c r="A258" s="62" t="s">
        <v>280</v>
      </c>
      <c r="B258" s="224" t="s">
        <v>20</v>
      </c>
      <c r="C258" s="224" t="s">
        <v>21</v>
      </c>
      <c r="D258" s="224" t="s">
        <v>22</v>
      </c>
      <c r="E258" s="46" t="s">
        <v>226</v>
      </c>
      <c r="F258" s="46" t="s">
        <v>23</v>
      </c>
      <c r="G258" s="56" t="s">
        <v>47</v>
      </c>
    </row>
    <row r="259" spans="1:7" s="5" customFormat="1" ht="15.75" customHeight="1">
      <c r="A259" s="62"/>
      <c r="B259" s="225"/>
      <c r="C259" s="225"/>
      <c r="D259" s="225"/>
      <c r="E259" s="57" t="s">
        <v>14</v>
      </c>
      <c r="F259" s="20" t="s">
        <v>24</v>
      </c>
      <c r="G259" s="46" t="s">
        <v>25</v>
      </c>
    </row>
    <row r="260" spans="1:7" s="5" customFormat="1" ht="15.75" customHeight="1">
      <c r="A260" s="62"/>
      <c r="B260" s="100" t="s">
        <v>711</v>
      </c>
      <c r="C260" s="100" t="s">
        <v>252</v>
      </c>
      <c r="D260" s="218" t="s">
        <v>251</v>
      </c>
      <c r="E260" s="82">
        <v>45410</v>
      </c>
      <c r="F260" s="82">
        <f>E260+4</f>
        <v>45414</v>
      </c>
      <c r="G260" s="82">
        <f>F260+29</f>
        <v>45443</v>
      </c>
    </row>
    <row r="261" spans="1:7" s="5" customFormat="1" ht="15.75" customHeight="1">
      <c r="A261" s="62"/>
      <c r="B261" s="100" t="s">
        <v>712</v>
      </c>
      <c r="C261" s="100" t="s">
        <v>713</v>
      </c>
      <c r="D261" s="219"/>
      <c r="E261" s="85">
        <f t="shared" ref="E261:G264" si="29">E260+7</f>
        <v>45417</v>
      </c>
      <c r="F261" s="82">
        <f t="shared" si="29"/>
        <v>45421</v>
      </c>
      <c r="G261" s="82">
        <f t="shared" si="29"/>
        <v>45450</v>
      </c>
    </row>
    <row r="262" spans="1:7" s="5" customFormat="1" ht="15.75" customHeight="1">
      <c r="A262" s="62"/>
      <c r="B262" s="100" t="s">
        <v>694</v>
      </c>
      <c r="C262" s="100"/>
      <c r="D262" s="219"/>
      <c r="E262" s="85">
        <f t="shared" si="29"/>
        <v>45424</v>
      </c>
      <c r="F262" s="82">
        <f t="shared" si="29"/>
        <v>45428</v>
      </c>
      <c r="G262" s="82">
        <f t="shared" si="29"/>
        <v>45457</v>
      </c>
    </row>
    <row r="263" spans="1:7" s="5" customFormat="1" ht="15.75" customHeight="1">
      <c r="A263" s="62"/>
      <c r="B263" s="101" t="s">
        <v>714</v>
      </c>
      <c r="C263" s="100" t="s">
        <v>715</v>
      </c>
      <c r="D263" s="219"/>
      <c r="E263" s="85">
        <f t="shared" si="29"/>
        <v>45431</v>
      </c>
      <c r="F263" s="82">
        <f t="shared" si="29"/>
        <v>45435</v>
      </c>
      <c r="G263" s="82">
        <f t="shared" si="29"/>
        <v>45464</v>
      </c>
    </row>
    <row r="264" spans="1:7" s="5" customFormat="1" ht="15.75" customHeight="1">
      <c r="A264" s="62"/>
      <c r="B264" s="101" t="s">
        <v>716</v>
      </c>
      <c r="C264" s="101" t="s">
        <v>717</v>
      </c>
      <c r="D264" s="220"/>
      <c r="E264" s="85">
        <f t="shared" si="29"/>
        <v>45438</v>
      </c>
      <c r="F264" s="82">
        <f t="shared" si="29"/>
        <v>45442</v>
      </c>
      <c r="G264" s="82">
        <f t="shared" si="29"/>
        <v>45471</v>
      </c>
    </row>
    <row r="265" spans="1:7" s="5" customFormat="1" ht="15.75" customHeight="1">
      <c r="A265" s="62"/>
      <c r="B265" s="15"/>
      <c r="C265" s="15"/>
      <c r="D265" s="16"/>
      <c r="E265" s="16"/>
      <c r="F265" s="14"/>
      <c r="G265" s="14"/>
    </row>
    <row r="266" spans="1:7" s="5" customFormat="1" ht="15.75" customHeight="1">
      <c r="A266" s="284"/>
      <c r="B266" s="284"/>
      <c r="C266" s="18"/>
      <c r="D266" s="19"/>
      <c r="E266" s="19"/>
      <c r="F266" s="58"/>
      <c r="G266" s="58"/>
    </row>
    <row r="267" spans="1:7" s="5" customFormat="1" ht="15.75" customHeight="1">
      <c r="A267" s="62" t="s">
        <v>281</v>
      </c>
      <c r="B267" s="224" t="s">
        <v>20</v>
      </c>
      <c r="C267" s="224" t="s">
        <v>21</v>
      </c>
      <c r="D267" s="224" t="s">
        <v>22</v>
      </c>
      <c r="E267" s="46" t="s">
        <v>250</v>
      </c>
      <c r="F267" s="46" t="s">
        <v>23</v>
      </c>
      <c r="G267" s="56" t="s">
        <v>282</v>
      </c>
    </row>
    <row r="268" spans="1:7" s="5" customFormat="1" ht="15.75" customHeight="1">
      <c r="A268" s="62"/>
      <c r="B268" s="225"/>
      <c r="C268" s="225"/>
      <c r="D268" s="225"/>
      <c r="E268" s="57" t="s">
        <v>14</v>
      </c>
      <c r="F268" s="20" t="s">
        <v>24</v>
      </c>
      <c r="G268" s="46" t="s">
        <v>25</v>
      </c>
    </row>
    <row r="269" spans="1:7" s="5" customFormat="1" ht="15.75" customHeight="1">
      <c r="A269" s="62"/>
      <c r="B269" s="104" t="s">
        <v>724</v>
      </c>
      <c r="C269" s="105" t="s">
        <v>725</v>
      </c>
      <c r="D269" s="218" t="s">
        <v>279</v>
      </c>
      <c r="E269" s="81">
        <v>45411</v>
      </c>
      <c r="F269" s="106">
        <f>E269+4</f>
        <v>45415</v>
      </c>
      <c r="G269" s="82">
        <f>F269+25</f>
        <v>45440</v>
      </c>
    </row>
    <row r="270" spans="1:7" s="5" customFormat="1" ht="15.75" customHeight="1">
      <c r="A270" s="62"/>
      <c r="B270" s="107" t="s">
        <v>694</v>
      </c>
      <c r="C270" s="105"/>
      <c r="D270" s="235"/>
      <c r="E270" s="106">
        <f t="shared" ref="E270:G273" si="30">E269+7</f>
        <v>45418</v>
      </c>
      <c r="F270" s="106">
        <f t="shared" si="30"/>
        <v>45422</v>
      </c>
      <c r="G270" s="82">
        <f t="shared" si="30"/>
        <v>45447</v>
      </c>
    </row>
    <row r="271" spans="1:7" s="5" customFormat="1" ht="15.75" customHeight="1">
      <c r="A271" s="62"/>
      <c r="B271" s="107" t="s">
        <v>726</v>
      </c>
      <c r="C271" s="105" t="s">
        <v>727</v>
      </c>
      <c r="D271" s="235"/>
      <c r="E271" s="106">
        <f t="shared" si="30"/>
        <v>45425</v>
      </c>
      <c r="F271" s="106">
        <f t="shared" si="30"/>
        <v>45429</v>
      </c>
      <c r="G271" s="82">
        <f t="shared" si="30"/>
        <v>45454</v>
      </c>
    </row>
    <row r="272" spans="1:7" s="5" customFormat="1" ht="15.75" customHeight="1">
      <c r="A272" s="62"/>
      <c r="B272" s="104" t="s">
        <v>728</v>
      </c>
      <c r="C272" s="108" t="s">
        <v>729</v>
      </c>
      <c r="D272" s="235"/>
      <c r="E272" s="106">
        <f t="shared" si="30"/>
        <v>45432</v>
      </c>
      <c r="F272" s="106">
        <f t="shared" si="30"/>
        <v>45436</v>
      </c>
      <c r="G272" s="82">
        <f t="shared" si="30"/>
        <v>45461</v>
      </c>
    </row>
    <row r="273" spans="1:7" s="5" customFormat="1" ht="15.75" customHeight="1">
      <c r="A273" s="62"/>
      <c r="B273" s="104" t="s">
        <v>730</v>
      </c>
      <c r="C273" s="105" t="s">
        <v>731</v>
      </c>
      <c r="D273" s="220"/>
      <c r="E273" s="106">
        <f t="shared" si="30"/>
        <v>45439</v>
      </c>
      <c r="F273" s="106">
        <f t="shared" si="30"/>
        <v>45443</v>
      </c>
      <c r="G273" s="82">
        <f t="shared" si="30"/>
        <v>45468</v>
      </c>
    </row>
    <row r="274" spans="1:7" s="5" customFormat="1" ht="15.75" customHeight="1">
      <c r="A274" s="62"/>
      <c r="B274" s="18"/>
      <c r="C274" s="18"/>
      <c r="D274" s="19"/>
      <c r="E274" s="19"/>
      <c r="F274" s="58"/>
      <c r="G274" s="58"/>
    </row>
    <row r="275" spans="1:7" s="5" customFormat="1" ht="15.75" customHeight="1">
      <c r="A275" s="284"/>
      <c r="B275" s="284"/>
      <c r="C275" s="18"/>
      <c r="D275" s="19"/>
      <c r="E275" s="19"/>
      <c r="F275" s="58"/>
      <c r="G275" s="58"/>
    </row>
    <row r="276" spans="1:7" s="5" customFormat="1" ht="15.75" customHeight="1">
      <c r="A276" s="62" t="s">
        <v>283</v>
      </c>
      <c r="B276" s="224" t="s">
        <v>20</v>
      </c>
      <c r="C276" s="224" t="s">
        <v>21</v>
      </c>
      <c r="D276" s="231" t="s">
        <v>22</v>
      </c>
      <c r="E276" s="46" t="s">
        <v>224</v>
      </c>
      <c r="F276" s="46" t="s">
        <v>23</v>
      </c>
      <c r="G276" s="46" t="s">
        <v>49</v>
      </c>
    </row>
    <row r="277" spans="1:7" s="5" customFormat="1" ht="15.75" customHeight="1">
      <c r="A277" s="62"/>
      <c r="B277" s="225"/>
      <c r="C277" s="225"/>
      <c r="D277" s="232"/>
      <c r="E277" s="57" t="s">
        <v>14</v>
      </c>
      <c r="F277" s="46" t="s">
        <v>24</v>
      </c>
      <c r="G277" s="46" t="s">
        <v>25</v>
      </c>
    </row>
    <row r="278" spans="1:7" s="5" customFormat="1" ht="15.75" customHeight="1">
      <c r="A278" s="62"/>
      <c r="B278" s="100" t="s">
        <v>711</v>
      </c>
      <c r="C278" s="100" t="s">
        <v>252</v>
      </c>
      <c r="D278" s="233" t="s">
        <v>284</v>
      </c>
      <c r="E278" s="82">
        <v>45410</v>
      </c>
      <c r="F278" s="106">
        <f>E278+4</f>
        <v>45414</v>
      </c>
      <c r="G278" s="82">
        <f>F278+25</f>
        <v>45439</v>
      </c>
    </row>
    <row r="279" spans="1:7" s="5" customFormat="1" ht="15.75" customHeight="1">
      <c r="A279" s="62"/>
      <c r="B279" s="100" t="s">
        <v>712</v>
      </c>
      <c r="C279" s="100" t="s">
        <v>713</v>
      </c>
      <c r="D279" s="219"/>
      <c r="E279" s="106">
        <f t="shared" ref="E279:G282" si="31">E278+7</f>
        <v>45417</v>
      </c>
      <c r="F279" s="106">
        <f t="shared" si="31"/>
        <v>45421</v>
      </c>
      <c r="G279" s="82">
        <f t="shared" si="31"/>
        <v>45446</v>
      </c>
    </row>
    <row r="280" spans="1:7" s="5" customFormat="1" ht="15.75" customHeight="1">
      <c r="A280" s="62"/>
      <c r="B280" s="100" t="s">
        <v>694</v>
      </c>
      <c r="C280" s="100"/>
      <c r="D280" s="219"/>
      <c r="E280" s="106">
        <f t="shared" si="31"/>
        <v>45424</v>
      </c>
      <c r="F280" s="106">
        <f t="shared" si="31"/>
        <v>45428</v>
      </c>
      <c r="G280" s="82">
        <f t="shared" si="31"/>
        <v>45453</v>
      </c>
    </row>
    <row r="281" spans="1:7" s="5" customFormat="1" ht="15.75" customHeight="1">
      <c r="A281" s="62"/>
      <c r="B281" s="101" t="s">
        <v>714</v>
      </c>
      <c r="C281" s="100" t="s">
        <v>715</v>
      </c>
      <c r="D281" s="219"/>
      <c r="E281" s="106">
        <f t="shared" si="31"/>
        <v>45431</v>
      </c>
      <c r="F281" s="106">
        <f t="shared" si="31"/>
        <v>45435</v>
      </c>
      <c r="G281" s="82">
        <f t="shared" si="31"/>
        <v>45460</v>
      </c>
    </row>
    <row r="282" spans="1:7" s="5" customFormat="1" ht="15.75" customHeight="1">
      <c r="A282" s="62"/>
      <c r="B282" s="101" t="s">
        <v>716</v>
      </c>
      <c r="C282" s="101" t="s">
        <v>717</v>
      </c>
      <c r="D282" s="234"/>
      <c r="E282" s="106">
        <f t="shared" si="31"/>
        <v>45438</v>
      </c>
      <c r="F282" s="106">
        <f t="shared" si="31"/>
        <v>45442</v>
      </c>
      <c r="G282" s="82">
        <f t="shared" si="31"/>
        <v>45467</v>
      </c>
    </row>
    <row r="283" spans="1:7" s="5" customFormat="1" ht="15.75" customHeight="1">
      <c r="A283" s="62"/>
      <c r="B283" s="18"/>
      <c r="C283" s="18"/>
      <c r="D283" s="19"/>
      <c r="E283" s="19"/>
      <c r="F283" s="58"/>
      <c r="G283" s="58"/>
    </row>
    <row r="284" spans="1:7" s="5" customFormat="1" ht="15.75" customHeight="1">
      <c r="A284" s="284"/>
      <c r="B284" s="284"/>
      <c r="C284" s="18"/>
      <c r="D284" s="19"/>
      <c r="E284" s="19"/>
      <c r="F284" s="58"/>
      <c r="G284" s="58"/>
    </row>
    <row r="285" spans="1:7" s="5" customFormat="1" ht="15.75" customHeight="1">
      <c r="A285" s="62" t="s">
        <v>285</v>
      </c>
      <c r="B285" s="224" t="s">
        <v>20</v>
      </c>
      <c r="C285" s="224" t="s">
        <v>21</v>
      </c>
      <c r="D285" s="224" t="s">
        <v>22</v>
      </c>
      <c r="E285" s="46" t="s">
        <v>224</v>
      </c>
      <c r="F285" s="46" t="s">
        <v>23</v>
      </c>
      <c r="G285" s="56" t="s">
        <v>286</v>
      </c>
    </row>
    <row r="286" spans="1:7" s="5" customFormat="1" ht="15.75" customHeight="1">
      <c r="A286" s="62"/>
      <c r="B286" s="225"/>
      <c r="C286" s="225"/>
      <c r="D286" s="225"/>
      <c r="E286" s="57" t="s">
        <v>14</v>
      </c>
      <c r="F286" s="20" t="s">
        <v>24</v>
      </c>
      <c r="G286" s="46" t="s">
        <v>25</v>
      </c>
    </row>
    <row r="287" spans="1:7" s="5" customFormat="1" ht="15.75" customHeight="1">
      <c r="A287" s="62"/>
      <c r="B287" s="100" t="s">
        <v>694</v>
      </c>
      <c r="C287" s="100"/>
      <c r="D287" s="218" t="s">
        <v>287</v>
      </c>
      <c r="E287" s="103">
        <v>45409</v>
      </c>
      <c r="F287" s="82">
        <f>E287+4</f>
        <v>45413</v>
      </c>
      <c r="G287" s="82">
        <f>F287+22</f>
        <v>45435</v>
      </c>
    </row>
    <row r="288" spans="1:7" s="5" customFormat="1" ht="15.75" customHeight="1">
      <c r="A288" s="62"/>
      <c r="B288" s="101" t="s">
        <v>719</v>
      </c>
      <c r="C288" s="100" t="s">
        <v>720</v>
      </c>
      <c r="D288" s="219"/>
      <c r="E288" s="82">
        <f t="shared" ref="E288:G291" si="32">E287+7</f>
        <v>45416</v>
      </c>
      <c r="F288" s="82">
        <f t="shared" si="32"/>
        <v>45420</v>
      </c>
      <c r="G288" s="82">
        <f t="shared" si="32"/>
        <v>45442</v>
      </c>
    </row>
    <row r="289" spans="1:7" s="5" customFormat="1" ht="15.75" customHeight="1">
      <c r="A289" s="62"/>
      <c r="B289" s="101" t="s">
        <v>721</v>
      </c>
      <c r="C289" s="100" t="s">
        <v>722</v>
      </c>
      <c r="D289" s="219"/>
      <c r="E289" s="82">
        <f t="shared" si="32"/>
        <v>45423</v>
      </c>
      <c r="F289" s="82">
        <f t="shared" si="32"/>
        <v>45427</v>
      </c>
      <c r="G289" s="82">
        <f t="shared" si="32"/>
        <v>45449</v>
      </c>
    </row>
    <row r="290" spans="1:7" s="5" customFormat="1" ht="15.75" customHeight="1">
      <c r="A290" s="62"/>
      <c r="B290" s="100" t="s">
        <v>63</v>
      </c>
      <c r="C290" s="100"/>
      <c r="D290" s="219"/>
      <c r="E290" s="82">
        <f t="shared" si="32"/>
        <v>45430</v>
      </c>
      <c r="F290" s="82">
        <f t="shared" si="32"/>
        <v>45434</v>
      </c>
      <c r="G290" s="82">
        <f t="shared" si="32"/>
        <v>45456</v>
      </c>
    </row>
    <row r="291" spans="1:7" s="5" customFormat="1" ht="15.75" customHeight="1">
      <c r="A291" s="62"/>
      <c r="B291" s="101" t="s">
        <v>63</v>
      </c>
      <c r="C291" s="101"/>
      <c r="D291" s="220"/>
      <c r="E291" s="82">
        <f t="shared" si="32"/>
        <v>45437</v>
      </c>
      <c r="F291" s="82">
        <f t="shared" si="32"/>
        <v>45441</v>
      </c>
      <c r="G291" s="82">
        <f t="shared" si="32"/>
        <v>45463</v>
      </c>
    </row>
    <row r="292" spans="1:7" s="5" customFormat="1" ht="15.75" customHeight="1">
      <c r="A292" s="284"/>
      <c r="B292" s="284"/>
      <c r="C292" s="18"/>
      <c r="D292" s="19"/>
      <c r="E292" s="19"/>
      <c r="F292" s="58"/>
      <c r="G292" s="58"/>
    </row>
    <row r="293" spans="1:7" s="5" customFormat="1" ht="15.75" customHeight="1">
      <c r="A293" s="62" t="s">
        <v>288</v>
      </c>
      <c r="B293" s="224" t="s">
        <v>289</v>
      </c>
      <c r="C293" s="224" t="s">
        <v>21</v>
      </c>
      <c r="D293" s="224" t="s">
        <v>22</v>
      </c>
      <c r="E293" s="46" t="s">
        <v>250</v>
      </c>
      <c r="F293" s="46" t="s">
        <v>250</v>
      </c>
      <c r="G293" s="56" t="s">
        <v>290</v>
      </c>
    </row>
    <row r="294" spans="1:7" s="5" customFormat="1" ht="15.75" customHeight="1">
      <c r="A294" s="62"/>
      <c r="B294" s="225"/>
      <c r="C294" s="225"/>
      <c r="D294" s="225"/>
      <c r="E294" s="57" t="s">
        <v>14</v>
      </c>
      <c r="F294" s="20" t="s">
        <v>24</v>
      </c>
      <c r="G294" s="46" t="s">
        <v>25</v>
      </c>
    </row>
    <row r="295" spans="1:7" s="5" customFormat="1" ht="15.75" customHeight="1">
      <c r="A295" s="62"/>
      <c r="B295" s="79" t="s">
        <v>649</v>
      </c>
      <c r="C295" s="80" t="s">
        <v>222</v>
      </c>
      <c r="D295" s="218" t="s">
        <v>291</v>
      </c>
      <c r="E295" s="81">
        <v>45415</v>
      </c>
      <c r="F295" s="106">
        <f>E295+4</f>
        <v>45419</v>
      </c>
      <c r="G295" s="82">
        <f>F295+25</f>
        <v>45444</v>
      </c>
    </row>
    <row r="296" spans="1:7" s="5" customFormat="1" ht="15.75" customHeight="1">
      <c r="A296" s="62"/>
      <c r="B296" s="79" t="s">
        <v>652</v>
      </c>
      <c r="C296" s="79" t="s">
        <v>220</v>
      </c>
      <c r="D296" s="219"/>
      <c r="E296" s="106">
        <f t="shared" ref="E296:G299" si="33">E295+7</f>
        <v>45422</v>
      </c>
      <c r="F296" s="106">
        <f t="shared" si="33"/>
        <v>45426</v>
      </c>
      <c r="G296" s="82">
        <f t="shared" si="33"/>
        <v>45451</v>
      </c>
    </row>
    <row r="297" spans="1:7" s="5" customFormat="1" ht="15.75" customHeight="1">
      <c r="A297" s="62"/>
      <c r="B297" s="79" t="s">
        <v>650</v>
      </c>
      <c r="C297" s="84" t="s">
        <v>651</v>
      </c>
      <c r="D297" s="219"/>
      <c r="E297" s="106">
        <f t="shared" si="33"/>
        <v>45429</v>
      </c>
      <c r="F297" s="106">
        <f t="shared" si="33"/>
        <v>45433</v>
      </c>
      <c r="G297" s="82">
        <f t="shared" si="33"/>
        <v>45458</v>
      </c>
    </row>
    <row r="298" spans="1:7" s="5" customFormat="1" ht="15.75" customHeight="1">
      <c r="A298" s="62"/>
      <c r="B298" s="79" t="s">
        <v>653</v>
      </c>
      <c r="C298" s="84" t="s">
        <v>654</v>
      </c>
      <c r="D298" s="219"/>
      <c r="E298" s="106">
        <f t="shared" si="33"/>
        <v>45436</v>
      </c>
      <c r="F298" s="106">
        <f t="shared" si="33"/>
        <v>45440</v>
      </c>
      <c r="G298" s="82">
        <f t="shared" si="33"/>
        <v>45465</v>
      </c>
    </row>
    <row r="299" spans="1:7" s="5" customFormat="1" ht="15.75" customHeight="1">
      <c r="A299" s="62"/>
      <c r="B299" s="79" t="s">
        <v>655</v>
      </c>
      <c r="C299" s="84" t="s">
        <v>220</v>
      </c>
      <c r="D299" s="220"/>
      <c r="E299" s="106">
        <f t="shared" si="33"/>
        <v>45443</v>
      </c>
      <c r="F299" s="106">
        <f t="shared" si="33"/>
        <v>45447</v>
      </c>
      <c r="G299" s="82">
        <f t="shared" si="33"/>
        <v>45472</v>
      </c>
    </row>
    <row r="300" spans="1:7" s="5" customFormat="1" ht="15.75" customHeight="1">
      <c r="A300" s="62"/>
      <c r="B300" s="18"/>
      <c r="C300" s="18"/>
      <c r="D300" s="19"/>
      <c r="E300" s="19"/>
      <c r="F300" s="58"/>
      <c r="G300" s="58"/>
    </row>
    <row r="301" spans="1:7" s="5" customFormat="1" ht="15.75" customHeight="1">
      <c r="A301" s="284"/>
      <c r="B301" s="284"/>
      <c r="C301" s="18"/>
      <c r="D301" s="19"/>
      <c r="E301" s="19"/>
      <c r="F301" s="58"/>
      <c r="G301" s="58"/>
    </row>
    <row r="302" spans="1:7" s="5" customFormat="1" ht="15.75" customHeight="1">
      <c r="A302" s="62" t="s">
        <v>292</v>
      </c>
      <c r="B302" s="224" t="s">
        <v>266</v>
      </c>
      <c r="C302" s="224" t="s">
        <v>21</v>
      </c>
      <c r="D302" s="224" t="s">
        <v>22</v>
      </c>
      <c r="E302" s="46" t="s">
        <v>226</v>
      </c>
      <c r="F302" s="46" t="s">
        <v>23</v>
      </c>
      <c r="G302" s="56" t="s">
        <v>293</v>
      </c>
    </row>
    <row r="303" spans="1:7" s="5" customFormat="1" ht="15.75" customHeight="1">
      <c r="A303" s="62"/>
      <c r="B303" s="225"/>
      <c r="C303" s="225"/>
      <c r="D303" s="225"/>
      <c r="E303" s="57" t="s">
        <v>14</v>
      </c>
      <c r="F303" s="20" t="s">
        <v>24</v>
      </c>
      <c r="G303" s="46" t="s">
        <v>25</v>
      </c>
    </row>
    <row r="304" spans="1:7" s="5" customFormat="1" ht="15.75" customHeight="1">
      <c r="A304" s="62"/>
      <c r="B304" s="79" t="s">
        <v>209</v>
      </c>
      <c r="C304" s="80" t="s">
        <v>517</v>
      </c>
      <c r="D304" s="218" t="s">
        <v>294</v>
      </c>
      <c r="E304" s="81">
        <v>45411</v>
      </c>
      <c r="F304" s="106">
        <f>E304+4</f>
        <v>45415</v>
      </c>
      <c r="G304" s="82">
        <f>F304+28</f>
        <v>45443</v>
      </c>
    </row>
    <row r="305" spans="1:7" s="5" customFormat="1" ht="15.75" customHeight="1">
      <c r="A305" s="62"/>
      <c r="B305" s="79" t="s">
        <v>518</v>
      </c>
      <c r="C305" s="79"/>
      <c r="D305" s="219"/>
      <c r="E305" s="81">
        <f t="shared" ref="E305:G308" si="34">E304+7</f>
        <v>45418</v>
      </c>
      <c r="F305" s="106">
        <f t="shared" si="34"/>
        <v>45422</v>
      </c>
      <c r="G305" s="82">
        <f t="shared" si="34"/>
        <v>45450</v>
      </c>
    </row>
    <row r="306" spans="1:7" s="5" customFormat="1" ht="15.75" customHeight="1">
      <c r="A306" s="62"/>
      <c r="B306" s="79" t="s">
        <v>519</v>
      </c>
      <c r="C306" s="84" t="s">
        <v>520</v>
      </c>
      <c r="D306" s="219"/>
      <c r="E306" s="81">
        <f t="shared" si="34"/>
        <v>45425</v>
      </c>
      <c r="F306" s="106">
        <f t="shared" si="34"/>
        <v>45429</v>
      </c>
      <c r="G306" s="82">
        <f t="shared" si="34"/>
        <v>45457</v>
      </c>
    </row>
    <row r="307" spans="1:7" s="5" customFormat="1" ht="15.75" customHeight="1">
      <c r="A307" s="62"/>
      <c r="B307" s="79" t="s">
        <v>507</v>
      </c>
      <c r="C307" s="84"/>
      <c r="D307" s="219"/>
      <c r="E307" s="81">
        <f t="shared" si="34"/>
        <v>45432</v>
      </c>
      <c r="F307" s="106">
        <f t="shared" si="34"/>
        <v>45436</v>
      </c>
      <c r="G307" s="82">
        <f t="shared" si="34"/>
        <v>45464</v>
      </c>
    </row>
    <row r="308" spans="1:7" s="5" customFormat="1" ht="15.75" customHeight="1">
      <c r="A308" s="62"/>
      <c r="B308" s="79" t="s">
        <v>507</v>
      </c>
      <c r="C308" s="84"/>
      <c r="D308" s="220"/>
      <c r="E308" s="81">
        <f t="shared" si="34"/>
        <v>45439</v>
      </c>
      <c r="F308" s="106">
        <f t="shared" si="34"/>
        <v>45443</v>
      </c>
      <c r="G308" s="82">
        <f t="shared" si="34"/>
        <v>45471</v>
      </c>
    </row>
    <row r="309" spans="1:7" s="5" customFormat="1" ht="15.75" customHeight="1">
      <c r="A309" s="26"/>
      <c r="B309" s="29"/>
      <c r="C309" s="30"/>
      <c r="D309" s="16"/>
      <c r="E309" s="9"/>
      <c r="F309" s="59"/>
      <c r="G309" s="59"/>
    </row>
    <row r="310" spans="1:7" s="5" customFormat="1" ht="15.75" customHeight="1">
      <c r="A310" s="263" t="s">
        <v>295</v>
      </c>
      <c r="B310" s="263"/>
      <c r="C310" s="263"/>
      <c r="D310" s="263"/>
      <c r="E310" s="263"/>
      <c r="F310" s="263"/>
      <c r="G310" s="263"/>
    </row>
    <row r="311" spans="1:7" s="5" customFormat="1" ht="15.75" customHeight="1">
      <c r="A311" s="292"/>
      <c r="B311" s="292"/>
      <c r="C311" s="24"/>
      <c r="D311" s="9"/>
      <c r="E311" s="9"/>
      <c r="F311" s="59"/>
      <c r="G311" s="59"/>
    </row>
    <row r="312" spans="1:7" s="5" customFormat="1" ht="15.75" customHeight="1">
      <c r="A312" s="62" t="s">
        <v>296</v>
      </c>
      <c r="B312" s="231" t="s">
        <v>20</v>
      </c>
      <c r="C312" s="231" t="s">
        <v>21</v>
      </c>
      <c r="D312" s="231" t="s">
        <v>22</v>
      </c>
      <c r="E312" s="46" t="s">
        <v>226</v>
      </c>
      <c r="F312" s="46" t="s">
        <v>23</v>
      </c>
      <c r="G312" s="56" t="s">
        <v>296</v>
      </c>
    </row>
    <row r="313" spans="1:7" s="5" customFormat="1" ht="15.75" customHeight="1">
      <c r="A313" s="62"/>
      <c r="B313" s="232"/>
      <c r="C313" s="232"/>
      <c r="D313" s="232"/>
      <c r="E313" s="57" t="s">
        <v>14</v>
      </c>
      <c r="F313" s="20" t="s">
        <v>24</v>
      </c>
      <c r="G313" s="46" t="s">
        <v>25</v>
      </c>
    </row>
    <row r="314" spans="1:7" s="5" customFormat="1" ht="15.75" customHeight="1">
      <c r="A314" s="62"/>
      <c r="B314" s="111" t="s">
        <v>199</v>
      </c>
      <c r="C314" s="111" t="s">
        <v>521</v>
      </c>
      <c r="D314" s="233" t="s">
        <v>297</v>
      </c>
      <c r="E314" s="106">
        <v>45413</v>
      </c>
      <c r="F314" s="106">
        <f>E314+4</f>
        <v>45417</v>
      </c>
      <c r="G314" s="82">
        <f>F314+24</f>
        <v>45441</v>
      </c>
    </row>
    <row r="315" spans="1:7" s="5" customFormat="1" ht="15.75" customHeight="1">
      <c r="A315" s="62"/>
      <c r="B315" s="109" t="s">
        <v>522</v>
      </c>
      <c r="C315" s="109" t="s">
        <v>523</v>
      </c>
      <c r="D315" s="219"/>
      <c r="E315" s="85">
        <f t="shared" ref="E315:G318" si="35">E314+7</f>
        <v>45420</v>
      </c>
      <c r="F315" s="106">
        <f t="shared" si="35"/>
        <v>45424</v>
      </c>
      <c r="G315" s="82">
        <f t="shared" si="35"/>
        <v>45448</v>
      </c>
    </row>
    <row r="316" spans="1:7" s="5" customFormat="1" ht="15.75" customHeight="1">
      <c r="A316" s="62"/>
      <c r="B316" s="112" t="s">
        <v>524</v>
      </c>
      <c r="C316" s="112" t="s">
        <v>525</v>
      </c>
      <c r="D316" s="219"/>
      <c r="E316" s="85">
        <f t="shared" si="35"/>
        <v>45427</v>
      </c>
      <c r="F316" s="106">
        <f t="shared" si="35"/>
        <v>45431</v>
      </c>
      <c r="G316" s="82">
        <f t="shared" si="35"/>
        <v>45455</v>
      </c>
    </row>
    <row r="317" spans="1:7" s="5" customFormat="1" ht="15.75" customHeight="1">
      <c r="A317" s="62"/>
      <c r="B317" s="112" t="s">
        <v>526</v>
      </c>
      <c r="C317" s="112" t="s">
        <v>527</v>
      </c>
      <c r="D317" s="219"/>
      <c r="E317" s="85">
        <f t="shared" si="35"/>
        <v>45434</v>
      </c>
      <c r="F317" s="106">
        <f t="shared" si="35"/>
        <v>45438</v>
      </c>
      <c r="G317" s="82">
        <f t="shared" si="35"/>
        <v>45462</v>
      </c>
    </row>
    <row r="318" spans="1:7" s="5" customFormat="1" ht="15.75" customHeight="1">
      <c r="A318" s="62"/>
      <c r="B318" s="112" t="s">
        <v>528</v>
      </c>
      <c r="C318" s="112" t="s">
        <v>529</v>
      </c>
      <c r="D318" s="234"/>
      <c r="E318" s="85">
        <f t="shared" si="35"/>
        <v>45441</v>
      </c>
      <c r="F318" s="106">
        <f t="shared" si="35"/>
        <v>45445</v>
      </c>
      <c r="G318" s="82">
        <f t="shared" si="35"/>
        <v>45469</v>
      </c>
    </row>
    <row r="319" spans="1:7" s="5" customFormat="1" ht="15.75" customHeight="1">
      <c r="A319" s="292"/>
      <c r="B319" s="292"/>
      <c r="C319" s="18"/>
      <c r="D319" s="19"/>
      <c r="E319" s="19"/>
      <c r="F319" s="58"/>
      <c r="G319" s="58"/>
    </row>
    <row r="320" spans="1:7" s="5" customFormat="1" ht="15.75" customHeight="1">
      <c r="A320" s="62" t="s">
        <v>298</v>
      </c>
      <c r="B320" s="224" t="s">
        <v>20</v>
      </c>
      <c r="C320" s="224" t="s">
        <v>21</v>
      </c>
      <c r="D320" s="224" t="s">
        <v>22</v>
      </c>
      <c r="E320" s="46" t="s">
        <v>226</v>
      </c>
      <c r="F320" s="46" t="s">
        <v>23</v>
      </c>
      <c r="G320" s="67" t="s">
        <v>299</v>
      </c>
    </row>
    <row r="321" spans="1:7" s="5" customFormat="1" ht="15.75" customHeight="1">
      <c r="A321" s="62"/>
      <c r="B321" s="225"/>
      <c r="C321" s="225"/>
      <c r="D321" s="225"/>
      <c r="E321" s="57" t="s">
        <v>14</v>
      </c>
      <c r="F321" s="20" t="s">
        <v>24</v>
      </c>
      <c r="G321" s="46" t="s">
        <v>25</v>
      </c>
    </row>
    <row r="322" spans="1:7" s="5" customFormat="1" ht="15.75" customHeight="1">
      <c r="A322" s="113"/>
      <c r="B322" s="114" t="s">
        <v>733</v>
      </c>
      <c r="C322" s="114" t="s">
        <v>734</v>
      </c>
      <c r="D322" s="233" t="s">
        <v>732</v>
      </c>
      <c r="E322" s="106">
        <v>45410</v>
      </c>
      <c r="F322" s="106">
        <f>E322+4</f>
        <v>45414</v>
      </c>
      <c r="G322" s="82">
        <f>F322+33</f>
        <v>45447</v>
      </c>
    </row>
    <row r="323" spans="1:7" s="5" customFormat="1" ht="15.75" customHeight="1">
      <c r="A323" s="113"/>
      <c r="B323" s="84" t="s">
        <v>735</v>
      </c>
      <c r="C323" s="114" t="s">
        <v>736</v>
      </c>
      <c r="D323" s="219"/>
      <c r="E323" s="85">
        <f t="shared" ref="E323:G326" si="36">E322+7</f>
        <v>45417</v>
      </c>
      <c r="F323" s="106">
        <f t="shared" si="36"/>
        <v>45421</v>
      </c>
      <c r="G323" s="82">
        <f t="shared" si="36"/>
        <v>45454</v>
      </c>
    </row>
    <row r="324" spans="1:7" s="5" customFormat="1" ht="15.75" customHeight="1">
      <c r="A324" s="113"/>
      <c r="B324" s="114" t="s">
        <v>737</v>
      </c>
      <c r="C324" s="114" t="s">
        <v>738</v>
      </c>
      <c r="D324" s="219"/>
      <c r="E324" s="85">
        <f t="shared" si="36"/>
        <v>45424</v>
      </c>
      <c r="F324" s="106">
        <f t="shared" si="36"/>
        <v>45428</v>
      </c>
      <c r="G324" s="82">
        <f t="shared" si="36"/>
        <v>45461</v>
      </c>
    </row>
    <row r="325" spans="1:7" s="5" customFormat="1" ht="15.75" customHeight="1">
      <c r="A325" s="113"/>
      <c r="B325" s="115" t="s">
        <v>739</v>
      </c>
      <c r="C325" s="115" t="s">
        <v>740</v>
      </c>
      <c r="D325" s="219"/>
      <c r="E325" s="85">
        <f t="shared" si="36"/>
        <v>45431</v>
      </c>
      <c r="F325" s="106">
        <f t="shared" si="36"/>
        <v>45435</v>
      </c>
      <c r="G325" s="82">
        <f t="shared" si="36"/>
        <v>45468</v>
      </c>
    </row>
    <row r="326" spans="1:7" s="5" customFormat="1" ht="15.75" customHeight="1">
      <c r="A326" s="113"/>
      <c r="B326" s="115" t="s">
        <v>741</v>
      </c>
      <c r="C326" s="115" t="s">
        <v>742</v>
      </c>
      <c r="D326" s="234"/>
      <c r="E326" s="85">
        <f t="shared" si="36"/>
        <v>45438</v>
      </c>
      <c r="F326" s="106">
        <f t="shared" si="36"/>
        <v>45442</v>
      </c>
      <c r="G326" s="82">
        <f t="shared" si="36"/>
        <v>45475</v>
      </c>
    </row>
    <row r="327" spans="1:7" s="5" customFormat="1" ht="15.75" customHeight="1">
      <c r="A327" s="113"/>
      <c r="B327" s="116"/>
      <c r="C327" s="116"/>
      <c r="D327" s="117"/>
      <c r="E327" s="117"/>
      <c r="F327" s="118"/>
      <c r="G327" s="118"/>
    </row>
    <row r="328" spans="1:7" s="5" customFormat="1" ht="15.75" customHeight="1">
      <c r="A328" s="113"/>
      <c r="B328" s="116"/>
      <c r="C328" s="116"/>
      <c r="D328" s="117"/>
      <c r="E328" s="117"/>
      <c r="F328" s="118"/>
      <c r="G328" s="118"/>
    </row>
    <row r="329" spans="1:7" s="5" customFormat="1" ht="15.75" customHeight="1">
      <c r="A329" s="293"/>
      <c r="B329" s="293"/>
      <c r="C329" s="116"/>
      <c r="D329" s="117"/>
      <c r="E329" s="117"/>
      <c r="F329" s="118"/>
      <c r="G329" s="118"/>
    </row>
    <row r="330" spans="1:7" s="5" customFormat="1" ht="15.75" customHeight="1">
      <c r="A330" s="113" t="s">
        <v>301</v>
      </c>
      <c r="B330" s="236" t="s">
        <v>20</v>
      </c>
      <c r="C330" s="236" t="s">
        <v>21</v>
      </c>
      <c r="D330" s="236" t="s">
        <v>22</v>
      </c>
      <c r="E330" s="119" t="s">
        <v>224</v>
      </c>
      <c r="F330" s="119" t="s">
        <v>23</v>
      </c>
      <c r="G330" s="120" t="s">
        <v>54</v>
      </c>
    </row>
    <row r="331" spans="1:7" s="5" customFormat="1" ht="15.75" customHeight="1">
      <c r="A331" s="113"/>
      <c r="B331" s="237"/>
      <c r="C331" s="237"/>
      <c r="D331" s="237"/>
      <c r="E331" s="121" t="s">
        <v>14</v>
      </c>
      <c r="F331" s="122" t="s">
        <v>24</v>
      </c>
      <c r="G331" s="119" t="s">
        <v>25</v>
      </c>
    </row>
    <row r="332" spans="1:7" s="5" customFormat="1" ht="15.75" customHeight="1">
      <c r="A332" s="113"/>
      <c r="B332" s="111" t="s">
        <v>199</v>
      </c>
      <c r="C332" s="111" t="s">
        <v>521</v>
      </c>
      <c r="D332" s="233" t="s">
        <v>297</v>
      </c>
      <c r="E332" s="106">
        <v>45413</v>
      </c>
      <c r="F332" s="106">
        <f>E332+4</f>
        <v>45417</v>
      </c>
      <c r="G332" s="82">
        <f>F332+24</f>
        <v>45441</v>
      </c>
    </row>
    <row r="333" spans="1:7" s="5" customFormat="1" ht="15.75" customHeight="1">
      <c r="A333" s="113"/>
      <c r="B333" s="109" t="s">
        <v>522</v>
      </c>
      <c r="C333" s="109" t="s">
        <v>523</v>
      </c>
      <c r="D333" s="219"/>
      <c r="E333" s="85">
        <f t="shared" ref="E333:G336" si="37">E332+7</f>
        <v>45420</v>
      </c>
      <c r="F333" s="106">
        <f t="shared" si="37"/>
        <v>45424</v>
      </c>
      <c r="G333" s="82">
        <f t="shared" si="37"/>
        <v>45448</v>
      </c>
    </row>
    <row r="334" spans="1:7" s="5" customFormat="1" ht="15.75" customHeight="1">
      <c r="A334" s="113"/>
      <c r="B334" s="112" t="s">
        <v>524</v>
      </c>
      <c r="C334" s="112" t="s">
        <v>525</v>
      </c>
      <c r="D334" s="219"/>
      <c r="E334" s="85">
        <f t="shared" si="37"/>
        <v>45427</v>
      </c>
      <c r="F334" s="106">
        <f t="shared" si="37"/>
        <v>45431</v>
      </c>
      <c r="G334" s="82">
        <f t="shared" si="37"/>
        <v>45455</v>
      </c>
    </row>
    <row r="335" spans="1:7" s="5" customFormat="1" ht="15.75" customHeight="1">
      <c r="A335" s="113"/>
      <c r="B335" s="112" t="s">
        <v>526</v>
      </c>
      <c r="C335" s="112" t="s">
        <v>527</v>
      </c>
      <c r="D335" s="219"/>
      <c r="E335" s="85">
        <f t="shared" si="37"/>
        <v>45434</v>
      </c>
      <c r="F335" s="106">
        <f t="shared" si="37"/>
        <v>45438</v>
      </c>
      <c r="G335" s="82">
        <f t="shared" si="37"/>
        <v>45462</v>
      </c>
    </row>
    <row r="336" spans="1:7" s="5" customFormat="1" ht="15.75" customHeight="1">
      <c r="A336" s="113"/>
      <c r="B336" s="112" t="s">
        <v>528</v>
      </c>
      <c r="C336" s="112" t="s">
        <v>529</v>
      </c>
      <c r="D336" s="234"/>
      <c r="E336" s="85">
        <f t="shared" si="37"/>
        <v>45441</v>
      </c>
      <c r="F336" s="106">
        <f t="shared" si="37"/>
        <v>45445</v>
      </c>
      <c r="G336" s="82">
        <f t="shared" si="37"/>
        <v>45469</v>
      </c>
    </row>
    <row r="337" spans="1:7" s="5" customFormat="1" ht="15.75" customHeight="1">
      <c r="A337" s="113"/>
      <c r="B337" s="116"/>
      <c r="C337" s="116"/>
      <c r="D337" s="117"/>
      <c r="E337" s="117"/>
      <c r="F337" s="118"/>
      <c r="G337" s="118"/>
    </row>
    <row r="338" spans="1:7" s="5" customFormat="1" ht="15.75" customHeight="1">
      <c r="A338" s="276"/>
      <c r="B338" s="276"/>
      <c r="C338" s="116"/>
      <c r="D338" s="117"/>
      <c r="E338" s="117"/>
      <c r="F338" s="118"/>
      <c r="G338" s="118"/>
    </row>
    <row r="339" spans="1:7" s="5" customFormat="1" ht="15.75" customHeight="1">
      <c r="A339" s="113" t="s">
        <v>302</v>
      </c>
      <c r="B339" s="236" t="s">
        <v>20</v>
      </c>
      <c r="C339" s="236" t="s">
        <v>21</v>
      </c>
      <c r="D339" s="236" t="s">
        <v>22</v>
      </c>
      <c r="E339" s="119" t="s">
        <v>226</v>
      </c>
      <c r="F339" s="119" t="s">
        <v>23</v>
      </c>
      <c r="G339" s="119" t="s">
        <v>303</v>
      </c>
    </row>
    <row r="340" spans="1:7" s="5" customFormat="1" ht="15.75" customHeight="1">
      <c r="A340" s="113"/>
      <c r="B340" s="237"/>
      <c r="C340" s="237"/>
      <c r="D340" s="237"/>
      <c r="E340" s="121" t="s">
        <v>14</v>
      </c>
      <c r="F340" s="122" t="s">
        <v>24</v>
      </c>
      <c r="G340" s="119" t="s">
        <v>25</v>
      </c>
    </row>
    <row r="341" spans="1:7" s="5" customFormat="1" ht="15.75" customHeight="1">
      <c r="A341" s="113"/>
      <c r="B341" s="100" t="s">
        <v>702</v>
      </c>
      <c r="C341" s="100" t="s">
        <v>703</v>
      </c>
      <c r="D341" s="233" t="s">
        <v>304</v>
      </c>
      <c r="E341" s="106">
        <v>45412</v>
      </c>
      <c r="F341" s="106">
        <f>E341+4</f>
        <v>45416</v>
      </c>
      <c r="G341" s="82">
        <f>F341+27</f>
        <v>45443</v>
      </c>
    </row>
    <row r="342" spans="1:7" s="5" customFormat="1" ht="15.75" customHeight="1">
      <c r="A342" s="113"/>
      <c r="B342" s="100" t="s">
        <v>704</v>
      </c>
      <c r="C342" s="100" t="s">
        <v>525</v>
      </c>
      <c r="D342" s="219"/>
      <c r="E342" s="106">
        <f t="shared" ref="E342:G345" si="38">E341+7</f>
        <v>45419</v>
      </c>
      <c r="F342" s="106">
        <f t="shared" si="38"/>
        <v>45423</v>
      </c>
      <c r="G342" s="82">
        <f t="shared" si="38"/>
        <v>45450</v>
      </c>
    </row>
    <row r="343" spans="1:7" s="5" customFormat="1" ht="15.75" customHeight="1">
      <c r="A343" s="113"/>
      <c r="B343" s="100" t="s">
        <v>705</v>
      </c>
      <c r="C343" s="100" t="s">
        <v>707</v>
      </c>
      <c r="D343" s="219"/>
      <c r="E343" s="106">
        <f t="shared" si="38"/>
        <v>45426</v>
      </c>
      <c r="F343" s="106">
        <f t="shared" si="38"/>
        <v>45430</v>
      </c>
      <c r="G343" s="82">
        <f t="shared" si="38"/>
        <v>45457</v>
      </c>
    </row>
    <row r="344" spans="1:7" s="5" customFormat="1" ht="15.75" customHeight="1">
      <c r="A344" s="113"/>
      <c r="B344" s="100" t="s">
        <v>708</v>
      </c>
      <c r="C344" s="100" t="s">
        <v>510</v>
      </c>
      <c r="D344" s="219"/>
      <c r="E344" s="106">
        <f t="shared" si="38"/>
        <v>45433</v>
      </c>
      <c r="F344" s="106">
        <f t="shared" si="38"/>
        <v>45437</v>
      </c>
      <c r="G344" s="82">
        <f t="shared" si="38"/>
        <v>45464</v>
      </c>
    </row>
    <row r="345" spans="1:7" s="5" customFormat="1" ht="15.75" customHeight="1">
      <c r="A345" s="113"/>
      <c r="B345" s="100" t="s">
        <v>709</v>
      </c>
      <c r="C345" s="100" t="s">
        <v>664</v>
      </c>
      <c r="D345" s="234"/>
      <c r="E345" s="106">
        <f t="shared" si="38"/>
        <v>45440</v>
      </c>
      <c r="F345" s="106">
        <f t="shared" si="38"/>
        <v>45444</v>
      </c>
      <c r="G345" s="82">
        <f t="shared" si="38"/>
        <v>45471</v>
      </c>
    </row>
    <row r="346" spans="1:7" s="5" customFormat="1" ht="15.75" customHeight="1">
      <c r="A346" s="113"/>
      <c r="B346" s="116"/>
      <c r="C346" s="116"/>
      <c r="D346" s="117"/>
      <c r="E346" s="117"/>
      <c r="F346" s="118"/>
      <c r="G346" s="118"/>
    </row>
    <row r="347" spans="1:7" s="5" customFormat="1" ht="15.75" customHeight="1">
      <c r="A347" s="276"/>
      <c r="B347" s="276"/>
      <c r="C347" s="118" t="s">
        <v>305</v>
      </c>
      <c r="D347" s="117"/>
      <c r="E347" s="117"/>
      <c r="F347" s="118"/>
      <c r="G347" s="118"/>
    </row>
    <row r="348" spans="1:7" s="5" customFormat="1" ht="15.75" customHeight="1">
      <c r="A348" s="113" t="s">
        <v>306</v>
      </c>
      <c r="B348" s="264" t="s">
        <v>20</v>
      </c>
      <c r="C348" s="227" t="s">
        <v>21</v>
      </c>
      <c r="D348" s="227" t="s">
        <v>22</v>
      </c>
      <c r="E348" s="119" t="s">
        <v>224</v>
      </c>
      <c r="F348" s="119" t="s">
        <v>23</v>
      </c>
      <c r="G348" s="119" t="s">
        <v>307</v>
      </c>
    </row>
    <row r="349" spans="1:7" s="5" customFormat="1" ht="15.75" customHeight="1">
      <c r="A349" s="113"/>
      <c r="B349" s="264"/>
      <c r="C349" s="229"/>
      <c r="D349" s="229"/>
      <c r="E349" s="123" t="s">
        <v>14</v>
      </c>
      <c r="F349" s="119" t="s">
        <v>24</v>
      </c>
      <c r="G349" s="119" t="s">
        <v>25</v>
      </c>
    </row>
    <row r="350" spans="1:7" s="5" customFormat="1" ht="15.75" customHeight="1">
      <c r="A350" s="113"/>
      <c r="B350" s="92" t="s">
        <v>744</v>
      </c>
      <c r="C350" s="124" t="s">
        <v>745</v>
      </c>
      <c r="D350" s="233" t="s">
        <v>743</v>
      </c>
      <c r="E350" s="106">
        <v>45409</v>
      </c>
      <c r="F350" s="106">
        <f>E350+4</f>
        <v>45413</v>
      </c>
      <c r="G350" s="82">
        <f>F350+16</f>
        <v>45429</v>
      </c>
    </row>
    <row r="351" spans="1:7" s="5" customFormat="1" ht="15.75" customHeight="1">
      <c r="A351" s="113"/>
      <c r="B351" s="125" t="s">
        <v>746</v>
      </c>
      <c r="C351" s="124" t="s">
        <v>747</v>
      </c>
      <c r="D351" s="219"/>
      <c r="E351" s="106">
        <f t="shared" ref="E351:G354" si="39">E350+7</f>
        <v>45416</v>
      </c>
      <c r="F351" s="106">
        <f t="shared" si="39"/>
        <v>45420</v>
      </c>
      <c r="G351" s="82">
        <f t="shared" si="39"/>
        <v>45436</v>
      </c>
    </row>
    <row r="352" spans="1:7" s="5" customFormat="1" ht="15.75" customHeight="1">
      <c r="A352" s="113"/>
      <c r="B352" s="125" t="s">
        <v>748</v>
      </c>
      <c r="C352" s="124" t="s">
        <v>749</v>
      </c>
      <c r="D352" s="219"/>
      <c r="E352" s="106">
        <f t="shared" si="39"/>
        <v>45423</v>
      </c>
      <c r="F352" s="106">
        <f t="shared" si="39"/>
        <v>45427</v>
      </c>
      <c r="G352" s="82">
        <f t="shared" si="39"/>
        <v>45443</v>
      </c>
    </row>
    <row r="353" spans="1:7" s="5" customFormat="1" ht="15.75" customHeight="1">
      <c r="A353" s="113"/>
      <c r="B353" s="125" t="s">
        <v>750</v>
      </c>
      <c r="C353" s="124" t="s">
        <v>751</v>
      </c>
      <c r="D353" s="219"/>
      <c r="E353" s="106">
        <f t="shared" si="39"/>
        <v>45430</v>
      </c>
      <c r="F353" s="106">
        <f t="shared" si="39"/>
        <v>45434</v>
      </c>
      <c r="G353" s="82">
        <f t="shared" si="39"/>
        <v>45450</v>
      </c>
    </row>
    <row r="354" spans="1:7" s="5" customFormat="1" ht="15.75" customHeight="1">
      <c r="A354" s="113"/>
      <c r="B354" s="114" t="s">
        <v>752</v>
      </c>
      <c r="C354" s="124" t="s">
        <v>753</v>
      </c>
      <c r="D354" s="234"/>
      <c r="E354" s="106">
        <f t="shared" si="39"/>
        <v>45437</v>
      </c>
      <c r="F354" s="106">
        <f t="shared" si="39"/>
        <v>45441</v>
      </c>
      <c r="G354" s="82">
        <f t="shared" si="39"/>
        <v>45457</v>
      </c>
    </row>
    <row r="355" spans="1:7" s="5" customFormat="1" ht="15.75" customHeight="1">
      <c r="A355" s="62"/>
      <c r="B355" s="62"/>
      <c r="C355" s="62"/>
      <c r="D355" s="62"/>
      <c r="E355" s="62"/>
      <c r="F355" s="62"/>
      <c r="G355" s="62"/>
    </row>
    <row r="356" spans="1:7" s="5" customFormat="1" ht="15.75" customHeight="1">
      <c r="A356" s="113" t="s">
        <v>308</v>
      </c>
      <c r="B356" s="295" t="s">
        <v>309</v>
      </c>
      <c r="C356" s="295" t="s">
        <v>21</v>
      </c>
      <c r="D356" s="295" t="s">
        <v>22</v>
      </c>
      <c r="E356" s="119" t="s">
        <v>224</v>
      </c>
      <c r="F356" s="119" t="s">
        <v>23</v>
      </c>
      <c r="G356" s="119" t="s">
        <v>310</v>
      </c>
    </row>
    <row r="357" spans="1:7" s="5" customFormat="1" ht="15.75" customHeight="1">
      <c r="A357" s="113"/>
      <c r="B357" s="295"/>
      <c r="C357" s="295"/>
      <c r="D357" s="295"/>
      <c r="E357" s="119" t="s">
        <v>14</v>
      </c>
      <c r="F357" s="119" t="s">
        <v>24</v>
      </c>
      <c r="G357" s="119" t="s">
        <v>25</v>
      </c>
    </row>
    <row r="358" spans="1:7" s="5" customFormat="1" ht="15.75" customHeight="1">
      <c r="A358" s="113"/>
      <c r="B358" s="97" t="s">
        <v>506</v>
      </c>
      <c r="C358" s="97" t="s">
        <v>505</v>
      </c>
      <c r="D358" s="262" t="s">
        <v>530</v>
      </c>
      <c r="E358" s="81">
        <v>45412</v>
      </c>
      <c r="F358" s="81">
        <f>E358+5</f>
        <v>45417</v>
      </c>
      <c r="G358" s="82">
        <f>F358+34</f>
        <v>45451</v>
      </c>
    </row>
    <row r="359" spans="1:7" s="5" customFormat="1" ht="15.75" customHeight="1">
      <c r="A359" s="113"/>
      <c r="B359" s="98" t="s">
        <v>507</v>
      </c>
      <c r="C359" s="80"/>
      <c r="D359" s="262"/>
      <c r="E359" s="83">
        <f t="shared" ref="E359:G359" si="40">E358+7</f>
        <v>45419</v>
      </c>
      <c r="F359" s="81">
        <f t="shared" si="40"/>
        <v>45424</v>
      </c>
      <c r="G359" s="82">
        <f t="shared" si="40"/>
        <v>45458</v>
      </c>
    </row>
    <row r="360" spans="1:7" s="5" customFormat="1" ht="15.75" customHeight="1">
      <c r="A360" s="113"/>
      <c r="B360" s="99" t="s">
        <v>508</v>
      </c>
      <c r="C360" s="97" t="s">
        <v>501</v>
      </c>
      <c r="D360" s="262"/>
      <c r="E360" s="83">
        <f t="shared" ref="E360:G360" si="41">E359+7</f>
        <v>45426</v>
      </c>
      <c r="F360" s="81">
        <f t="shared" si="41"/>
        <v>45431</v>
      </c>
      <c r="G360" s="82">
        <f t="shared" si="41"/>
        <v>45465</v>
      </c>
    </row>
    <row r="361" spans="1:7" s="5" customFormat="1" ht="15.75" customHeight="1">
      <c r="A361" s="113"/>
      <c r="B361" s="97" t="s">
        <v>502</v>
      </c>
      <c r="C361" s="97" t="s">
        <v>503</v>
      </c>
      <c r="D361" s="262"/>
      <c r="E361" s="83">
        <f t="shared" ref="E361:G361" si="42">E360+7</f>
        <v>45433</v>
      </c>
      <c r="F361" s="81">
        <f t="shared" si="42"/>
        <v>45438</v>
      </c>
      <c r="G361" s="82">
        <f t="shared" si="42"/>
        <v>45472</v>
      </c>
    </row>
    <row r="362" spans="1:7" s="5" customFormat="1" ht="15.75" customHeight="1">
      <c r="A362" s="113"/>
      <c r="B362" s="97" t="s">
        <v>504</v>
      </c>
      <c r="C362" s="97" t="s">
        <v>505</v>
      </c>
      <c r="D362" s="262"/>
      <c r="E362" s="83">
        <f t="shared" ref="E362:G362" si="43">E361+7</f>
        <v>45440</v>
      </c>
      <c r="F362" s="81">
        <f t="shared" si="43"/>
        <v>45445</v>
      </c>
      <c r="G362" s="82">
        <f t="shared" si="43"/>
        <v>45479</v>
      </c>
    </row>
    <row r="363" spans="1:7" s="5" customFormat="1" ht="15.75" customHeight="1">
      <c r="A363" s="62"/>
      <c r="B363" s="62"/>
      <c r="C363" s="62"/>
      <c r="D363" s="62"/>
      <c r="E363" s="62"/>
      <c r="F363" s="62"/>
      <c r="G363" s="62"/>
    </row>
    <row r="364" spans="1:7" s="5" customFormat="1" ht="15.75" customHeight="1">
      <c r="A364" s="62"/>
      <c r="B364" s="62"/>
      <c r="C364" s="62"/>
      <c r="D364" s="62"/>
      <c r="E364" s="62"/>
      <c r="F364" s="62"/>
      <c r="G364" s="62"/>
    </row>
    <row r="365" spans="1:7" s="5" customFormat="1" ht="15.75" customHeight="1">
      <c r="A365" s="294" t="s">
        <v>311</v>
      </c>
      <c r="B365" s="294"/>
      <c r="C365" s="294"/>
      <c r="D365" s="294"/>
      <c r="E365" s="294"/>
      <c r="F365" s="294"/>
      <c r="G365" s="294"/>
    </row>
    <row r="366" spans="1:7" s="5" customFormat="1" ht="15.75" customHeight="1">
      <c r="A366" s="275"/>
      <c r="B366" s="275"/>
      <c r="C366" s="18"/>
      <c r="D366" s="19"/>
      <c r="E366" s="19"/>
      <c r="F366" s="58"/>
      <c r="G366" s="58"/>
    </row>
    <row r="367" spans="1:7" s="5" customFormat="1" ht="15.75" customHeight="1">
      <c r="A367" s="113" t="s">
        <v>312</v>
      </c>
      <c r="B367" s="236" t="s">
        <v>20</v>
      </c>
      <c r="C367" s="236" t="s">
        <v>21</v>
      </c>
      <c r="D367" s="236" t="s">
        <v>223</v>
      </c>
      <c r="E367" s="119" t="s">
        <v>224</v>
      </c>
      <c r="F367" s="119" t="s">
        <v>23</v>
      </c>
      <c r="G367" s="119" t="s">
        <v>313</v>
      </c>
    </row>
    <row r="368" spans="1:7" s="5" customFormat="1" ht="15.75" customHeight="1">
      <c r="A368" s="113"/>
      <c r="B368" s="237"/>
      <c r="C368" s="237"/>
      <c r="D368" s="237"/>
      <c r="E368" s="121" t="s">
        <v>14</v>
      </c>
      <c r="F368" s="119" t="s">
        <v>24</v>
      </c>
      <c r="G368" s="119" t="s">
        <v>25</v>
      </c>
    </row>
    <row r="369" spans="1:7" s="5" customFormat="1" ht="15.75" customHeight="1">
      <c r="A369" s="113"/>
      <c r="B369" s="98" t="s">
        <v>507</v>
      </c>
      <c r="C369" s="124"/>
      <c r="D369" s="218" t="s">
        <v>754</v>
      </c>
      <c r="E369" s="82">
        <v>45413</v>
      </c>
      <c r="F369" s="82">
        <f>E369+4</f>
        <v>45417</v>
      </c>
      <c r="G369" s="82">
        <f>F369+16</f>
        <v>45433</v>
      </c>
    </row>
    <row r="370" spans="1:7" s="5" customFormat="1" ht="15.75" customHeight="1">
      <c r="A370" s="113"/>
      <c r="B370" s="79" t="s">
        <v>755</v>
      </c>
      <c r="C370" s="124" t="s">
        <v>756</v>
      </c>
      <c r="D370" s="235"/>
      <c r="E370" s="82">
        <f t="shared" ref="E370:G373" si="44">E369+7</f>
        <v>45420</v>
      </c>
      <c r="F370" s="82">
        <f t="shared" si="44"/>
        <v>45424</v>
      </c>
      <c r="G370" s="82">
        <f t="shared" si="44"/>
        <v>45440</v>
      </c>
    </row>
    <row r="371" spans="1:7" s="5" customFormat="1" ht="15.75" customHeight="1">
      <c r="A371" s="113"/>
      <c r="B371" s="79" t="s">
        <v>757</v>
      </c>
      <c r="C371" s="124" t="s">
        <v>758</v>
      </c>
      <c r="D371" s="235"/>
      <c r="E371" s="82">
        <f t="shared" si="44"/>
        <v>45427</v>
      </c>
      <c r="F371" s="82">
        <f t="shared" si="44"/>
        <v>45431</v>
      </c>
      <c r="G371" s="82">
        <f t="shared" si="44"/>
        <v>45447</v>
      </c>
    </row>
    <row r="372" spans="1:7" s="5" customFormat="1" ht="15.75" customHeight="1">
      <c r="A372" s="113"/>
      <c r="B372" s="79" t="s">
        <v>759</v>
      </c>
      <c r="C372" s="124" t="s">
        <v>760</v>
      </c>
      <c r="D372" s="235"/>
      <c r="E372" s="82">
        <f t="shared" si="44"/>
        <v>45434</v>
      </c>
      <c r="F372" s="82">
        <f t="shared" si="44"/>
        <v>45438</v>
      </c>
      <c r="G372" s="82">
        <f t="shared" si="44"/>
        <v>45454</v>
      </c>
    </row>
    <row r="373" spans="1:7" s="5" customFormat="1" ht="15.75" customHeight="1">
      <c r="A373" s="113"/>
      <c r="B373" s="124" t="s">
        <v>761</v>
      </c>
      <c r="C373" s="124" t="s">
        <v>762</v>
      </c>
      <c r="D373" s="220"/>
      <c r="E373" s="82">
        <f t="shared" si="44"/>
        <v>45441</v>
      </c>
      <c r="F373" s="82">
        <f t="shared" si="44"/>
        <v>45445</v>
      </c>
      <c r="G373" s="82">
        <f t="shared" si="44"/>
        <v>45461</v>
      </c>
    </row>
    <row r="374" spans="1:7" s="5" customFormat="1" ht="15.75" customHeight="1">
      <c r="A374" s="230"/>
      <c r="B374" s="230"/>
      <c r="C374" s="116"/>
      <c r="D374" s="117"/>
      <c r="E374" s="117"/>
      <c r="F374" s="118"/>
      <c r="G374" s="118"/>
    </row>
    <row r="375" spans="1:7" s="5" customFormat="1" ht="15.75" customHeight="1">
      <c r="A375" s="113" t="s">
        <v>315</v>
      </c>
      <c r="B375" s="301" t="s">
        <v>20</v>
      </c>
      <c r="C375" s="236" t="s">
        <v>21</v>
      </c>
      <c r="D375" s="236" t="s">
        <v>223</v>
      </c>
      <c r="E375" s="119" t="s">
        <v>224</v>
      </c>
      <c r="F375" s="119" t="s">
        <v>23</v>
      </c>
      <c r="G375" s="119" t="s">
        <v>57</v>
      </c>
    </row>
    <row r="376" spans="1:7" s="5" customFormat="1" ht="15.75" customHeight="1">
      <c r="A376" s="113"/>
      <c r="B376" s="237"/>
      <c r="C376" s="237"/>
      <c r="D376" s="237"/>
      <c r="E376" s="121" t="s">
        <v>14</v>
      </c>
      <c r="F376" s="119" t="s">
        <v>24</v>
      </c>
      <c r="G376" s="119" t="s">
        <v>25</v>
      </c>
    </row>
    <row r="377" spans="1:7" s="5" customFormat="1" ht="15.75" customHeight="1">
      <c r="A377" s="113"/>
      <c r="B377" s="119" t="s">
        <v>772</v>
      </c>
      <c r="C377" s="126" t="s">
        <v>773</v>
      </c>
      <c r="D377" s="236" t="s">
        <v>771</v>
      </c>
      <c r="E377" s="82">
        <v>45413</v>
      </c>
      <c r="F377" s="82">
        <f>E377+4</f>
        <v>45417</v>
      </c>
      <c r="G377" s="82">
        <f>F377+21</f>
        <v>45438</v>
      </c>
    </row>
    <row r="378" spans="1:7" s="5" customFormat="1" ht="15.75" customHeight="1">
      <c r="A378" s="113"/>
      <c r="B378" s="119" t="s">
        <v>774</v>
      </c>
      <c r="C378" s="126" t="s">
        <v>396</v>
      </c>
      <c r="D378" s="228"/>
      <c r="E378" s="82">
        <f t="shared" ref="E378:G381" si="45">E377+7</f>
        <v>45420</v>
      </c>
      <c r="F378" s="82">
        <f t="shared" si="45"/>
        <v>45424</v>
      </c>
      <c r="G378" s="82">
        <f t="shared" si="45"/>
        <v>45445</v>
      </c>
    </row>
    <row r="379" spans="1:7" s="5" customFormat="1" ht="15.75" customHeight="1">
      <c r="A379" s="113"/>
      <c r="B379" s="119" t="s">
        <v>776</v>
      </c>
      <c r="C379" s="126" t="s">
        <v>777</v>
      </c>
      <c r="D379" s="228"/>
      <c r="E379" s="82">
        <f t="shared" si="45"/>
        <v>45427</v>
      </c>
      <c r="F379" s="82">
        <f t="shared" si="45"/>
        <v>45431</v>
      </c>
      <c r="G379" s="82">
        <f t="shared" si="45"/>
        <v>45452</v>
      </c>
    </row>
    <row r="380" spans="1:7" s="5" customFormat="1" ht="15.75" customHeight="1">
      <c r="A380" s="113"/>
      <c r="B380" s="127" t="s">
        <v>778</v>
      </c>
      <c r="C380" s="128" t="s">
        <v>779</v>
      </c>
      <c r="D380" s="228"/>
      <c r="E380" s="82">
        <f t="shared" si="45"/>
        <v>45434</v>
      </c>
      <c r="F380" s="82">
        <f t="shared" si="45"/>
        <v>45438</v>
      </c>
      <c r="G380" s="82">
        <f t="shared" si="45"/>
        <v>45459</v>
      </c>
    </row>
    <row r="381" spans="1:7" s="5" customFormat="1" ht="15.75" customHeight="1">
      <c r="A381" s="113"/>
      <c r="B381" s="119" t="s">
        <v>775</v>
      </c>
      <c r="C381" s="126" t="s">
        <v>780</v>
      </c>
      <c r="D381" s="237"/>
      <c r="E381" s="82">
        <f t="shared" si="45"/>
        <v>45441</v>
      </c>
      <c r="F381" s="82">
        <f t="shared" si="45"/>
        <v>45445</v>
      </c>
      <c r="G381" s="82">
        <f t="shared" si="45"/>
        <v>45466</v>
      </c>
    </row>
    <row r="382" spans="1:7" s="5" customFormat="1" ht="15.75" customHeight="1">
      <c r="A382" s="113"/>
      <c r="B382" s="129"/>
      <c r="C382" s="130"/>
      <c r="D382" s="131"/>
      <c r="E382" s="132"/>
      <c r="F382" s="132"/>
      <c r="G382" s="132"/>
    </row>
    <row r="383" spans="1:7" s="5" customFormat="1" ht="15.75" customHeight="1">
      <c r="A383" s="113"/>
      <c r="B383" s="131"/>
      <c r="C383" s="131"/>
      <c r="D383" s="131"/>
      <c r="E383" s="131"/>
      <c r="F383" s="131"/>
      <c r="G383" s="131"/>
    </row>
    <row r="384" spans="1:7" s="5" customFormat="1" ht="15.75" customHeight="1">
      <c r="A384" s="230"/>
      <c r="B384" s="230"/>
      <c r="C384" s="116"/>
      <c r="D384" s="117"/>
      <c r="E384" s="117"/>
      <c r="F384" s="118"/>
      <c r="G384" s="118"/>
    </row>
    <row r="385" spans="1:7" s="5" customFormat="1" ht="15.75" customHeight="1">
      <c r="A385" s="113" t="s">
        <v>317</v>
      </c>
      <c r="B385" s="277" t="s">
        <v>20</v>
      </c>
      <c r="C385" s="277" t="s">
        <v>21</v>
      </c>
      <c r="D385" s="236" t="s">
        <v>22</v>
      </c>
      <c r="E385" s="119" t="s">
        <v>226</v>
      </c>
      <c r="F385" s="119" t="s">
        <v>23</v>
      </c>
      <c r="G385" s="119" t="s">
        <v>318</v>
      </c>
    </row>
    <row r="386" spans="1:7" s="5" customFormat="1" ht="15.75" customHeight="1">
      <c r="A386" s="113"/>
      <c r="B386" s="277"/>
      <c r="C386" s="277"/>
      <c r="D386" s="237"/>
      <c r="E386" s="121" t="s">
        <v>14</v>
      </c>
      <c r="F386" s="119" t="s">
        <v>24</v>
      </c>
      <c r="G386" s="119" t="s">
        <v>25</v>
      </c>
    </row>
    <row r="387" spans="1:7" s="5" customFormat="1" ht="15.75" customHeight="1">
      <c r="A387" s="113"/>
      <c r="B387" s="133" t="s">
        <v>531</v>
      </c>
      <c r="C387" s="133" t="s">
        <v>532</v>
      </c>
      <c r="D387" s="300" t="s">
        <v>319</v>
      </c>
      <c r="E387" s="106">
        <v>45418</v>
      </c>
      <c r="F387" s="82">
        <f>E387+4</f>
        <v>45422</v>
      </c>
      <c r="G387" s="82">
        <f>F387+11</f>
        <v>45433</v>
      </c>
    </row>
    <row r="388" spans="1:7" s="5" customFormat="1" ht="15.75" customHeight="1">
      <c r="A388" s="113"/>
      <c r="B388" s="109" t="s">
        <v>533</v>
      </c>
      <c r="C388" s="109" t="s">
        <v>534</v>
      </c>
      <c r="D388" s="300"/>
      <c r="E388" s="82">
        <f t="shared" ref="E388:G390" si="46">E387+7</f>
        <v>45425</v>
      </c>
      <c r="F388" s="82">
        <f t="shared" si="46"/>
        <v>45429</v>
      </c>
      <c r="G388" s="82">
        <f t="shared" si="46"/>
        <v>45440</v>
      </c>
    </row>
    <row r="389" spans="1:7" s="5" customFormat="1" ht="15.75" customHeight="1">
      <c r="A389" s="113"/>
      <c r="B389" s="109" t="s">
        <v>535</v>
      </c>
      <c r="C389" s="109" t="s">
        <v>536</v>
      </c>
      <c r="D389" s="300"/>
      <c r="E389" s="82">
        <f t="shared" si="46"/>
        <v>45432</v>
      </c>
      <c r="F389" s="82">
        <f t="shared" si="46"/>
        <v>45436</v>
      </c>
      <c r="G389" s="82">
        <f t="shared" si="46"/>
        <v>45447</v>
      </c>
    </row>
    <row r="390" spans="1:7" s="5" customFormat="1" ht="15.75" customHeight="1">
      <c r="A390" s="113"/>
      <c r="B390" s="109" t="s">
        <v>537</v>
      </c>
      <c r="C390" s="109" t="s">
        <v>538</v>
      </c>
      <c r="D390" s="300"/>
      <c r="E390" s="82">
        <f t="shared" si="46"/>
        <v>45439</v>
      </c>
      <c r="F390" s="82">
        <f t="shared" si="46"/>
        <v>45443</v>
      </c>
      <c r="G390" s="82">
        <f t="shared" si="46"/>
        <v>45454</v>
      </c>
    </row>
    <row r="391" spans="1:7" s="5" customFormat="1" ht="15.75" customHeight="1">
      <c r="A391" s="113"/>
      <c r="B391" s="111"/>
      <c r="C391" s="111"/>
      <c r="D391" s="300"/>
      <c r="E391" s="134"/>
      <c r="F391" s="134"/>
      <c r="G391" s="134"/>
    </row>
    <row r="392" spans="1:7" s="5" customFormat="1" ht="15.75" customHeight="1">
      <c r="A392" s="113"/>
      <c r="B392" s="131"/>
      <c r="C392" s="131"/>
      <c r="D392" s="131"/>
      <c r="E392" s="131"/>
      <c r="F392" s="132"/>
      <c r="G392" s="132"/>
    </row>
    <row r="393" spans="1:7" s="5" customFormat="1" ht="15.75" customHeight="1">
      <c r="A393" s="230"/>
      <c r="B393" s="230"/>
      <c r="C393" s="116"/>
      <c r="D393" s="117"/>
      <c r="E393" s="117"/>
      <c r="F393" s="118"/>
      <c r="G393" s="118"/>
    </row>
    <row r="394" spans="1:7" s="5" customFormat="1" ht="15.75" customHeight="1">
      <c r="A394" s="113" t="s">
        <v>320</v>
      </c>
      <c r="B394" s="236" t="s">
        <v>20</v>
      </c>
      <c r="C394" s="236" t="s">
        <v>21</v>
      </c>
      <c r="D394" s="236" t="s">
        <v>22</v>
      </c>
      <c r="E394" s="119" t="s">
        <v>226</v>
      </c>
      <c r="F394" s="119" t="s">
        <v>23</v>
      </c>
      <c r="G394" s="119" t="s">
        <v>321</v>
      </c>
    </row>
    <row r="395" spans="1:7" s="5" customFormat="1" ht="15.75" customHeight="1">
      <c r="A395" s="113"/>
      <c r="B395" s="237"/>
      <c r="C395" s="237"/>
      <c r="D395" s="237"/>
      <c r="E395" s="119" t="s">
        <v>14</v>
      </c>
      <c r="F395" s="119" t="s">
        <v>24</v>
      </c>
      <c r="G395" s="119" t="s">
        <v>25</v>
      </c>
    </row>
    <row r="396" spans="1:7" s="5" customFormat="1" ht="15.75" customHeight="1">
      <c r="A396" s="113"/>
      <c r="B396" s="111" t="s">
        <v>199</v>
      </c>
      <c r="C396" s="111" t="s">
        <v>521</v>
      </c>
      <c r="D396" s="265" t="s">
        <v>539</v>
      </c>
      <c r="E396" s="106">
        <v>45413</v>
      </c>
      <c r="F396" s="82">
        <f>E396+4</f>
        <v>45417</v>
      </c>
      <c r="G396" s="82">
        <f>F396+15</f>
        <v>45432</v>
      </c>
    </row>
    <row r="397" spans="1:7" s="5" customFormat="1" ht="15.75" customHeight="1">
      <c r="A397" s="113"/>
      <c r="B397" s="109" t="s">
        <v>522</v>
      </c>
      <c r="C397" s="109" t="s">
        <v>523</v>
      </c>
      <c r="D397" s="219"/>
      <c r="E397" s="82">
        <f t="shared" ref="E397:G400" si="47">E396+7</f>
        <v>45420</v>
      </c>
      <c r="F397" s="82">
        <f t="shared" si="47"/>
        <v>45424</v>
      </c>
      <c r="G397" s="82">
        <f t="shared" si="47"/>
        <v>45439</v>
      </c>
    </row>
    <row r="398" spans="1:7" s="5" customFormat="1" ht="15.75" customHeight="1">
      <c r="A398" s="113"/>
      <c r="B398" s="112" t="s">
        <v>524</v>
      </c>
      <c r="C398" s="112" t="s">
        <v>525</v>
      </c>
      <c r="D398" s="219"/>
      <c r="E398" s="82">
        <f t="shared" si="47"/>
        <v>45427</v>
      </c>
      <c r="F398" s="82">
        <f t="shared" si="47"/>
        <v>45431</v>
      </c>
      <c r="G398" s="82">
        <f t="shared" si="47"/>
        <v>45446</v>
      </c>
    </row>
    <row r="399" spans="1:7" s="5" customFormat="1" ht="15.75" customHeight="1">
      <c r="A399" s="113"/>
      <c r="B399" s="112" t="s">
        <v>526</v>
      </c>
      <c r="C399" s="112" t="s">
        <v>527</v>
      </c>
      <c r="D399" s="219"/>
      <c r="E399" s="82">
        <f t="shared" si="47"/>
        <v>45434</v>
      </c>
      <c r="F399" s="82">
        <f t="shared" si="47"/>
        <v>45438</v>
      </c>
      <c r="G399" s="82">
        <f t="shared" si="47"/>
        <v>45453</v>
      </c>
    </row>
    <row r="400" spans="1:7" s="5" customFormat="1" ht="15.75" customHeight="1">
      <c r="A400" s="113"/>
      <c r="B400" s="112" t="s">
        <v>528</v>
      </c>
      <c r="C400" s="112" t="s">
        <v>529</v>
      </c>
      <c r="D400" s="234"/>
      <c r="E400" s="82">
        <f t="shared" si="47"/>
        <v>45441</v>
      </c>
      <c r="F400" s="82">
        <f t="shared" si="47"/>
        <v>45445</v>
      </c>
      <c r="G400" s="82">
        <f t="shared" si="47"/>
        <v>45460</v>
      </c>
    </row>
    <row r="401" spans="1:7" s="5" customFormat="1" ht="15.75" customHeight="1">
      <c r="A401" s="62"/>
      <c r="B401" s="31"/>
      <c r="C401" s="31"/>
      <c r="D401" s="31"/>
      <c r="E401" s="31"/>
      <c r="F401" s="31"/>
      <c r="G401" s="14"/>
    </row>
    <row r="402" spans="1:7" s="5" customFormat="1" ht="15.75" customHeight="1">
      <c r="A402" s="275"/>
      <c r="B402" s="275"/>
      <c r="C402" s="18"/>
      <c r="D402" s="19"/>
      <c r="E402" s="19"/>
      <c r="F402" s="58"/>
      <c r="G402" s="58"/>
    </row>
    <row r="403" spans="1:7" s="5" customFormat="1" ht="15.75" customHeight="1">
      <c r="A403" s="62" t="s">
        <v>322</v>
      </c>
      <c r="B403" s="224" t="s">
        <v>20</v>
      </c>
      <c r="C403" s="224" t="s">
        <v>21</v>
      </c>
      <c r="D403" s="224" t="s">
        <v>22</v>
      </c>
      <c r="E403" s="46" t="s">
        <v>226</v>
      </c>
      <c r="F403" s="46" t="s">
        <v>23</v>
      </c>
      <c r="G403" s="46" t="s">
        <v>60</v>
      </c>
    </row>
    <row r="404" spans="1:7" s="5" customFormat="1" ht="15.75" customHeight="1">
      <c r="A404" s="62"/>
      <c r="B404" s="225"/>
      <c r="C404" s="225"/>
      <c r="D404" s="225"/>
      <c r="E404" s="57" t="s">
        <v>14</v>
      </c>
      <c r="F404" s="46" t="s">
        <v>24</v>
      </c>
      <c r="G404" s="46" t="s">
        <v>25</v>
      </c>
    </row>
    <row r="405" spans="1:7" s="5" customFormat="1" ht="15.75" customHeight="1">
      <c r="A405" s="113"/>
      <c r="B405" s="111" t="s">
        <v>541</v>
      </c>
      <c r="C405" s="111" t="s">
        <v>542</v>
      </c>
      <c r="D405" s="296" t="s">
        <v>540</v>
      </c>
      <c r="E405" s="82">
        <v>45414</v>
      </c>
      <c r="F405" s="82">
        <f>E405+4</f>
        <v>45418</v>
      </c>
      <c r="G405" s="82">
        <f>F405+15</f>
        <v>45433</v>
      </c>
    </row>
    <row r="406" spans="1:7" s="5" customFormat="1" ht="15.75" customHeight="1">
      <c r="A406" s="113"/>
      <c r="B406" s="109" t="s">
        <v>543</v>
      </c>
      <c r="C406" s="109" t="s">
        <v>544</v>
      </c>
      <c r="D406" s="297"/>
      <c r="E406" s="82">
        <f t="shared" ref="E406:G409" si="48">E405+7</f>
        <v>45421</v>
      </c>
      <c r="F406" s="82">
        <f t="shared" si="48"/>
        <v>45425</v>
      </c>
      <c r="G406" s="82">
        <f t="shared" si="48"/>
        <v>45440</v>
      </c>
    </row>
    <row r="407" spans="1:7" s="5" customFormat="1" ht="15.75" customHeight="1">
      <c r="A407" s="113"/>
      <c r="B407" s="112" t="s">
        <v>545</v>
      </c>
      <c r="C407" s="112" t="s">
        <v>546</v>
      </c>
      <c r="D407" s="297"/>
      <c r="E407" s="82">
        <f t="shared" si="48"/>
        <v>45428</v>
      </c>
      <c r="F407" s="82">
        <f t="shared" si="48"/>
        <v>45432</v>
      </c>
      <c r="G407" s="82">
        <f t="shared" si="48"/>
        <v>45447</v>
      </c>
    </row>
    <row r="408" spans="1:7" s="5" customFormat="1" ht="15.75" customHeight="1">
      <c r="A408" s="113"/>
      <c r="B408" s="112" t="s">
        <v>547</v>
      </c>
      <c r="C408" s="112" t="s">
        <v>548</v>
      </c>
      <c r="D408" s="297"/>
      <c r="E408" s="82">
        <f t="shared" si="48"/>
        <v>45435</v>
      </c>
      <c r="F408" s="82">
        <f t="shared" si="48"/>
        <v>45439</v>
      </c>
      <c r="G408" s="82">
        <f t="shared" si="48"/>
        <v>45454</v>
      </c>
    </row>
    <row r="409" spans="1:7" s="5" customFormat="1" ht="15.75" customHeight="1">
      <c r="A409" s="113"/>
      <c r="B409" s="112" t="s">
        <v>549</v>
      </c>
      <c r="C409" s="112" t="s">
        <v>550</v>
      </c>
      <c r="D409" s="298"/>
      <c r="E409" s="82">
        <f t="shared" si="48"/>
        <v>45442</v>
      </c>
      <c r="F409" s="82">
        <f t="shared" si="48"/>
        <v>45446</v>
      </c>
      <c r="G409" s="82">
        <f t="shared" si="48"/>
        <v>45461</v>
      </c>
    </row>
    <row r="410" spans="1:7" s="5" customFormat="1" ht="15.75" customHeight="1">
      <c r="A410" s="113"/>
      <c r="B410" s="131"/>
      <c r="C410" s="131"/>
      <c r="D410" s="131"/>
      <c r="E410" s="131"/>
      <c r="F410" s="132"/>
      <c r="G410" s="132"/>
    </row>
    <row r="411" spans="1:7" s="5" customFormat="1" ht="15.75" customHeight="1">
      <c r="A411" s="230"/>
      <c r="B411" s="230"/>
      <c r="C411" s="116"/>
      <c r="D411" s="117"/>
      <c r="E411" s="117"/>
      <c r="F411" s="118"/>
      <c r="G411" s="118"/>
    </row>
    <row r="412" spans="1:7" s="5" customFormat="1" ht="15.75" customHeight="1">
      <c r="A412" s="113" t="s">
        <v>323</v>
      </c>
      <c r="B412" s="236" t="s">
        <v>20</v>
      </c>
      <c r="C412" s="236" t="s">
        <v>21</v>
      </c>
      <c r="D412" s="236" t="s">
        <v>22</v>
      </c>
      <c r="E412" s="119" t="s">
        <v>226</v>
      </c>
      <c r="F412" s="119" t="s">
        <v>23</v>
      </c>
      <c r="G412" s="119" t="s">
        <v>62</v>
      </c>
    </row>
    <row r="413" spans="1:7" s="5" customFormat="1" ht="15.75" customHeight="1">
      <c r="A413" s="113"/>
      <c r="B413" s="237"/>
      <c r="C413" s="237"/>
      <c r="D413" s="237"/>
      <c r="E413" s="121" t="s">
        <v>14</v>
      </c>
      <c r="F413" s="119" t="s">
        <v>24</v>
      </c>
      <c r="G413" s="119" t="s">
        <v>25</v>
      </c>
    </row>
    <row r="414" spans="1:7" s="5" customFormat="1" ht="15.75" customHeight="1">
      <c r="A414" s="113"/>
      <c r="B414" s="119" t="s">
        <v>782</v>
      </c>
      <c r="C414" s="135" t="s">
        <v>783</v>
      </c>
      <c r="D414" s="296" t="s">
        <v>781</v>
      </c>
      <c r="E414" s="82">
        <v>45413</v>
      </c>
      <c r="F414" s="82">
        <f>E414+4</f>
        <v>45417</v>
      </c>
      <c r="G414" s="82">
        <f>F414+15</f>
        <v>45432</v>
      </c>
    </row>
    <row r="415" spans="1:7" s="5" customFormat="1" ht="15.75" customHeight="1">
      <c r="A415" s="113"/>
      <c r="B415" s="119" t="s">
        <v>784</v>
      </c>
      <c r="C415" s="135" t="s">
        <v>785</v>
      </c>
      <c r="D415" s="297"/>
      <c r="E415" s="82">
        <f t="shared" ref="E415:G418" si="49">E414+7</f>
        <v>45420</v>
      </c>
      <c r="F415" s="82">
        <f t="shared" si="49"/>
        <v>45424</v>
      </c>
      <c r="G415" s="82">
        <f t="shared" si="49"/>
        <v>45439</v>
      </c>
    </row>
    <row r="416" spans="1:7" s="5" customFormat="1" ht="15.75" customHeight="1">
      <c r="A416" s="113"/>
      <c r="B416" s="119" t="s">
        <v>786</v>
      </c>
      <c r="C416" s="135" t="s">
        <v>787</v>
      </c>
      <c r="D416" s="297"/>
      <c r="E416" s="82">
        <f t="shared" si="49"/>
        <v>45427</v>
      </c>
      <c r="F416" s="82">
        <f t="shared" si="49"/>
        <v>45431</v>
      </c>
      <c r="G416" s="82">
        <f t="shared" si="49"/>
        <v>45446</v>
      </c>
    </row>
    <row r="417" spans="1:7" s="5" customFormat="1" ht="15.75" customHeight="1">
      <c r="A417" s="113"/>
      <c r="B417" s="119" t="s">
        <v>788</v>
      </c>
      <c r="C417" s="135" t="s">
        <v>789</v>
      </c>
      <c r="D417" s="297"/>
      <c r="E417" s="82">
        <f t="shared" si="49"/>
        <v>45434</v>
      </c>
      <c r="F417" s="82">
        <f t="shared" si="49"/>
        <v>45438</v>
      </c>
      <c r="G417" s="82">
        <f t="shared" si="49"/>
        <v>45453</v>
      </c>
    </row>
    <row r="418" spans="1:7" s="5" customFormat="1" ht="15.75" customHeight="1">
      <c r="A418" s="113"/>
      <c r="B418" s="119" t="s">
        <v>790</v>
      </c>
      <c r="C418" s="135" t="s">
        <v>791</v>
      </c>
      <c r="D418" s="298"/>
      <c r="E418" s="82">
        <f t="shared" si="49"/>
        <v>45441</v>
      </c>
      <c r="F418" s="82">
        <f t="shared" si="49"/>
        <v>45445</v>
      </c>
      <c r="G418" s="82">
        <f t="shared" si="49"/>
        <v>45460</v>
      </c>
    </row>
    <row r="419" spans="1:7" s="5" customFormat="1" ht="15.75" customHeight="1">
      <c r="A419" s="62"/>
      <c r="B419" s="31"/>
      <c r="C419" s="31"/>
      <c r="D419" s="31"/>
      <c r="E419" s="31"/>
      <c r="F419" s="14"/>
      <c r="G419" s="14"/>
    </row>
    <row r="420" spans="1:7" s="5" customFormat="1" ht="15.75" customHeight="1">
      <c r="A420" s="263" t="s">
        <v>64</v>
      </c>
      <c r="B420" s="263"/>
      <c r="C420" s="263"/>
      <c r="D420" s="263"/>
      <c r="E420" s="263"/>
      <c r="F420" s="263"/>
      <c r="G420" s="263"/>
    </row>
    <row r="421" spans="1:7" s="5" customFormat="1" ht="15.75" customHeight="1">
      <c r="A421" s="299" t="s">
        <v>324</v>
      </c>
      <c r="B421" s="299"/>
      <c r="C421" s="24"/>
      <c r="D421" s="9"/>
      <c r="E421" s="9"/>
      <c r="F421" s="59"/>
      <c r="G421" s="59"/>
    </row>
    <row r="422" spans="1:7" s="5" customFormat="1" ht="15.75" customHeight="1">
      <c r="A422" s="62" t="s">
        <v>325</v>
      </c>
      <c r="B422" s="224" t="s">
        <v>20</v>
      </c>
      <c r="C422" s="224" t="s">
        <v>21</v>
      </c>
      <c r="D422" s="224" t="s">
        <v>22</v>
      </c>
      <c r="E422" s="46" t="s">
        <v>224</v>
      </c>
      <c r="F422" s="46" t="s">
        <v>23</v>
      </c>
      <c r="G422" s="56" t="s">
        <v>326</v>
      </c>
    </row>
    <row r="423" spans="1:7" s="5" customFormat="1" ht="15.75" customHeight="1">
      <c r="A423" s="62"/>
      <c r="B423" s="225"/>
      <c r="C423" s="225"/>
      <c r="D423" s="225"/>
      <c r="E423" s="57" t="s">
        <v>259</v>
      </c>
      <c r="F423" s="20" t="s">
        <v>24</v>
      </c>
      <c r="G423" s="46" t="s">
        <v>327</v>
      </c>
    </row>
    <row r="424" spans="1:7" s="5" customFormat="1" ht="15.75" customHeight="1">
      <c r="A424" s="113"/>
      <c r="B424" s="109" t="s">
        <v>507</v>
      </c>
      <c r="C424" s="136"/>
      <c r="D424" s="256" t="s">
        <v>949</v>
      </c>
      <c r="E424" s="81">
        <v>45413</v>
      </c>
      <c r="F424" s="81">
        <f>E424+4</f>
        <v>45417</v>
      </c>
      <c r="G424" s="82">
        <f>F424+6</f>
        <v>45423</v>
      </c>
    </row>
    <row r="425" spans="1:7" s="5" customFormat="1" ht="15.75" customHeight="1">
      <c r="A425" s="113"/>
      <c r="B425" s="109" t="s">
        <v>950</v>
      </c>
      <c r="C425" s="136" t="s">
        <v>951</v>
      </c>
      <c r="D425" s="256"/>
      <c r="E425" s="85">
        <f t="shared" ref="E425:G428" si="50">E424+7</f>
        <v>45420</v>
      </c>
      <c r="F425" s="81">
        <f t="shared" si="50"/>
        <v>45424</v>
      </c>
      <c r="G425" s="82">
        <f t="shared" si="50"/>
        <v>45430</v>
      </c>
    </row>
    <row r="426" spans="1:7" s="5" customFormat="1" ht="15.75" customHeight="1">
      <c r="A426" s="113"/>
      <c r="B426" s="137" t="s">
        <v>952</v>
      </c>
      <c r="C426" s="109" t="s">
        <v>951</v>
      </c>
      <c r="D426" s="256"/>
      <c r="E426" s="85">
        <f t="shared" si="50"/>
        <v>45427</v>
      </c>
      <c r="F426" s="81">
        <f t="shared" si="50"/>
        <v>45431</v>
      </c>
      <c r="G426" s="82">
        <f t="shared" si="50"/>
        <v>45437</v>
      </c>
    </row>
    <row r="427" spans="1:7" s="5" customFormat="1" ht="15.75" customHeight="1">
      <c r="A427" s="113"/>
      <c r="B427" s="109" t="s">
        <v>217</v>
      </c>
      <c r="C427" s="136" t="s">
        <v>953</v>
      </c>
      <c r="D427" s="256"/>
      <c r="E427" s="85">
        <f t="shared" si="50"/>
        <v>45434</v>
      </c>
      <c r="F427" s="81">
        <f t="shared" si="50"/>
        <v>45438</v>
      </c>
      <c r="G427" s="82">
        <f t="shared" si="50"/>
        <v>45444</v>
      </c>
    </row>
    <row r="428" spans="1:7" s="5" customFormat="1" ht="15.75" customHeight="1">
      <c r="A428" s="113"/>
      <c r="B428" s="109"/>
      <c r="C428" s="136"/>
      <c r="D428" s="256"/>
      <c r="E428" s="85">
        <f t="shared" si="50"/>
        <v>45441</v>
      </c>
      <c r="F428" s="81">
        <f t="shared" si="50"/>
        <v>45445</v>
      </c>
      <c r="G428" s="82">
        <f t="shared" si="50"/>
        <v>45451</v>
      </c>
    </row>
    <row r="429" spans="1:7" s="5" customFormat="1" ht="15.75" customHeight="1">
      <c r="A429" s="113"/>
      <c r="B429" s="116"/>
      <c r="C429" s="116"/>
      <c r="D429" s="117"/>
      <c r="E429" s="117"/>
      <c r="F429" s="118"/>
      <c r="G429" s="118"/>
    </row>
    <row r="430" spans="1:7" s="5" customFormat="1" ht="15.75" customHeight="1">
      <c r="A430" s="276"/>
      <c r="B430" s="276"/>
      <c r="C430" s="116" t="s">
        <v>328</v>
      </c>
      <c r="D430" s="117"/>
      <c r="E430" s="117"/>
      <c r="F430" s="118"/>
      <c r="G430" s="118"/>
    </row>
    <row r="431" spans="1:7" s="5" customFormat="1" ht="15.75" customHeight="1">
      <c r="A431" s="113" t="s">
        <v>329</v>
      </c>
      <c r="B431" s="227" t="s">
        <v>20</v>
      </c>
      <c r="C431" s="227" t="s">
        <v>21</v>
      </c>
      <c r="D431" s="227" t="s">
        <v>22</v>
      </c>
      <c r="E431" s="119" t="s">
        <v>224</v>
      </c>
      <c r="F431" s="119" t="s">
        <v>23</v>
      </c>
      <c r="G431" s="120" t="s">
        <v>330</v>
      </c>
    </row>
    <row r="432" spans="1:7" s="5" customFormat="1" ht="15.75" customHeight="1">
      <c r="A432" s="113"/>
      <c r="B432" s="229"/>
      <c r="C432" s="229"/>
      <c r="D432" s="229"/>
      <c r="E432" s="121" t="s">
        <v>14</v>
      </c>
      <c r="F432" s="122" t="s">
        <v>24</v>
      </c>
      <c r="G432" s="119" t="s">
        <v>25</v>
      </c>
    </row>
    <row r="433" spans="1:7" s="5" customFormat="1" ht="15.75" customHeight="1">
      <c r="A433" s="113"/>
      <c r="B433" s="119" t="s">
        <v>990</v>
      </c>
      <c r="C433" s="126" t="s">
        <v>316</v>
      </c>
      <c r="D433" s="218" t="s">
        <v>331</v>
      </c>
      <c r="E433" s="81">
        <v>45411</v>
      </c>
      <c r="F433" s="81">
        <f>E433+4</f>
        <v>45415</v>
      </c>
      <c r="G433" s="82">
        <f>F433+10</f>
        <v>45425</v>
      </c>
    </row>
    <row r="434" spans="1:7" s="5" customFormat="1" ht="15.75" customHeight="1">
      <c r="A434" s="113"/>
      <c r="B434" s="119" t="s">
        <v>991</v>
      </c>
      <c r="C434" s="126" t="s">
        <v>992</v>
      </c>
      <c r="D434" s="219"/>
      <c r="E434" s="85">
        <f t="shared" ref="E434:G437" si="51">E433+7</f>
        <v>45418</v>
      </c>
      <c r="F434" s="81">
        <f t="shared" si="51"/>
        <v>45422</v>
      </c>
      <c r="G434" s="82">
        <f t="shared" si="51"/>
        <v>45432</v>
      </c>
    </row>
    <row r="435" spans="1:7" s="5" customFormat="1" ht="15.75" customHeight="1">
      <c r="A435" s="113"/>
      <c r="B435" s="119" t="s">
        <v>993</v>
      </c>
      <c r="C435" s="126" t="s">
        <v>994</v>
      </c>
      <c r="D435" s="219"/>
      <c r="E435" s="85">
        <f t="shared" si="51"/>
        <v>45425</v>
      </c>
      <c r="F435" s="81">
        <f t="shared" si="51"/>
        <v>45429</v>
      </c>
      <c r="G435" s="82">
        <f t="shared" si="51"/>
        <v>45439</v>
      </c>
    </row>
    <row r="436" spans="1:7" s="5" customFormat="1" ht="15.75" customHeight="1">
      <c r="A436" s="113"/>
      <c r="B436" s="127" t="s">
        <v>995</v>
      </c>
      <c r="C436" s="128" t="s">
        <v>780</v>
      </c>
      <c r="D436" s="219"/>
      <c r="E436" s="85">
        <f t="shared" si="51"/>
        <v>45432</v>
      </c>
      <c r="F436" s="81">
        <f t="shared" si="51"/>
        <v>45436</v>
      </c>
      <c r="G436" s="82">
        <f t="shared" si="51"/>
        <v>45446</v>
      </c>
    </row>
    <row r="437" spans="1:7" s="5" customFormat="1" ht="15.75" customHeight="1">
      <c r="A437" s="113"/>
      <c r="B437" s="119" t="s">
        <v>996</v>
      </c>
      <c r="C437" s="126" t="s">
        <v>997</v>
      </c>
      <c r="D437" s="220"/>
      <c r="E437" s="85">
        <f t="shared" si="51"/>
        <v>45439</v>
      </c>
      <c r="F437" s="81">
        <f t="shared" si="51"/>
        <v>45443</v>
      </c>
      <c r="G437" s="82">
        <f t="shared" si="51"/>
        <v>45453</v>
      </c>
    </row>
    <row r="438" spans="1:7" s="5" customFormat="1" ht="15.75" customHeight="1">
      <c r="A438" s="113"/>
      <c r="B438" s="116"/>
      <c r="C438" s="116"/>
      <c r="D438" s="117"/>
      <c r="E438" s="117"/>
      <c r="F438" s="118"/>
      <c r="G438" s="118"/>
    </row>
    <row r="439" spans="1:7" s="5" customFormat="1" ht="15.75" customHeight="1">
      <c r="A439" s="113"/>
      <c r="B439" s="227" t="s">
        <v>244</v>
      </c>
      <c r="C439" s="227" t="s">
        <v>332</v>
      </c>
      <c r="D439" s="236" t="s">
        <v>22</v>
      </c>
      <c r="E439" s="119" t="s">
        <v>226</v>
      </c>
      <c r="F439" s="119" t="s">
        <v>23</v>
      </c>
      <c r="G439" s="119" t="s">
        <v>65</v>
      </c>
    </row>
    <row r="440" spans="1:7" s="5" customFormat="1" ht="15.75" customHeight="1">
      <c r="A440" s="113"/>
      <c r="B440" s="229"/>
      <c r="C440" s="229"/>
      <c r="D440" s="237"/>
      <c r="E440" s="119" t="s">
        <v>333</v>
      </c>
      <c r="F440" s="119" t="s">
        <v>24</v>
      </c>
      <c r="G440" s="119" t="s">
        <v>25</v>
      </c>
    </row>
    <row r="441" spans="1:7" s="5" customFormat="1" ht="15.75" customHeight="1">
      <c r="A441" s="113"/>
      <c r="B441" s="138" t="s">
        <v>793</v>
      </c>
      <c r="C441" s="139" t="s">
        <v>794</v>
      </c>
      <c r="D441" s="218" t="s">
        <v>792</v>
      </c>
      <c r="E441" s="82">
        <v>45411</v>
      </c>
      <c r="F441" s="82">
        <f>E441+3</f>
        <v>45414</v>
      </c>
      <c r="G441" s="82">
        <f>F441+15</f>
        <v>45429</v>
      </c>
    </row>
    <row r="442" spans="1:7" s="5" customFormat="1" ht="15.75" customHeight="1">
      <c r="A442" s="113"/>
      <c r="B442" s="138" t="s">
        <v>795</v>
      </c>
      <c r="C442" s="139" t="s">
        <v>796</v>
      </c>
      <c r="D442" s="219"/>
      <c r="E442" s="82">
        <f t="shared" ref="E442:G443" si="52">E441+7</f>
        <v>45418</v>
      </c>
      <c r="F442" s="82">
        <f t="shared" si="52"/>
        <v>45421</v>
      </c>
      <c r="G442" s="82">
        <f t="shared" si="52"/>
        <v>45436</v>
      </c>
    </row>
    <row r="443" spans="1:7" s="5" customFormat="1" ht="15.75" customHeight="1">
      <c r="A443" s="113"/>
      <c r="B443" s="138" t="s">
        <v>797</v>
      </c>
      <c r="C443" s="139" t="s">
        <v>798</v>
      </c>
      <c r="D443" s="219"/>
      <c r="E443" s="82">
        <f t="shared" si="52"/>
        <v>45425</v>
      </c>
      <c r="F443" s="82">
        <f t="shared" si="52"/>
        <v>45428</v>
      </c>
      <c r="G443" s="82">
        <f t="shared" si="52"/>
        <v>45443</v>
      </c>
    </row>
    <row r="444" spans="1:7" s="5" customFormat="1" ht="15.75" customHeight="1">
      <c r="A444" s="113"/>
      <c r="B444" s="138" t="s">
        <v>799</v>
      </c>
      <c r="C444" s="139" t="s">
        <v>800</v>
      </c>
      <c r="D444" s="219"/>
      <c r="E444" s="82">
        <f t="shared" ref="E444:G445" si="53">E443+7</f>
        <v>45432</v>
      </c>
      <c r="F444" s="82">
        <f t="shared" si="53"/>
        <v>45435</v>
      </c>
      <c r="G444" s="82">
        <f t="shared" si="53"/>
        <v>45450</v>
      </c>
    </row>
    <row r="445" spans="1:7" s="5" customFormat="1" ht="15.75" customHeight="1">
      <c r="A445" s="113"/>
      <c r="B445" s="138"/>
      <c r="C445" s="139"/>
      <c r="D445" s="220"/>
      <c r="E445" s="82">
        <f t="shared" si="53"/>
        <v>45439</v>
      </c>
      <c r="F445" s="82">
        <f t="shared" si="53"/>
        <v>45442</v>
      </c>
      <c r="G445" s="82">
        <f t="shared" si="53"/>
        <v>45457</v>
      </c>
    </row>
    <row r="446" spans="1:7" s="5" customFormat="1" ht="15.75" customHeight="1">
      <c r="A446" s="113"/>
      <c r="B446" s="116"/>
      <c r="C446" s="116"/>
      <c r="D446" s="117"/>
      <c r="E446" s="117"/>
      <c r="F446" s="132"/>
      <c r="G446" s="118"/>
    </row>
    <row r="447" spans="1:7" s="5" customFormat="1" ht="15.75" customHeight="1">
      <c r="A447" s="276"/>
      <c r="B447" s="276"/>
      <c r="C447" s="116"/>
      <c r="D447" s="117"/>
      <c r="E447" s="117"/>
      <c r="F447" s="118"/>
      <c r="G447" s="118"/>
    </row>
    <row r="448" spans="1:7" s="5" customFormat="1" ht="15.75" customHeight="1">
      <c r="A448" s="113" t="s">
        <v>335</v>
      </c>
      <c r="B448" s="239" t="s">
        <v>20</v>
      </c>
      <c r="C448" s="236" t="s">
        <v>21</v>
      </c>
      <c r="D448" s="236" t="s">
        <v>22</v>
      </c>
      <c r="E448" s="119" t="s">
        <v>224</v>
      </c>
      <c r="F448" s="119" t="s">
        <v>23</v>
      </c>
      <c r="G448" s="120" t="s">
        <v>71</v>
      </c>
    </row>
    <row r="449" spans="1:7" s="5" customFormat="1" ht="15.75" customHeight="1">
      <c r="A449" s="113"/>
      <c r="B449" s="237"/>
      <c r="C449" s="237"/>
      <c r="D449" s="237"/>
      <c r="E449" s="121" t="s">
        <v>14</v>
      </c>
      <c r="F449" s="122" t="s">
        <v>24</v>
      </c>
      <c r="G449" s="119" t="s">
        <v>25</v>
      </c>
    </row>
    <row r="450" spans="1:7" s="5" customFormat="1" ht="15.75" customHeight="1">
      <c r="A450" s="113"/>
      <c r="B450" s="138" t="s">
        <v>801</v>
      </c>
      <c r="C450" s="124" t="s">
        <v>802</v>
      </c>
      <c r="D450" s="233" t="s">
        <v>336</v>
      </c>
      <c r="E450" s="82">
        <v>45415</v>
      </c>
      <c r="F450" s="106">
        <f>E450+4</f>
        <v>45419</v>
      </c>
      <c r="G450" s="82">
        <f>F450+5</f>
        <v>45424</v>
      </c>
    </row>
    <row r="451" spans="1:7" s="5" customFormat="1" ht="15.75" customHeight="1">
      <c r="A451" s="113"/>
      <c r="B451" s="138" t="s">
        <v>803</v>
      </c>
      <c r="C451" s="124" t="s">
        <v>248</v>
      </c>
      <c r="D451" s="219"/>
      <c r="E451" s="85">
        <f t="shared" ref="E451:G454" si="54">E450+7</f>
        <v>45422</v>
      </c>
      <c r="F451" s="106">
        <f t="shared" si="54"/>
        <v>45426</v>
      </c>
      <c r="G451" s="82">
        <f t="shared" si="54"/>
        <v>45431</v>
      </c>
    </row>
    <row r="452" spans="1:7" s="5" customFormat="1" ht="15.75" customHeight="1">
      <c r="A452" s="113"/>
      <c r="B452" s="138" t="s">
        <v>804</v>
      </c>
      <c r="C452" s="124" t="s">
        <v>805</v>
      </c>
      <c r="D452" s="219"/>
      <c r="E452" s="85">
        <f t="shared" si="54"/>
        <v>45429</v>
      </c>
      <c r="F452" s="106">
        <f t="shared" si="54"/>
        <v>45433</v>
      </c>
      <c r="G452" s="82">
        <f t="shared" si="54"/>
        <v>45438</v>
      </c>
    </row>
    <row r="453" spans="1:7" s="5" customFormat="1" ht="15.75" customHeight="1">
      <c r="A453" s="113"/>
      <c r="B453" s="138" t="s">
        <v>806</v>
      </c>
      <c r="C453" s="124" t="s">
        <v>807</v>
      </c>
      <c r="D453" s="219"/>
      <c r="E453" s="85">
        <f t="shared" si="54"/>
        <v>45436</v>
      </c>
      <c r="F453" s="106">
        <f t="shared" si="54"/>
        <v>45440</v>
      </c>
      <c r="G453" s="82">
        <f t="shared" si="54"/>
        <v>45445</v>
      </c>
    </row>
    <row r="454" spans="1:7" s="5" customFormat="1" ht="15.75" customHeight="1">
      <c r="A454" s="113"/>
      <c r="B454" s="138" t="s">
        <v>801</v>
      </c>
      <c r="C454" s="124" t="s">
        <v>808</v>
      </c>
      <c r="D454" s="234"/>
      <c r="E454" s="85">
        <f t="shared" si="54"/>
        <v>45443</v>
      </c>
      <c r="F454" s="106">
        <f t="shared" si="54"/>
        <v>45447</v>
      </c>
      <c r="G454" s="82">
        <f t="shared" si="54"/>
        <v>45452</v>
      </c>
    </row>
    <row r="455" spans="1:7" s="5" customFormat="1" ht="15.75" customHeight="1">
      <c r="A455" s="62"/>
      <c r="B455" s="32"/>
      <c r="C455" s="18"/>
      <c r="D455" s="19"/>
      <c r="E455" s="19"/>
      <c r="F455" s="58"/>
      <c r="G455" s="58"/>
    </row>
    <row r="456" spans="1:7" s="5" customFormat="1" ht="15.75" customHeight="1">
      <c r="A456" s="62"/>
      <c r="B456" s="32"/>
      <c r="C456" s="18"/>
      <c r="D456" s="19"/>
      <c r="E456" s="19"/>
      <c r="F456" s="58"/>
      <c r="G456" s="58"/>
    </row>
    <row r="457" spans="1:7" s="5" customFormat="1" ht="15.75" customHeight="1">
      <c r="A457" s="62"/>
      <c r="B457" s="224" t="s">
        <v>20</v>
      </c>
      <c r="C457" s="224" t="s">
        <v>21</v>
      </c>
      <c r="D457" s="224" t="s">
        <v>22</v>
      </c>
      <c r="E457" s="46" t="s">
        <v>226</v>
      </c>
      <c r="F457" s="46" t="s">
        <v>23</v>
      </c>
      <c r="G457" s="56" t="s">
        <v>337</v>
      </c>
    </row>
    <row r="458" spans="1:7" s="5" customFormat="1" ht="15.75" customHeight="1">
      <c r="A458" s="62"/>
      <c r="B458" s="225"/>
      <c r="C458" s="225"/>
      <c r="D458" s="225"/>
      <c r="E458" s="57" t="s">
        <v>14</v>
      </c>
      <c r="F458" s="20" t="s">
        <v>24</v>
      </c>
      <c r="G458" s="46" t="s">
        <v>25</v>
      </c>
    </row>
    <row r="459" spans="1:7" s="5" customFormat="1" ht="15.75" customHeight="1">
      <c r="A459" s="113"/>
      <c r="B459" s="124" t="s">
        <v>911</v>
      </c>
      <c r="C459" s="124" t="s">
        <v>912</v>
      </c>
      <c r="D459" s="233" t="s">
        <v>910</v>
      </c>
      <c r="E459" s="82">
        <v>45410</v>
      </c>
      <c r="F459" s="82">
        <f>E459+4</f>
        <v>45414</v>
      </c>
      <c r="G459" s="82">
        <f>F459+9</f>
        <v>45423</v>
      </c>
    </row>
    <row r="460" spans="1:7" s="5" customFormat="1" ht="15.75" customHeight="1">
      <c r="A460" s="113"/>
      <c r="B460" s="124" t="s">
        <v>913</v>
      </c>
      <c r="C460" s="124" t="s">
        <v>912</v>
      </c>
      <c r="D460" s="219"/>
      <c r="E460" s="82">
        <f>E459+7</f>
        <v>45417</v>
      </c>
      <c r="F460" s="82">
        <f t="shared" ref="E460:G463" si="55">F459+7</f>
        <v>45421</v>
      </c>
      <c r="G460" s="82">
        <f t="shared" si="55"/>
        <v>45430</v>
      </c>
    </row>
    <row r="461" spans="1:7" s="5" customFormat="1" ht="15.75" customHeight="1">
      <c r="A461" s="113"/>
      <c r="B461" s="124" t="s">
        <v>914</v>
      </c>
      <c r="C461" s="124" t="s">
        <v>912</v>
      </c>
      <c r="D461" s="219"/>
      <c r="E461" s="82">
        <f t="shared" si="55"/>
        <v>45424</v>
      </c>
      <c r="F461" s="82">
        <f t="shared" si="55"/>
        <v>45428</v>
      </c>
      <c r="G461" s="82">
        <f t="shared" si="55"/>
        <v>45437</v>
      </c>
    </row>
    <row r="462" spans="1:7" s="5" customFormat="1" ht="15.75" customHeight="1">
      <c r="A462" s="113"/>
      <c r="B462" s="124" t="s">
        <v>915</v>
      </c>
      <c r="C462" s="124" t="s">
        <v>338</v>
      </c>
      <c r="D462" s="219"/>
      <c r="E462" s="82">
        <f t="shared" si="55"/>
        <v>45431</v>
      </c>
      <c r="F462" s="82">
        <f t="shared" si="55"/>
        <v>45435</v>
      </c>
      <c r="G462" s="82">
        <f t="shared" si="55"/>
        <v>45444</v>
      </c>
    </row>
    <row r="463" spans="1:7" s="5" customFormat="1" ht="15.75" customHeight="1">
      <c r="A463" s="113"/>
      <c r="B463" s="124" t="s">
        <v>916</v>
      </c>
      <c r="C463" s="124" t="s">
        <v>205</v>
      </c>
      <c r="D463" s="234"/>
      <c r="E463" s="82">
        <f t="shared" si="55"/>
        <v>45438</v>
      </c>
      <c r="F463" s="82">
        <f t="shared" si="55"/>
        <v>45442</v>
      </c>
      <c r="G463" s="82">
        <f t="shared" si="55"/>
        <v>45451</v>
      </c>
    </row>
    <row r="464" spans="1:7" s="5" customFormat="1" ht="15.75" customHeight="1">
      <c r="A464" s="113"/>
      <c r="B464" s="140"/>
      <c r="C464" s="116"/>
      <c r="D464" s="117"/>
      <c r="E464" s="117"/>
      <c r="F464" s="118"/>
      <c r="G464" s="118"/>
    </row>
    <row r="465" spans="1:7" s="5" customFormat="1" ht="15.75" customHeight="1">
      <c r="A465" s="113"/>
      <c r="B465" s="140"/>
      <c r="C465" s="116"/>
      <c r="D465" s="117"/>
      <c r="E465" s="117"/>
      <c r="F465" s="118"/>
      <c r="G465" s="118"/>
    </row>
    <row r="466" spans="1:7" s="5" customFormat="1" ht="15.75" customHeight="1">
      <c r="A466" s="113"/>
      <c r="B466" s="236" t="s">
        <v>20</v>
      </c>
      <c r="C466" s="236" t="s">
        <v>21</v>
      </c>
      <c r="D466" s="236" t="s">
        <v>22</v>
      </c>
      <c r="E466" s="119" t="s">
        <v>224</v>
      </c>
      <c r="F466" s="119" t="s">
        <v>23</v>
      </c>
      <c r="G466" s="120" t="s">
        <v>339</v>
      </c>
    </row>
    <row r="467" spans="1:7" s="5" customFormat="1" ht="15.75" customHeight="1">
      <c r="A467" s="113"/>
      <c r="B467" s="237"/>
      <c r="C467" s="237"/>
      <c r="D467" s="237"/>
      <c r="E467" s="121" t="s">
        <v>14</v>
      </c>
      <c r="F467" s="122" t="s">
        <v>24</v>
      </c>
      <c r="G467" s="119" t="s">
        <v>25</v>
      </c>
    </row>
    <row r="468" spans="1:7" s="5" customFormat="1" ht="15.75" customHeight="1">
      <c r="A468" s="113"/>
      <c r="B468" s="124" t="s">
        <v>1012</v>
      </c>
      <c r="C468" s="124" t="s">
        <v>1013</v>
      </c>
      <c r="D468" s="233" t="s">
        <v>917</v>
      </c>
      <c r="E468" s="82">
        <v>45411</v>
      </c>
      <c r="F468" s="82">
        <f>E468+4</f>
        <v>45415</v>
      </c>
      <c r="G468" s="82">
        <f>F468+9</f>
        <v>45424</v>
      </c>
    </row>
    <row r="469" spans="1:7" s="5" customFormat="1" ht="15.75" customHeight="1">
      <c r="A469" s="113"/>
      <c r="B469" s="124" t="s">
        <v>1014</v>
      </c>
      <c r="C469" s="124" t="s">
        <v>1015</v>
      </c>
      <c r="D469" s="219"/>
      <c r="E469" s="82">
        <f>E468+7</f>
        <v>45418</v>
      </c>
      <c r="F469" s="82">
        <f t="shared" ref="F469:G469" si="56">F468+7</f>
        <v>45422</v>
      </c>
      <c r="G469" s="82">
        <f t="shared" si="56"/>
        <v>45431</v>
      </c>
    </row>
    <row r="470" spans="1:7" s="5" customFormat="1" ht="15.75" customHeight="1">
      <c r="A470" s="113"/>
      <c r="B470" s="124" t="s">
        <v>1016</v>
      </c>
      <c r="C470" s="124" t="s">
        <v>1017</v>
      </c>
      <c r="D470" s="219"/>
      <c r="E470" s="82">
        <f t="shared" ref="E470:G470" si="57">E469+7</f>
        <v>45425</v>
      </c>
      <c r="F470" s="82">
        <f t="shared" si="57"/>
        <v>45429</v>
      </c>
      <c r="G470" s="82">
        <f t="shared" si="57"/>
        <v>45438</v>
      </c>
    </row>
    <row r="471" spans="1:7" s="5" customFormat="1" ht="15.75" customHeight="1">
      <c r="A471" s="113"/>
      <c r="B471" s="124" t="s">
        <v>1018</v>
      </c>
      <c r="C471" s="124" t="s">
        <v>1017</v>
      </c>
      <c r="D471" s="219"/>
      <c r="E471" s="82">
        <f t="shared" ref="E471:G471" si="58">E470+7</f>
        <v>45432</v>
      </c>
      <c r="F471" s="82">
        <f t="shared" si="58"/>
        <v>45436</v>
      </c>
      <c r="G471" s="82">
        <f t="shared" si="58"/>
        <v>45445</v>
      </c>
    </row>
    <row r="472" spans="1:7" s="5" customFormat="1" ht="15.75" customHeight="1">
      <c r="A472" s="113"/>
      <c r="B472" s="124" t="s">
        <v>1014</v>
      </c>
      <c r="C472" s="124" t="s">
        <v>999</v>
      </c>
      <c r="D472" s="234"/>
      <c r="E472" s="82">
        <f t="shared" ref="E472:G472" si="59">E471+7</f>
        <v>45439</v>
      </c>
      <c r="F472" s="82">
        <f t="shared" si="59"/>
        <v>45443</v>
      </c>
      <c r="G472" s="82">
        <f t="shared" si="59"/>
        <v>45452</v>
      </c>
    </row>
    <row r="473" spans="1:7" s="5" customFormat="1" ht="15.75" customHeight="1">
      <c r="A473" s="113"/>
      <c r="B473" s="141"/>
      <c r="C473" s="141"/>
      <c r="D473" s="142"/>
      <c r="E473" s="132"/>
      <c r="F473" s="132"/>
      <c r="G473" s="132"/>
    </row>
    <row r="474" spans="1:7" s="5" customFormat="1" ht="15.75" customHeight="1">
      <c r="A474" s="276"/>
      <c r="B474" s="276"/>
      <c r="C474" s="116"/>
      <c r="D474" s="117"/>
      <c r="E474" s="117"/>
      <c r="F474" s="118"/>
      <c r="G474" s="118"/>
    </row>
    <row r="475" spans="1:7" s="5" customFormat="1" ht="15.75" customHeight="1">
      <c r="A475" s="113" t="s">
        <v>340</v>
      </c>
      <c r="B475" s="236" t="s">
        <v>20</v>
      </c>
      <c r="C475" s="236" t="s">
        <v>21</v>
      </c>
      <c r="D475" s="236" t="s">
        <v>223</v>
      </c>
      <c r="E475" s="119" t="s">
        <v>224</v>
      </c>
      <c r="F475" s="119" t="s">
        <v>23</v>
      </c>
      <c r="G475" s="120" t="s">
        <v>73</v>
      </c>
    </row>
    <row r="476" spans="1:7" s="5" customFormat="1" ht="15.75" customHeight="1">
      <c r="A476" s="113"/>
      <c r="B476" s="237"/>
      <c r="C476" s="237"/>
      <c r="D476" s="237"/>
      <c r="E476" s="121" t="s">
        <v>14</v>
      </c>
      <c r="F476" s="122" t="s">
        <v>24</v>
      </c>
      <c r="G476" s="119" t="s">
        <v>25</v>
      </c>
    </row>
    <row r="477" spans="1:7" s="5" customFormat="1" ht="15.75" customHeight="1">
      <c r="A477" s="113"/>
      <c r="B477" s="124" t="s">
        <v>918</v>
      </c>
      <c r="C477" s="124" t="s">
        <v>919</v>
      </c>
      <c r="D477" s="233" t="s">
        <v>341</v>
      </c>
      <c r="E477" s="106">
        <v>45409</v>
      </c>
      <c r="F477" s="106">
        <f>E477+4</f>
        <v>45413</v>
      </c>
      <c r="G477" s="82">
        <f>F477+3</f>
        <v>45416</v>
      </c>
    </row>
    <row r="478" spans="1:7" s="5" customFormat="1" ht="15.75" customHeight="1">
      <c r="A478" s="113"/>
      <c r="B478" s="124" t="s">
        <v>920</v>
      </c>
      <c r="C478" s="124" t="s">
        <v>218</v>
      </c>
      <c r="D478" s="219"/>
      <c r="E478" s="106">
        <f t="shared" ref="E478:G481" si="60">E477+7</f>
        <v>45416</v>
      </c>
      <c r="F478" s="106">
        <f t="shared" si="60"/>
        <v>45420</v>
      </c>
      <c r="G478" s="82">
        <f t="shared" si="60"/>
        <v>45423</v>
      </c>
    </row>
    <row r="479" spans="1:7" s="5" customFormat="1" ht="15.75" customHeight="1">
      <c r="A479" s="113"/>
      <c r="B479" s="124" t="s">
        <v>918</v>
      </c>
      <c r="C479" s="124" t="s">
        <v>921</v>
      </c>
      <c r="D479" s="219"/>
      <c r="E479" s="106">
        <f t="shared" si="60"/>
        <v>45423</v>
      </c>
      <c r="F479" s="106">
        <f t="shared" si="60"/>
        <v>45427</v>
      </c>
      <c r="G479" s="82">
        <f t="shared" si="60"/>
        <v>45430</v>
      </c>
    </row>
    <row r="480" spans="1:7" s="5" customFormat="1" ht="15.75" customHeight="1">
      <c r="A480" s="113"/>
      <c r="B480" s="124" t="s">
        <v>154</v>
      </c>
      <c r="C480" s="124" t="s">
        <v>922</v>
      </c>
      <c r="D480" s="219"/>
      <c r="E480" s="106">
        <f t="shared" si="60"/>
        <v>45430</v>
      </c>
      <c r="F480" s="106">
        <f t="shared" si="60"/>
        <v>45434</v>
      </c>
      <c r="G480" s="82">
        <f t="shared" si="60"/>
        <v>45437</v>
      </c>
    </row>
    <row r="481" spans="1:7" s="5" customFormat="1" ht="15.75" customHeight="1">
      <c r="A481" s="113"/>
      <c r="B481" s="124" t="s">
        <v>15</v>
      </c>
      <c r="C481" s="124" t="s">
        <v>923</v>
      </c>
      <c r="D481" s="234"/>
      <c r="E481" s="106">
        <f t="shared" si="60"/>
        <v>45437</v>
      </c>
      <c r="F481" s="106">
        <f t="shared" si="60"/>
        <v>45441</v>
      </c>
      <c r="G481" s="82">
        <f t="shared" si="60"/>
        <v>45444</v>
      </c>
    </row>
    <row r="482" spans="1:7" s="5" customFormat="1" ht="15.75" customHeight="1">
      <c r="A482" s="113"/>
      <c r="B482" s="141"/>
      <c r="C482" s="141"/>
      <c r="D482" s="142"/>
      <c r="E482" s="132"/>
      <c r="F482" s="132"/>
      <c r="G482" s="132"/>
    </row>
    <row r="483" spans="1:7" s="5" customFormat="1" ht="15.75" customHeight="1">
      <c r="A483" s="113"/>
      <c r="B483" s="236" t="s">
        <v>20</v>
      </c>
      <c r="C483" s="236" t="s">
        <v>21</v>
      </c>
      <c r="D483" s="236" t="s">
        <v>223</v>
      </c>
      <c r="E483" s="119" t="s">
        <v>224</v>
      </c>
      <c r="F483" s="119" t="s">
        <v>23</v>
      </c>
      <c r="G483" s="120" t="s">
        <v>73</v>
      </c>
    </row>
    <row r="484" spans="1:7" s="5" customFormat="1" ht="15.75" customHeight="1">
      <c r="A484" s="113"/>
      <c r="B484" s="237"/>
      <c r="C484" s="237"/>
      <c r="D484" s="237"/>
      <c r="E484" s="121" t="s">
        <v>14</v>
      </c>
      <c r="F484" s="122" t="s">
        <v>24</v>
      </c>
      <c r="G484" s="119" t="s">
        <v>25</v>
      </c>
    </row>
    <row r="485" spans="1:7" s="5" customFormat="1" ht="15.75" customHeight="1">
      <c r="A485" s="113"/>
      <c r="B485" s="124" t="s">
        <v>918</v>
      </c>
      <c r="C485" s="124" t="s">
        <v>919</v>
      </c>
      <c r="D485" s="218" t="s">
        <v>342</v>
      </c>
      <c r="E485" s="106">
        <v>45409</v>
      </c>
      <c r="F485" s="106">
        <f>E485+4</f>
        <v>45413</v>
      </c>
      <c r="G485" s="82">
        <f>F485+3</f>
        <v>45416</v>
      </c>
    </row>
    <row r="486" spans="1:7" s="5" customFormat="1" ht="15.75" customHeight="1">
      <c r="A486" s="113"/>
      <c r="B486" s="124" t="s">
        <v>920</v>
      </c>
      <c r="C486" s="124" t="s">
        <v>218</v>
      </c>
      <c r="D486" s="219"/>
      <c r="E486" s="106">
        <f t="shared" ref="E486:G486" si="61">E485+7</f>
        <v>45416</v>
      </c>
      <c r="F486" s="106">
        <f t="shared" si="61"/>
        <v>45420</v>
      </c>
      <c r="G486" s="82">
        <f t="shared" si="61"/>
        <v>45423</v>
      </c>
    </row>
    <row r="487" spans="1:7" s="5" customFormat="1" ht="15.75" customHeight="1">
      <c r="A487" s="113"/>
      <c r="B487" s="124" t="s">
        <v>918</v>
      </c>
      <c r="C487" s="124" t="s">
        <v>921</v>
      </c>
      <c r="D487" s="219"/>
      <c r="E487" s="106">
        <f t="shared" ref="E487:G487" si="62">E486+7</f>
        <v>45423</v>
      </c>
      <c r="F487" s="106">
        <f t="shared" si="62"/>
        <v>45427</v>
      </c>
      <c r="G487" s="82">
        <f t="shared" si="62"/>
        <v>45430</v>
      </c>
    </row>
    <row r="488" spans="1:7" s="5" customFormat="1" ht="15.75" customHeight="1">
      <c r="A488" s="113"/>
      <c r="B488" s="124" t="s">
        <v>154</v>
      </c>
      <c r="C488" s="124" t="s">
        <v>922</v>
      </c>
      <c r="D488" s="219"/>
      <c r="E488" s="106">
        <f t="shared" ref="E488:G488" si="63">E487+7</f>
        <v>45430</v>
      </c>
      <c r="F488" s="106">
        <f t="shared" si="63"/>
        <v>45434</v>
      </c>
      <c r="G488" s="82">
        <f t="shared" si="63"/>
        <v>45437</v>
      </c>
    </row>
    <row r="489" spans="1:7" s="5" customFormat="1" ht="15.75" customHeight="1">
      <c r="A489" s="113"/>
      <c r="B489" s="124" t="s">
        <v>15</v>
      </c>
      <c r="C489" s="124" t="s">
        <v>923</v>
      </c>
      <c r="D489" s="220"/>
      <c r="E489" s="106">
        <f t="shared" ref="E489:G489" si="64">E488+7</f>
        <v>45437</v>
      </c>
      <c r="F489" s="106">
        <f t="shared" si="64"/>
        <v>45441</v>
      </c>
      <c r="G489" s="82">
        <f t="shared" si="64"/>
        <v>45444</v>
      </c>
    </row>
    <row r="490" spans="1:7" s="5" customFormat="1" ht="15.75" customHeight="1">
      <c r="A490" s="62"/>
      <c r="B490" s="18"/>
      <c r="C490" s="18"/>
      <c r="D490" s="19"/>
      <c r="E490" s="19"/>
      <c r="F490" s="58"/>
      <c r="G490" s="58"/>
    </row>
    <row r="491" spans="1:7" s="5" customFormat="1" ht="15.75" customHeight="1">
      <c r="A491" s="62"/>
      <c r="B491" s="18"/>
      <c r="C491" s="18"/>
      <c r="D491" s="19"/>
      <c r="E491" s="19"/>
      <c r="F491" s="58"/>
      <c r="G491" s="58"/>
    </row>
    <row r="492" spans="1:7" s="5" customFormat="1" ht="15.75" customHeight="1">
      <c r="A492" s="311"/>
      <c r="B492" s="311"/>
      <c r="C492" s="18"/>
      <c r="D492" s="19"/>
      <c r="E492" s="19"/>
      <c r="F492" s="58"/>
      <c r="G492" s="58"/>
    </row>
    <row r="493" spans="1:7" s="5" customFormat="1" ht="15.75" customHeight="1">
      <c r="A493" s="62" t="s">
        <v>343</v>
      </c>
      <c r="B493" s="242" t="s">
        <v>266</v>
      </c>
      <c r="C493" s="259" t="s">
        <v>21</v>
      </c>
      <c r="D493" s="259" t="s">
        <v>22</v>
      </c>
      <c r="E493" s="53" t="s">
        <v>226</v>
      </c>
      <c r="F493" s="53" t="s">
        <v>23</v>
      </c>
      <c r="G493" s="67" t="s">
        <v>74</v>
      </c>
    </row>
    <row r="494" spans="1:7" s="5" customFormat="1" ht="15.75" customHeight="1">
      <c r="A494" s="62"/>
      <c r="B494" s="243"/>
      <c r="C494" s="260"/>
      <c r="D494" s="260"/>
      <c r="E494" s="68" t="s">
        <v>14</v>
      </c>
      <c r="F494" s="69" t="s">
        <v>24</v>
      </c>
      <c r="G494" s="53" t="s">
        <v>25</v>
      </c>
    </row>
    <row r="495" spans="1:7" s="5" customFormat="1" ht="15.75" customHeight="1">
      <c r="A495" s="113"/>
      <c r="B495" s="100" t="s">
        <v>955</v>
      </c>
      <c r="C495" s="114" t="s">
        <v>956</v>
      </c>
      <c r="D495" s="233" t="s">
        <v>954</v>
      </c>
      <c r="E495" s="106">
        <v>45414</v>
      </c>
      <c r="F495" s="106">
        <f>E495+4</f>
        <v>45418</v>
      </c>
      <c r="G495" s="82">
        <f>F495+7</f>
        <v>45425</v>
      </c>
    </row>
    <row r="496" spans="1:7" s="5" customFormat="1" ht="15.75" customHeight="1">
      <c r="A496" s="113" t="s">
        <v>344</v>
      </c>
      <c r="B496" s="100" t="s">
        <v>957</v>
      </c>
      <c r="C496" s="114" t="s">
        <v>958</v>
      </c>
      <c r="D496" s="219"/>
      <c r="E496" s="106">
        <f t="shared" ref="E496:G499" si="65">E495+7</f>
        <v>45421</v>
      </c>
      <c r="F496" s="106">
        <f t="shared" si="65"/>
        <v>45425</v>
      </c>
      <c r="G496" s="82">
        <f t="shared" si="65"/>
        <v>45432</v>
      </c>
    </row>
    <row r="497" spans="1:7" s="5" customFormat="1" ht="15.75" customHeight="1">
      <c r="A497" s="113"/>
      <c r="B497" s="100" t="s">
        <v>345</v>
      </c>
      <c r="C497" s="114" t="s">
        <v>958</v>
      </c>
      <c r="D497" s="219"/>
      <c r="E497" s="106">
        <f t="shared" si="65"/>
        <v>45428</v>
      </c>
      <c r="F497" s="106">
        <f t="shared" si="65"/>
        <v>45432</v>
      </c>
      <c r="G497" s="82">
        <f t="shared" si="65"/>
        <v>45439</v>
      </c>
    </row>
    <row r="498" spans="1:7" s="5" customFormat="1" ht="15.75" customHeight="1">
      <c r="A498" s="113"/>
      <c r="B498" s="100" t="s">
        <v>889</v>
      </c>
      <c r="C498" s="114"/>
      <c r="D498" s="219"/>
      <c r="E498" s="106">
        <f t="shared" si="65"/>
        <v>45435</v>
      </c>
      <c r="F498" s="106">
        <f t="shared" si="65"/>
        <v>45439</v>
      </c>
      <c r="G498" s="82">
        <f t="shared" si="65"/>
        <v>45446</v>
      </c>
    </row>
    <row r="499" spans="1:7" s="5" customFormat="1" ht="15.75" customHeight="1">
      <c r="A499" s="113"/>
      <c r="B499" s="100"/>
      <c r="C499" s="114"/>
      <c r="D499" s="234"/>
      <c r="E499" s="106">
        <f t="shared" si="65"/>
        <v>45442</v>
      </c>
      <c r="F499" s="106">
        <f t="shared" si="65"/>
        <v>45446</v>
      </c>
      <c r="G499" s="82">
        <f t="shared" si="65"/>
        <v>45453</v>
      </c>
    </row>
    <row r="500" spans="1:7" s="5" customFormat="1" ht="15.75" customHeight="1">
      <c r="A500" s="113"/>
      <c r="B500" s="143"/>
      <c r="C500" s="141"/>
      <c r="D500" s="144"/>
      <c r="E500" s="132"/>
      <c r="F500" s="132"/>
      <c r="G500" s="132"/>
    </row>
    <row r="501" spans="1:7" s="5" customFormat="1" ht="15.75" customHeight="1">
      <c r="A501" s="113"/>
      <c r="B501" s="116"/>
      <c r="C501" s="116"/>
      <c r="D501" s="117"/>
      <c r="E501" s="117"/>
      <c r="F501" s="118"/>
      <c r="G501" s="118"/>
    </row>
    <row r="502" spans="1:7" s="5" customFormat="1" ht="15.75" customHeight="1">
      <c r="A502" s="276"/>
      <c r="B502" s="276"/>
      <c r="C502" s="116"/>
      <c r="D502" s="117"/>
      <c r="E502" s="117"/>
      <c r="F502" s="118"/>
      <c r="G502" s="118"/>
    </row>
    <row r="503" spans="1:7" s="5" customFormat="1" ht="15.75" customHeight="1">
      <c r="A503" s="113" t="s">
        <v>346</v>
      </c>
      <c r="B503" s="236" t="s">
        <v>20</v>
      </c>
      <c r="C503" s="227" t="s">
        <v>21</v>
      </c>
      <c r="D503" s="227" t="s">
        <v>22</v>
      </c>
      <c r="E503" s="119" t="s">
        <v>224</v>
      </c>
      <c r="F503" s="119" t="s">
        <v>23</v>
      </c>
      <c r="G503" s="119" t="s">
        <v>347</v>
      </c>
    </row>
    <row r="504" spans="1:7" s="5" customFormat="1" ht="15.75" customHeight="1">
      <c r="A504" s="113"/>
      <c r="B504" s="237"/>
      <c r="C504" s="229"/>
      <c r="D504" s="229"/>
      <c r="E504" s="119" t="s">
        <v>14</v>
      </c>
      <c r="F504" s="119" t="s">
        <v>24</v>
      </c>
      <c r="G504" s="119" t="s">
        <v>25</v>
      </c>
    </row>
    <row r="505" spans="1:7" s="5" customFormat="1" ht="15.75" customHeight="1">
      <c r="A505" s="113"/>
      <c r="B505" s="124" t="s">
        <v>960</v>
      </c>
      <c r="C505" s="124" t="s">
        <v>961</v>
      </c>
      <c r="D505" s="300" t="s">
        <v>959</v>
      </c>
      <c r="E505" s="82">
        <v>45414</v>
      </c>
      <c r="F505" s="82">
        <f>E505+4</f>
        <v>45418</v>
      </c>
      <c r="G505" s="82">
        <f>F505+15</f>
        <v>45433</v>
      </c>
    </row>
    <row r="506" spans="1:7" s="5" customFormat="1" ht="15.75" customHeight="1">
      <c r="A506" s="113"/>
      <c r="B506" s="124" t="s">
        <v>962</v>
      </c>
      <c r="C506" s="124" t="s">
        <v>963</v>
      </c>
      <c r="D506" s="300"/>
      <c r="E506" s="82">
        <f t="shared" ref="E506:G509" si="66">E505+7</f>
        <v>45421</v>
      </c>
      <c r="F506" s="82">
        <f t="shared" si="66"/>
        <v>45425</v>
      </c>
      <c r="G506" s="82">
        <f t="shared" si="66"/>
        <v>45440</v>
      </c>
    </row>
    <row r="507" spans="1:7" s="5" customFormat="1" ht="15.75" customHeight="1">
      <c r="A507" s="113" t="s">
        <v>348</v>
      </c>
      <c r="B507" s="115" t="s">
        <v>200</v>
      </c>
      <c r="C507" s="115" t="s">
        <v>964</v>
      </c>
      <c r="D507" s="300"/>
      <c r="E507" s="82">
        <f t="shared" si="66"/>
        <v>45428</v>
      </c>
      <c r="F507" s="82">
        <f t="shared" si="66"/>
        <v>45432</v>
      </c>
      <c r="G507" s="82">
        <f t="shared" si="66"/>
        <v>45447</v>
      </c>
    </row>
    <row r="508" spans="1:7" s="5" customFormat="1" ht="15.75" customHeight="1">
      <c r="A508" s="113"/>
      <c r="B508" s="124" t="s">
        <v>216</v>
      </c>
      <c r="C508" s="124" t="s">
        <v>965</v>
      </c>
      <c r="D508" s="300"/>
      <c r="E508" s="82">
        <f t="shared" si="66"/>
        <v>45435</v>
      </c>
      <c r="F508" s="82">
        <f t="shared" si="66"/>
        <v>45439</v>
      </c>
      <c r="G508" s="82">
        <f t="shared" si="66"/>
        <v>45454</v>
      </c>
    </row>
    <row r="509" spans="1:7" s="5" customFormat="1" ht="15.75" customHeight="1">
      <c r="A509" s="113"/>
      <c r="B509" s="124"/>
      <c r="C509" s="124"/>
      <c r="D509" s="300"/>
      <c r="E509" s="82">
        <f t="shared" si="66"/>
        <v>45442</v>
      </c>
      <c r="F509" s="82">
        <f t="shared" si="66"/>
        <v>45446</v>
      </c>
      <c r="G509" s="82">
        <f t="shared" si="66"/>
        <v>45461</v>
      </c>
    </row>
    <row r="510" spans="1:7" s="5" customFormat="1" ht="15.75" customHeight="1">
      <c r="A510" s="113"/>
      <c r="B510" s="145"/>
      <c r="C510" s="141"/>
      <c r="D510" s="146"/>
      <c r="E510" s="132"/>
      <c r="F510" s="132"/>
      <c r="G510" s="132"/>
    </row>
    <row r="511" spans="1:7" s="5" customFormat="1" ht="15.75" customHeight="1">
      <c r="A511" s="276"/>
      <c r="B511" s="276"/>
      <c r="C511" s="116"/>
      <c r="D511" s="117"/>
      <c r="E511" s="117"/>
      <c r="F511" s="118"/>
      <c r="G511" s="118"/>
    </row>
    <row r="512" spans="1:7" s="5" customFormat="1" ht="15.75" customHeight="1">
      <c r="A512" s="113" t="s">
        <v>349</v>
      </c>
      <c r="B512" s="236" t="s">
        <v>20</v>
      </c>
      <c r="C512" s="236" t="s">
        <v>21</v>
      </c>
      <c r="D512" s="227" t="s">
        <v>22</v>
      </c>
      <c r="E512" s="119" t="s">
        <v>226</v>
      </c>
      <c r="F512" s="119" t="s">
        <v>23</v>
      </c>
      <c r="G512" s="119" t="s">
        <v>75</v>
      </c>
    </row>
    <row r="513" spans="1:7" s="5" customFormat="1" ht="15.75" customHeight="1">
      <c r="A513" s="113"/>
      <c r="B513" s="237"/>
      <c r="C513" s="237"/>
      <c r="D513" s="229"/>
      <c r="E513" s="121" t="s">
        <v>14</v>
      </c>
      <c r="F513" s="119" t="s">
        <v>24</v>
      </c>
      <c r="G513" s="119" t="s">
        <v>25</v>
      </c>
    </row>
    <row r="514" spans="1:7" s="5" customFormat="1" ht="15.75" customHeight="1">
      <c r="A514" s="113"/>
      <c r="B514" s="125" t="s">
        <v>983</v>
      </c>
      <c r="C514" s="147" t="s">
        <v>984</v>
      </c>
      <c r="D514" s="233" t="s">
        <v>350</v>
      </c>
      <c r="E514" s="82">
        <v>45415</v>
      </c>
      <c r="F514" s="82">
        <f>E514+4</f>
        <v>45419</v>
      </c>
      <c r="G514" s="82">
        <f>F514+12</f>
        <v>45431</v>
      </c>
    </row>
    <row r="515" spans="1:7" s="5" customFormat="1" ht="15.75" customHeight="1">
      <c r="A515" s="113"/>
      <c r="B515" s="125" t="s">
        <v>985</v>
      </c>
      <c r="C515" s="147" t="s">
        <v>546</v>
      </c>
      <c r="D515" s="219"/>
      <c r="E515" s="85">
        <f t="shared" ref="E515:G518" si="67">E514+7</f>
        <v>45422</v>
      </c>
      <c r="F515" s="82">
        <f t="shared" si="67"/>
        <v>45426</v>
      </c>
      <c r="G515" s="82">
        <f t="shared" si="67"/>
        <v>45438</v>
      </c>
    </row>
    <row r="516" spans="1:7" s="5" customFormat="1" ht="15.75" customHeight="1">
      <c r="A516" s="113"/>
      <c r="B516" s="125" t="s">
        <v>986</v>
      </c>
      <c r="C516" s="147" t="s">
        <v>987</v>
      </c>
      <c r="D516" s="219"/>
      <c r="E516" s="85">
        <f t="shared" si="67"/>
        <v>45429</v>
      </c>
      <c r="F516" s="82">
        <f t="shared" si="67"/>
        <v>45433</v>
      </c>
      <c r="G516" s="82">
        <f t="shared" si="67"/>
        <v>45445</v>
      </c>
    </row>
    <row r="517" spans="1:7" s="5" customFormat="1" ht="15.75" customHeight="1">
      <c r="A517" s="113"/>
      <c r="B517" s="125" t="s">
        <v>983</v>
      </c>
      <c r="C517" s="147" t="s">
        <v>988</v>
      </c>
      <c r="D517" s="219"/>
      <c r="E517" s="85">
        <f t="shared" si="67"/>
        <v>45436</v>
      </c>
      <c r="F517" s="82">
        <f t="shared" si="67"/>
        <v>45440</v>
      </c>
      <c r="G517" s="82">
        <f t="shared" si="67"/>
        <v>45452</v>
      </c>
    </row>
    <row r="518" spans="1:7" s="5" customFormat="1" ht="15.75" customHeight="1">
      <c r="A518" s="113"/>
      <c r="B518" s="90" t="s">
        <v>985</v>
      </c>
      <c r="C518" s="125" t="s">
        <v>989</v>
      </c>
      <c r="D518" s="234"/>
      <c r="E518" s="85">
        <f t="shared" si="67"/>
        <v>45443</v>
      </c>
      <c r="F518" s="82">
        <f t="shared" si="67"/>
        <v>45447</v>
      </c>
      <c r="G518" s="82">
        <f t="shared" si="67"/>
        <v>45459</v>
      </c>
    </row>
    <row r="519" spans="1:7" s="5" customFormat="1" ht="15.75" customHeight="1">
      <c r="A519" s="113"/>
      <c r="B519" s="116"/>
      <c r="C519" s="116"/>
      <c r="D519" s="117"/>
      <c r="E519" s="117"/>
      <c r="F519" s="118"/>
      <c r="G519" s="118"/>
    </row>
    <row r="520" spans="1:7" s="5" customFormat="1" ht="15.75" customHeight="1">
      <c r="A520" s="113"/>
      <c r="B520" s="277" t="s">
        <v>229</v>
      </c>
      <c r="C520" s="277" t="s">
        <v>21</v>
      </c>
      <c r="D520" s="227" t="s">
        <v>22</v>
      </c>
      <c r="E520" s="119" t="s">
        <v>224</v>
      </c>
      <c r="F520" s="119" t="s">
        <v>23</v>
      </c>
      <c r="G520" s="120" t="s">
        <v>351</v>
      </c>
    </row>
    <row r="521" spans="1:7" s="5" customFormat="1" ht="15.75" customHeight="1">
      <c r="A521" s="113"/>
      <c r="B521" s="277"/>
      <c r="C521" s="277"/>
      <c r="D521" s="229"/>
      <c r="E521" s="121" t="s">
        <v>14</v>
      </c>
      <c r="F521" s="122" t="s">
        <v>24</v>
      </c>
      <c r="G521" s="119" t="s">
        <v>25</v>
      </c>
    </row>
    <row r="522" spans="1:7" s="5" customFormat="1" ht="15.75" customHeight="1">
      <c r="A522" s="113"/>
      <c r="B522" s="133" t="s">
        <v>1051</v>
      </c>
      <c r="C522" s="109" t="s">
        <v>1052</v>
      </c>
      <c r="D522" s="233" t="s">
        <v>1048</v>
      </c>
      <c r="E522" s="82">
        <v>45410</v>
      </c>
      <c r="F522" s="82">
        <f>E522+4</f>
        <v>45414</v>
      </c>
      <c r="G522" s="82">
        <f>F522+9</f>
        <v>45423</v>
      </c>
    </row>
    <row r="523" spans="1:7" s="5" customFormat="1" ht="15.75" customHeight="1">
      <c r="A523" s="113"/>
      <c r="B523" s="133" t="s">
        <v>1049</v>
      </c>
      <c r="C523" s="133" t="s">
        <v>1050</v>
      </c>
      <c r="D523" s="253"/>
      <c r="E523" s="85">
        <f t="shared" ref="E523:G526" si="68">E522+7</f>
        <v>45417</v>
      </c>
      <c r="F523" s="82">
        <f t="shared" si="68"/>
        <v>45421</v>
      </c>
      <c r="G523" s="82">
        <f t="shared" si="68"/>
        <v>45430</v>
      </c>
    </row>
    <row r="524" spans="1:7" s="5" customFormat="1" ht="15.75" customHeight="1">
      <c r="A524" s="113"/>
      <c r="B524" s="110" t="s">
        <v>1053</v>
      </c>
      <c r="C524" s="110" t="s">
        <v>1054</v>
      </c>
      <c r="D524" s="253"/>
      <c r="E524" s="85">
        <f t="shared" si="68"/>
        <v>45424</v>
      </c>
      <c r="F524" s="82">
        <f t="shared" si="68"/>
        <v>45428</v>
      </c>
      <c r="G524" s="82">
        <f t="shared" si="68"/>
        <v>45437</v>
      </c>
    </row>
    <row r="525" spans="1:7" s="5" customFormat="1" ht="15.75" customHeight="1">
      <c r="A525" s="113"/>
      <c r="B525" s="125" t="s">
        <v>1055</v>
      </c>
      <c r="C525" s="148" t="s">
        <v>1056</v>
      </c>
      <c r="D525" s="253"/>
      <c r="E525" s="85">
        <f t="shared" si="68"/>
        <v>45431</v>
      </c>
      <c r="F525" s="82">
        <f t="shared" si="68"/>
        <v>45435</v>
      </c>
      <c r="G525" s="82">
        <f t="shared" si="68"/>
        <v>45444</v>
      </c>
    </row>
    <row r="526" spans="1:7" s="5" customFormat="1" ht="15.75" customHeight="1">
      <c r="A526" s="113"/>
      <c r="B526" s="125" t="s">
        <v>1049</v>
      </c>
      <c r="C526" s="125" t="s">
        <v>1057</v>
      </c>
      <c r="D526" s="254"/>
      <c r="E526" s="85">
        <f t="shared" si="68"/>
        <v>45438</v>
      </c>
      <c r="F526" s="82">
        <f t="shared" si="68"/>
        <v>45442</v>
      </c>
      <c r="G526" s="82">
        <f t="shared" si="68"/>
        <v>45451</v>
      </c>
    </row>
    <row r="527" spans="1:7" s="5" customFormat="1" ht="15.75" customHeight="1">
      <c r="A527" s="62"/>
      <c r="B527" s="18"/>
      <c r="C527" s="18"/>
      <c r="D527" s="19"/>
      <c r="E527" s="19"/>
      <c r="F527" s="58"/>
      <c r="G527" s="58"/>
    </row>
    <row r="528" spans="1:7" s="5" customFormat="1" ht="15.75" customHeight="1">
      <c r="A528" s="311"/>
      <c r="B528" s="311"/>
      <c r="C528" s="18"/>
      <c r="D528" s="19"/>
      <c r="E528" s="19"/>
      <c r="F528" s="58"/>
      <c r="G528" s="58"/>
    </row>
    <row r="529" spans="1:7" s="5" customFormat="1" ht="15.75" customHeight="1">
      <c r="A529" s="62" t="s">
        <v>353</v>
      </c>
      <c r="B529" s="282" t="s">
        <v>20</v>
      </c>
      <c r="C529" s="282" t="s">
        <v>21</v>
      </c>
      <c r="D529" s="282" t="s">
        <v>22</v>
      </c>
      <c r="E529" s="70" t="s">
        <v>224</v>
      </c>
      <c r="F529" s="71" t="s">
        <v>23</v>
      </c>
      <c r="G529" s="56" t="s">
        <v>354</v>
      </c>
    </row>
    <row r="530" spans="1:7" s="5" customFormat="1" ht="15.75" customHeight="1">
      <c r="A530" s="62"/>
      <c r="B530" s="282"/>
      <c r="C530" s="282"/>
      <c r="D530" s="282"/>
      <c r="E530" s="70" t="s">
        <v>14</v>
      </c>
      <c r="F530" s="72" t="s">
        <v>24</v>
      </c>
      <c r="G530" s="46" t="s">
        <v>25</v>
      </c>
    </row>
    <row r="531" spans="1:7" s="5" customFormat="1" ht="15.75" customHeight="1">
      <c r="A531" s="113"/>
      <c r="B531" s="125" t="s">
        <v>983</v>
      </c>
      <c r="C531" s="147" t="s">
        <v>984</v>
      </c>
      <c r="D531" s="312" t="s">
        <v>355</v>
      </c>
      <c r="E531" s="94">
        <v>45415</v>
      </c>
      <c r="F531" s="149">
        <f>E531+4</f>
        <v>45419</v>
      </c>
      <c r="G531" s="82">
        <f>F531+5</f>
        <v>45424</v>
      </c>
    </row>
    <row r="532" spans="1:7" s="5" customFormat="1" ht="15.75" customHeight="1">
      <c r="A532" s="113"/>
      <c r="B532" s="125" t="s">
        <v>985</v>
      </c>
      <c r="C532" s="147" t="s">
        <v>546</v>
      </c>
      <c r="D532" s="313"/>
      <c r="E532" s="94">
        <f t="shared" ref="E532:G535" si="69">E531+7</f>
        <v>45422</v>
      </c>
      <c r="F532" s="149">
        <f t="shared" si="69"/>
        <v>45426</v>
      </c>
      <c r="G532" s="82">
        <f t="shared" si="69"/>
        <v>45431</v>
      </c>
    </row>
    <row r="533" spans="1:7" s="5" customFormat="1" ht="15.75" customHeight="1">
      <c r="A533" s="113"/>
      <c r="B533" s="125" t="s">
        <v>986</v>
      </c>
      <c r="C533" s="147" t="s">
        <v>987</v>
      </c>
      <c r="D533" s="313"/>
      <c r="E533" s="94">
        <f t="shared" si="69"/>
        <v>45429</v>
      </c>
      <c r="F533" s="149">
        <f t="shared" si="69"/>
        <v>45433</v>
      </c>
      <c r="G533" s="82">
        <f t="shared" si="69"/>
        <v>45438</v>
      </c>
    </row>
    <row r="534" spans="1:7" s="5" customFormat="1" ht="15.75" customHeight="1">
      <c r="A534" s="113"/>
      <c r="B534" s="125" t="s">
        <v>983</v>
      </c>
      <c r="C534" s="147" t="s">
        <v>988</v>
      </c>
      <c r="D534" s="313"/>
      <c r="E534" s="94">
        <f t="shared" si="69"/>
        <v>45436</v>
      </c>
      <c r="F534" s="149">
        <f t="shared" si="69"/>
        <v>45440</v>
      </c>
      <c r="G534" s="82">
        <f t="shared" si="69"/>
        <v>45445</v>
      </c>
    </row>
    <row r="535" spans="1:7" s="5" customFormat="1" ht="15.75" customHeight="1">
      <c r="A535" s="113"/>
      <c r="B535" s="90" t="s">
        <v>985</v>
      </c>
      <c r="C535" s="125" t="s">
        <v>989</v>
      </c>
      <c r="D535" s="314"/>
      <c r="E535" s="94">
        <f t="shared" si="69"/>
        <v>45443</v>
      </c>
      <c r="F535" s="149">
        <f t="shared" si="69"/>
        <v>45447</v>
      </c>
      <c r="G535" s="82">
        <f t="shared" si="69"/>
        <v>45452</v>
      </c>
    </row>
    <row r="536" spans="1:7" s="5" customFormat="1" ht="15.75" customHeight="1">
      <c r="A536" s="113"/>
      <c r="B536" s="116"/>
      <c r="C536" s="116"/>
      <c r="D536" s="117"/>
      <c r="E536" s="117"/>
      <c r="F536" s="118"/>
      <c r="G536" s="118"/>
    </row>
    <row r="537" spans="1:7" s="5" customFormat="1" ht="15.75" customHeight="1">
      <c r="A537" s="113"/>
      <c r="B537" s="283"/>
      <c r="C537" s="283"/>
      <c r="D537" s="283"/>
      <c r="E537" s="283"/>
      <c r="F537" s="283"/>
      <c r="G537" s="283"/>
    </row>
    <row r="538" spans="1:7" s="5" customFormat="1" ht="15.75" customHeight="1">
      <c r="A538" s="113"/>
      <c r="B538" s="264" t="s">
        <v>266</v>
      </c>
      <c r="C538" s="264" t="s">
        <v>21</v>
      </c>
      <c r="D538" s="227" t="s">
        <v>22</v>
      </c>
      <c r="E538" s="119" t="s">
        <v>226</v>
      </c>
      <c r="F538" s="119" t="s">
        <v>23</v>
      </c>
      <c r="G538" s="119" t="s">
        <v>76</v>
      </c>
    </row>
    <row r="539" spans="1:7" s="5" customFormat="1" ht="15.75" customHeight="1">
      <c r="A539" s="113"/>
      <c r="B539" s="264"/>
      <c r="C539" s="264"/>
      <c r="D539" s="229"/>
      <c r="E539" s="121" t="s">
        <v>333</v>
      </c>
      <c r="F539" s="122" t="s">
        <v>24</v>
      </c>
      <c r="G539" s="119" t="s">
        <v>25</v>
      </c>
    </row>
    <row r="540" spans="1:7" s="5" customFormat="1" ht="15.75" customHeight="1">
      <c r="A540" s="113"/>
      <c r="B540" s="133" t="s">
        <v>1051</v>
      </c>
      <c r="C540" s="109" t="s">
        <v>1052</v>
      </c>
      <c r="D540" s="233" t="s">
        <v>352</v>
      </c>
      <c r="E540" s="82">
        <v>45410</v>
      </c>
      <c r="F540" s="82">
        <f>E540+4</f>
        <v>45414</v>
      </c>
      <c r="G540" s="82">
        <f>F540+10</f>
        <v>45424</v>
      </c>
    </row>
    <row r="541" spans="1:7" s="5" customFormat="1" ht="15.75" customHeight="1">
      <c r="A541" s="113"/>
      <c r="B541" s="133" t="s">
        <v>1049</v>
      </c>
      <c r="C541" s="133" t="s">
        <v>1050</v>
      </c>
      <c r="D541" s="253"/>
      <c r="E541" s="85">
        <f t="shared" ref="E541:G544" si="70">E540+7</f>
        <v>45417</v>
      </c>
      <c r="F541" s="82">
        <f t="shared" si="70"/>
        <v>45421</v>
      </c>
      <c r="G541" s="82">
        <f t="shared" si="70"/>
        <v>45431</v>
      </c>
    </row>
    <row r="542" spans="1:7" s="5" customFormat="1" ht="15.75" customHeight="1">
      <c r="A542" s="113"/>
      <c r="B542" s="110" t="s">
        <v>1053</v>
      </c>
      <c r="C542" s="110" t="s">
        <v>1054</v>
      </c>
      <c r="D542" s="253"/>
      <c r="E542" s="85">
        <f t="shared" si="70"/>
        <v>45424</v>
      </c>
      <c r="F542" s="82">
        <f t="shared" si="70"/>
        <v>45428</v>
      </c>
      <c r="G542" s="82">
        <f t="shared" si="70"/>
        <v>45438</v>
      </c>
    </row>
    <row r="543" spans="1:7" s="5" customFormat="1" ht="15.75" customHeight="1">
      <c r="A543" s="113"/>
      <c r="B543" s="125" t="s">
        <v>1055</v>
      </c>
      <c r="C543" s="148" t="s">
        <v>1056</v>
      </c>
      <c r="D543" s="253"/>
      <c r="E543" s="85">
        <f t="shared" si="70"/>
        <v>45431</v>
      </c>
      <c r="F543" s="82">
        <f t="shared" si="70"/>
        <v>45435</v>
      </c>
      <c r="G543" s="82">
        <f t="shared" si="70"/>
        <v>45445</v>
      </c>
    </row>
    <row r="544" spans="1:7" s="5" customFormat="1" ht="15.75" customHeight="1">
      <c r="A544" s="113"/>
      <c r="B544" s="125" t="s">
        <v>1049</v>
      </c>
      <c r="C544" s="125" t="s">
        <v>1057</v>
      </c>
      <c r="D544" s="254"/>
      <c r="E544" s="85">
        <f t="shared" si="70"/>
        <v>45438</v>
      </c>
      <c r="F544" s="82">
        <f t="shared" si="70"/>
        <v>45442</v>
      </c>
      <c r="G544" s="82">
        <f t="shared" si="70"/>
        <v>45452</v>
      </c>
    </row>
    <row r="545" spans="1:7" s="5" customFormat="1" ht="15.75" customHeight="1">
      <c r="A545" s="113"/>
      <c r="B545" s="141"/>
      <c r="C545" s="141"/>
      <c r="D545" s="144"/>
      <c r="E545" s="144"/>
      <c r="F545" s="132"/>
      <c r="G545" s="132"/>
    </row>
    <row r="546" spans="1:7" s="5" customFormat="1" ht="15.75" customHeight="1">
      <c r="A546" s="276"/>
      <c r="B546" s="276"/>
      <c r="C546" s="116"/>
      <c r="D546" s="117"/>
      <c r="E546" s="117"/>
      <c r="F546" s="118"/>
      <c r="G546" s="118"/>
    </row>
    <row r="547" spans="1:7" s="5" customFormat="1" ht="15.75" customHeight="1">
      <c r="A547" s="113"/>
      <c r="B547" s="236" t="s">
        <v>20</v>
      </c>
      <c r="C547" s="227" t="s">
        <v>21</v>
      </c>
      <c r="D547" s="227" t="s">
        <v>22</v>
      </c>
      <c r="E547" s="119" t="s">
        <v>226</v>
      </c>
      <c r="F547" s="119" t="s">
        <v>23</v>
      </c>
      <c r="G547" s="120" t="s">
        <v>55</v>
      </c>
    </row>
    <row r="548" spans="1:7" s="5" customFormat="1" ht="15.75" customHeight="1">
      <c r="A548" s="113" t="s">
        <v>356</v>
      </c>
      <c r="B548" s="237"/>
      <c r="C548" s="229"/>
      <c r="D548" s="229"/>
      <c r="E548" s="121" t="s">
        <v>14</v>
      </c>
      <c r="F548" s="122" t="s">
        <v>24</v>
      </c>
      <c r="G548" s="119" t="s">
        <v>25</v>
      </c>
    </row>
    <row r="549" spans="1:7" s="5" customFormat="1" ht="15.75" customHeight="1">
      <c r="A549" s="113"/>
      <c r="B549" s="133" t="s">
        <v>215</v>
      </c>
      <c r="C549" s="133" t="s">
        <v>552</v>
      </c>
      <c r="D549" s="238" t="s">
        <v>551</v>
      </c>
      <c r="E549" s="81">
        <v>45421</v>
      </c>
      <c r="F549" s="81">
        <f>E549+5</f>
        <v>45426</v>
      </c>
      <c r="G549" s="82">
        <f>F549+7</f>
        <v>45433</v>
      </c>
    </row>
    <row r="550" spans="1:7" s="5" customFormat="1" ht="15.75" customHeight="1">
      <c r="A550" s="113"/>
      <c r="B550" s="133" t="s">
        <v>553</v>
      </c>
      <c r="C550" s="133" t="s">
        <v>554</v>
      </c>
      <c r="D550" s="219"/>
      <c r="E550" s="83">
        <f t="shared" ref="E550:G551" si="71">E549+7</f>
        <v>45428</v>
      </c>
      <c r="F550" s="81">
        <f t="shared" si="71"/>
        <v>45433</v>
      </c>
      <c r="G550" s="82">
        <f t="shared" si="71"/>
        <v>45440</v>
      </c>
    </row>
    <row r="551" spans="1:7" s="5" customFormat="1" ht="15.75" customHeight="1">
      <c r="A551" s="113"/>
      <c r="B551" s="109" t="s">
        <v>555</v>
      </c>
      <c r="C551" s="109" t="s">
        <v>556</v>
      </c>
      <c r="D551" s="219"/>
      <c r="E551" s="83">
        <f t="shared" si="71"/>
        <v>45435</v>
      </c>
      <c r="F551" s="81">
        <f t="shared" si="71"/>
        <v>45440</v>
      </c>
      <c r="G551" s="82">
        <f t="shared" si="71"/>
        <v>45447</v>
      </c>
    </row>
    <row r="552" spans="1:7" s="5" customFormat="1" ht="15.75" customHeight="1">
      <c r="A552" s="113"/>
      <c r="B552" s="133" t="s">
        <v>557</v>
      </c>
      <c r="C552" s="133" t="s">
        <v>558</v>
      </c>
      <c r="D552" s="219"/>
      <c r="E552" s="83">
        <f t="shared" ref="E552:G552" si="72">E551+7</f>
        <v>45442</v>
      </c>
      <c r="F552" s="81">
        <f t="shared" si="72"/>
        <v>45447</v>
      </c>
      <c r="G552" s="82">
        <f t="shared" si="72"/>
        <v>45454</v>
      </c>
    </row>
    <row r="553" spans="1:7" s="5" customFormat="1" ht="15.75" customHeight="1">
      <c r="A553" s="113"/>
      <c r="B553" s="138"/>
      <c r="C553" s="138"/>
      <c r="D553" s="220"/>
      <c r="E553" s="83"/>
      <c r="F553" s="81"/>
      <c r="G553" s="82"/>
    </row>
    <row r="554" spans="1:7" s="5" customFormat="1" ht="15.75" customHeight="1">
      <c r="A554" s="62"/>
      <c r="B554" s="15"/>
      <c r="C554" s="15"/>
      <c r="D554" s="47"/>
      <c r="E554" s="14"/>
      <c r="F554" s="14"/>
      <c r="G554" s="14"/>
    </row>
    <row r="555" spans="1:7" s="5" customFormat="1" ht="15.75" customHeight="1">
      <c r="A555" s="62"/>
      <c r="B555" s="224" t="s">
        <v>266</v>
      </c>
      <c r="C555" s="259" t="s">
        <v>21</v>
      </c>
      <c r="D555" s="259" t="s">
        <v>22</v>
      </c>
      <c r="E555" s="46" t="s">
        <v>226</v>
      </c>
      <c r="F555" s="46" t="s">
        <v>23</v>
      </c>
      <c r="G555" s="56" t="s">
        <v>55</v>
      </c>
    </row>
    <row r="556" spans="1:7" s="5" customFormat="1" ht="15.75" customHeight="1">
      <c r="A556" s="62"/>
      <c r="B556" s="225"/>
      <c r="C556" s="260"/>
      <c r="D556" s="260"/>
      <c r="E556" s="57" t="s">
        <v>14</v>
      </c>
      <c r="F556" s="20" t="s">
        <v>24</v>
      </c>
      <c r="G556" s="46" t="s">
        <v>25</v>
      </c>
    </row>
    <row r="557" spans="1:7" s="5" customFormat="1" ht="15.75" customHeight="1">
      <c r="A557" s="62"/>
      <c r="B557" s="98" t="s">
        <v>507</v>
      </c>
      <c r="C557" s="124"/>
      <c r="D557" s="233" t="s">
        <v>358</v>
      </c>
      <c r="E557" s="106">
        <v>45413</v>
      </c>
      <c r="F557" s="106">
        <f>E557+4</f>
        <v>45417</v>
      </c>
      <c r="G557" s="82">
        <f>F557+8</f>
        <v>45425</v>
      </c>
    </row>
    <row r="558" spans="1:7" s="5" customFormat="1" ht="15.75" customHeight="1">
      <c r="A558" s="62"/>
      <c r="B558" s="79" t="s">
        <v>755</v>
      </c>
      <c r="C558" s="124" t="s">
        <v>756</v>
      </c>
      <c r="D558" s="219"/>
      <c r="E558" s="106">
        <f t="shared" ref="E558:G561" si="73">E557+7</f>
        <v>45420</v>
      </c>
      <c r="F558" s="106">
        <f t="shared" si="73"/>
        <v>45424</v>
      </c>
      <c r="G558" s="82">
        <f t="shared" si="73"/>
        <v>45432</v>
      </c>
    </row>
    <row r="559" spans="1:7" s="5" customFormat="1" ht="15.75" customHeight="1">
      <c r="A559" s="62"/>
      <c r="B559" s="79" t="s">
        <v>757</v>
      </c>
      <c r="C559" s="124" t="s">
        <v>758</v>
      </c>
      <c r="D559" s="219"/>
      <c r="E559" s="106">
        <f t="shared" si="73"/>
        <v>45427</v>
      </c>
      <c r="F559" s="106">
        <f t="shared" si="73"/>
        <v>45431</v>
      </c>
      <c r="G559" s="82">
        <f t="shared" si="73"/>
        <v>45439</v>
      </c>
    </row>
    <row r="560" spans="1:7" s="5" customFormat="1" ht="15.75" customHeight="1">
      <c r="A560" s="62"/>
      <c r="B560" s="79" t="s">
        <v>759</v>
      </c>
      <c r="C560" s="124" t="s">
        <v>760</v>
      </c>
      <c r="D560" s="219"/>
      <c r="E560" s="106">
        <f t="shared" si="73"/>
        <v>45434</v>
      </c>
      <c r="F560" s="106">
        <f t="shared" si="73"/>
        <v>45438</v>
      </c>
      <c r="G560" s="82">
        <f t="shared" si="73"/>
        <v>45446</v>
      </c>
    </row>
    <row r="561" spans="1:7" s="5" customFormat="1" ht="15.75" customHeight="1">
      <c r="A561" s="62"/>
      <c r="B561" s="124" t="s">
        <v>761</v>
      </c>
      <c r="C561" s="124" t="s">
        <v>762</v>
      </c>
      <c r="D561" s="234"/>
      <c r="E561" s="106">
        <f t="shared" si="73"/>
        <v>45441</v>
      </c>
      <c r="F561" s="106">
        <f t="shared" si="73"/>
        <v>45445</v>
      </c>
      <c r="G561" s="82">
        <f t="shared" si="73"/>
        <v>45453</v>
      </c>
    </row>
    <row r="562" spans="1:7" s="5" customFormat="1" ht="15.75" customHeight="1">
      <c r="A562" s="62"/>
      <c r="B562" s="141"/>
      <c r="C562" s="141"/>
      <c r="D562" s="144"/>
      <c r="E562" s="132"/>
      <c r="F562" s="132"/>
      <c r="G562" s="132"/>
    </row>
    <row r="563" spans="1:7" s="5" customFormat="1" ht="15.75" customHeight="1">
      <c r="A563" s="33"/>
      <c r="B563" s="141"/>
      <c r="C563" s="141"/>
      <c r="D563" s="144"/>
      <c r="E563" s="132"/>
      <c r="F563" s="132"/>
      <c r="G563" s="132"/>
    </row>
    <row r="564" spans="1:7" s="5" customFormat="1" ht="15.75" customHeight="1">
      <c r="A564" s="62"/>
      <c r="B564" s="302" t="s">
        <v>20</v>
      </c>
      <c r="C564" s="302" t="s">
        <v>21</v>
      </c>
      <c r="D564" s="302" t="s">
        <v>22</v>
      </c>
      <c r="E564" s="150" t="s">
        <v>226</v>
      </c>
      <c r="F564" s="150" t="s">
        <v>23</v>
      </c>
      <c r="G564" s="150" t="s">
        <v>359</v>
      </c>
    </row>
    <row r="565" spans="1:7" s="5" customFormat="1" ht="15.75" customHeight="1">
      <c r="A565" s="62" t="s">
        <v>360</v>
      </c>
      <c r="B565" s="302"/>
      <c r="C565" s="302"/>
      <c r="D565" s="302"/>
      <c r="E565" s="150" t="s">
        <v>14</v>
      </c>
      <c r="F565" s="150" t="s">
        <v>24</v>
      </c>
      <c r="G565" s="150" t="s">
        <v>25</v>
      </c>
    </row>
    <row r="566" spans="1:7" s="5" customFormat="1" ht="15.75" customHeight="1">
      <c r="A566" s="62"/>
      <c r="B566" s="151" t="s">
        <v>934</v>
      </c>
      <c r="C566" s="151" t="s">
        <v>935</v>
      </c>
      <c r="D566" s="310" t="s">
        <v>933</v>
      </c>
      <c r="E566" s="152">
        <v>45413</v>
      </c>
      <c r="F566" s="152">
        <f>E566+4</f>
        <v>45417</v>
      </c>
      <c r="G566" s="152">
        <f>F566+6</f>
        <v>45423</v>
      </c>
    </row>
    <row r="567" spans="1:7" s="5" customFormat="1" ht="15.75" customHeight="1">
      <c r="A567" s="62"/>
      <c r="B567" s="151" t="s">
        <v>197</v>
      </c>
      <c r="C567" s="151" t="s">
        <v>201</v>
      </c>
      <c r="D567" s="310"/>
      <c r="E567" s="152">
        <f t="shared" ref="E567:G570" si="74">E566+7</f>
        <v>45420</v>
      </c>
      <c r="F567" s="152">
        <f t="shared" si="74"/>
        <v>45424</v>
      </c>
      <c r="G567" s="152">
        <f t="shared" si="74"/>
        <v>45430</v>
      </c>
    </row>
    <row r="568" spans="1:7" s="5" customFormat="1" ht="15.75" customHeight="1">
      <c r="A568" s="62"/>
      <c r="B568" s="153" t="s">
        <v>195</v>
      </c>
      <c r="C568" s="151" t="s">
        <v>936</v>
      </c>
      <c r="D568" s="310"/>
      <c r="E568" s="152">
        <f t="shared" si="74"/>
        <v>45427</v>
      </c>
      <c r="F568" s="152">
        <f t="shared" si="74"/>
        <v>45431</v>
      </c>
      <c r="G568" s="152">
        <f t="shared" si="74"/>
        <v>45437</v>
      </c>
    </row>
    <row r="569" spans="1:7" s="5" customFormat="1" ht="15.75" customHeight="1">
      <c r="A569" s="62"/>
      <c r="B569" s="153" t="s">
        <v>197</v>
      </c>
      <c r="C569" s="151" t="s">
        <v>937</v>
      </c>
      <c r="D569" s="310"/>
      <c r="E569" s="152">
        <f t="shared" si="74"/>
        <v>45434</v>
      </c>
      <c r="F569" s="152">
        <f t="shared" si="74"/>
        <v>45438</v>
      </c>
      <c r="G569" s="152">
        <f t="shared" si="74"/>
        <v>45444</v>
      </c>
    </row>
    <row r="570" spans="1:7" s="5" customFormat="1" ht="15.75" customHeight="1">
      <c r="A570" s="62"/>
      <c r="B570" s="153" t="s">
        <v>195</v>
      </c>
      <c r="C570" s="151" t="s">
        <v>938</v>
      </c>
      <c r="D570" s="310"/>
      <c r="E570" s="152">
        <f t="shared" si="74"/>
        <v>45441</v>
      </c>
      <c r="F570" s="152">
        <f t="shared" si="74"/>
        <v>45445</v>
      </c>
      <c r="G570" s="152">
        <f t="shared" si="74"/>
        <v>45451</v>
      </c>
    </row>
    <row r="571" spans="1:7" s="5" customFormat="1" ht="15.75" customHeight="1">
      <c r="A571" s="62"/>
      <c r="B571" s="154"/>
      <c r="C571" s="155"/>
      <c r="D571" s="144"/>
      <c r="E571" s="132"/>
      <c r="F571" s="132"/>
      <c r="G571" s="132"/>
    </row>
    <row r="572" spans="1:7" s="5" customFormat="1" ht="15.75" customHeight="1">
      <c r="A572" s="62" t="s">
        <v>361</v>
      </c>
      <c r="B572" s="227" t="s">
        <v>20</v>
      </c>
      <c r="C572" s="227" t="s">
        <v>21</v>
      </c>
      <c r="D572" s="227" t="s">
        <v>22</v>
      </c>
      <c r="E572" s="119" t="s">
        <v>226</v>
      </c>
      <c r="F572" s="119" t="s">
        <v>23</v>
      </c>
      <c r="G572" s="120" t="s">
        <v>362</v>
      </c>
    </row>
    <row r="573" spans="1:7" s="5" customFormat="1" ht="15.75" customHeight="1">
      <c r="A573" s="62"/>
      <c r="B573" s="229"/>
      <c r="C573" s="229"/>
      <c r="D573" s="229"/>
      <c r="E573" s="121" t="s">
        <v>14</v>
      </c>
      <c r="F573" s="122" t="s">
        <v>24</v>
      </c>
      <c r="G573" s="119" t="s">
        <v>25</v>
      </c>
    </row>
    <row r="574" spans="1:7" s="5" customFormat="1" ht="15.75" customHeight="1">
      <c r="A574" s="62"/>
      <c r="B574" s="125" t="s">
        <v>983</v>
      </c>
      <c r="C574" s="147" t="s">
        <v>984</v>
      </c>
      <c r="D574" s="316" t="s">
        <v>355</v>
      </c>
      <c r="E574" s="94">
        <v>45415</v>
      </c>
      <c r="F574" s="106">
        <f>E574+4</f>
        <v>45419</v>
      </c>
      <c r="G574" s="82">
        <f>F574+5</f>
        <v>45424</v>
      </c>
    </row>
    <row r="575" spans="1:7" s="5" customFormat="1" ht="15.75" customHeight="1">
      <c r="A575" s="62"/>
      <c r="B575" s="125" t="s">
        <v>985</v>
      </c>
      <c r="C575" s="147" t="s">
        <v>546</v>
      </c>
      <c r="D575" s="317"/>
      <c r="E575" s="94">
        <f t="shared" ref="E575:G578" si="75">E574+7</f>
        <v>45422</v>
      </c>
      <c r="F575" s="106">
        <f t="shared" si="75"/>
        <v>45426</v>
      </c>
      <c r="G575" s="82">
        <f t="shared" si="75"/>
        <v>45431</v>
      </c>
    </row>
    <row r="576" spans="1:7" s="5" customFormat="1" ht="15.75" customHeight="1">
      <c r="A576" s="62"/>
      <c r="B576" s="125" t="s">
        <v>986</v>
      </c>
      <c r="C576" s="147" t="s">
        <v>987</v>
      </c>
      <c r="D576" s="317"/>
      <c r="E576" s="94">
        <f t="shared" si="75"/>
        <v>45429</v>
      </c>
      <c r="F576" s="106">
        <f t="shared" si="75"/>
        <v>45433</v>
      </c>
      <c r="G576" s="82">
        <f t="shared" si="75"/>
        <v>45438</v>
      </c>
    </row>
    <row r="577" spans="1:8" s="5" customFormat="1" ht="15.75" customHeight="1">
      <c r="A577" s="62"/>
      <c r="B577" s="125" t="s">
        <v>983</v>
      </c>
      <c r="C577" s="147" t="s">
        <v>988</v>
      </c>
      <c r="D577" s="317"/>
      <c r="E577" s="94">
        <f t="shared" si="75"/>
        <v>45436</v>
      </c>
      <c r="F577" s="106">
        <f t="shared" si="75"/>
        <v>45440</v>
      </c>
      <c r="G577" s="82">
        <f t="shared" si="75"/>
        <v>45445</v>
      </c>
    </row>
    <row r="578" spans="1:8" s="5" customFormat="1" ht="15.75" customHeight="1">
      <c r="A578" s="62"/>
      <c r="B578" s="90" t="s">
        <v>985</v>
      </c>
      <c r="C578" s="125" t="s">
        <v>989</v>
      </c>
      <c r="D578" s="318"/>
      <c r="E578" s="94">
        <f t="shared" si="75"/>
        <v>45443</v>
      </c>
      <c r="F578" s="106">
        <f t="shared" si="75"/>
        <v>45447</v>
      </c>
      <c r="G578" s="82">
        <f t="shared" si="75"/>
        <v>45452</v>
      </c>
    </row>
    <row r="579" spans="1:8" s="5" customFormat="1" ht="15.75" customHeight="1">
      <c r="A579" s="62"/>
      <c r="B579" s="15"/>
      <c r="C579" s="15"/>
      <c r="D579" s="49"/>
      <c r="E579" s="14"/>
      <c r="F579" s="14"/>
      <c r="G579" s="14"/>
    </row>
    <row r="580" spans="1:8" s="5" customFormat="1" ht="15.75" customHeight="1">
      <c r="A580" s="34" t="s">
        <v>363</v>
      </c>
      <c r="B580" s="35"/>
      <c r="C580" s="35"/>
      <c r="D580" s="35"/>
      <c r="E580" s="35"/>
      <c r="F580" s="35"/>
      <c r="G580" s="35"/>
    </row>
    <row r="581" spans="1:8" s="5" customFormat="1" ht="15.75" customHeight="1">
      <c r="A581" s="319"/>
      <c r="B581" s="319"/>
      <c r="C581" s="24"/>
      <c r="D581" s="9"/>
      <c r="E581" s="9"/>
      <c r="F581" s="59"/>
      <c r="G581" s="59"/>
    </row>
    <row r="582" spans="1:8" s="5" customFormat="1" ht="15.75" customHeight="1">
      <c r="A582" s="62" t="s">
        <v>364</v>
      </c>
      <c r="B582" s="315" t="s">
        <v>229</v>
      </c>
      <c r="C582" s="315" t="s">
        <v>21</v>
      </c>
      <c r="D582" s="224" t="s">
        <v>22</v>
      </c>
      <c r="E582" s="46" t="s">
        <v>224</v>
      </c>
      <c r="F582" s="46" t="s">
        <v>365</v>
      </c>
      <c r="G582" s="46" t="s">
        <v>16</v>
      </c>
    </row>
    <row r="583" spans="1:8" s="5" customFormat="1" ht="15.75" customHeight="1">
      <c r="A583" s="62"/>
      <c r="B583" s="315"/>
      <c r="C583" s="315"/>
      <c r="D583" s="225"/>
      <c r="E583" s="46" t="s">
        <v>14</v>
      </c>
      <c r="F583" s="46" t="s">
        <v>24</v>
      </c>
      <c r="G583" s="46" t="s">
        <v>25</v>
      </c>
    </row>
    <row r="584" spans="1:8" s="5" customFormat="1" ht="15.75" customHeight="1">
      <c r="A584" s="113"/>
      <c r="B584" s="111" t="s">
        <v>1005</v>
      </c>
      <c r="C584" s="111" t="s">
        <v>1006</v>
      </c>
      <c r="D584" s="265" t="s">
        <v>366</v>
      </c>
      <c r="E584" s="82">
        <v>45413</v>
      </c>
      <c r="F584" s="82">
        <f>E584+3</f>
        <v>45416</v>
      </c>
      <c r="G584" s="82">
        <f>F584+2</f>
        <v>45418</v>
      </c>
      <c r="H584" s="156"/>
    </row>
    <row r="585" spans="1:8" s="5" customFormat="1" ht="15.75" customHeight="1">
      <c r="A585" s="113"/>
      <c r="B585" s="111" t="s">
        <v>1007</v>
      </c>
      <c r="C585" s="111" t="s">
        <v>1006</v>
      </c>
      <c r="D585" s="219"/>
      <c r="E585" s="82">
        <f t="shared" ref="E585:G588" si="76">E584+7</f>
        <v>45420</v>
      </c>
      <c r="F585" s="82">
        <f t="shared" si="76"/>
        <v>45423</v>
      </c>
      <c r="G585" s="82">
        <f t="shared" si="76"/>
        <v>45425</v>
      </c>
      <c r="H585" s="156"/>
    </row>
    <row r="586" spans="1:8" s="5" customFormat="1" ht="15.75" customHeight="1">
      <c r="A586" s="113"/>
      <c r="B586" s="111" t="s">
        <v>1008</v>
      </c>
      <c r="C586" s="111" t="s">
        <v>1009</v>
      </c>
      <c r="D586" s="219"/>
      <c r="E586" s="82">
        <f t="shared" si="76"/>
        <v>45427</v>
      </c>
      <c r="F586" s="82">
        <f t="shared" si="76"/>
        <v>45430</v>
      </c>
      <c r="G586" s="82">
        <f t="shared" si="76"/>
        <v>45432</v>
      </c>
      <c r="H586" s="156"/>
    </row>
    <row r="587" spans="1:8" s="5" customFormat="1" ht="15.75" customHeight="1">
      <c r="A587" s="113"/>
      <c r="B587" s="111" t="s">
        <v>1005</v>
      </c>
      <c r="C587" s="111" t="s">
        <v>1010</v>
      </c>
      <c r="D587" s="219"/>
      <c r="E587" s="82">
        <f t="shared" si="76"/>
        <v>45434</v>
      </c>
      <c r="F587" s="82">
        <f t="shared" si="76"/>
        <v>45437</v>
      </c>
      <c r="G587" s="82">
        <f t="shared" si="76"/>
        <v>45439</v>
      </c>
      <c r="H587" s="156"/>
    </row>
    <row r="588" spans="1:8" s="5" customFormat="1" ht="15.75" customHeight="1">
      <c r="A588" s="113"/>
      <c r="B588" s="111" t="s">
        <v>1011</v>
      </c>
      <c r="C588" s="111" t="s">
        <v>1010</v>
      </c>
      <c r="D588" s="234"/>
      <c r="E588" s="82">
        <f t="shared" si="76"/>
        <v>45441</v>
      </c>
      <c r="F588" s="82">
        <f t="shared" si="76"/>
        <v>45444</v>
      </c>
      <c r="G588" s="82">
        <f t="shared" si="76"/>
        <v>45446</v>
      </c>
      <c r="H588" s="156"/>
    </row>
    <row r="589" spans="1:8" s="5" customFormat="1" ht="15.75" customHeight="1">
      <c r="A589" s="113"/>
      <c r="B589" s="156"/>
      <c r="C589" s="156"/>
      <c r="D589" s="131"/>
      <c r="E589" s="131"/>
      <c r="F589" s="132"/>
      <c r="G589" s="132"/>
      <c r="H589" s="156"/>
    </row>
    <row r="590" spans="1:8" s="5" customFormat="1" ht="15.75" customHeight="1">
      <c r="A590" s="230"/>
      <c r="B590" s="230"/>
      <c r="C590" s="116"/>
      <c r="D590" s="117"/>
      <c r="E590" s="117"/>
      <c r="F590" s="118"/>
      <c r="G590" s="118"/>
      <c r="H590" s="156"/>
    </row>
    <row r="591" spans="1:8" s="5" customFormat="1" ht="15.75" customHeight="1">
      <c r="A591" s="113" t="s">
        <v>367</v>
      </c>
      <c r="B591" s="236" t="s">
        <v>229</v>
      </c>
      <c r="C591" s="236" t="s">
        <v>21</v>
      </c>
      <c r="D591" s="236" t="s">
        <v>22</v>
      </c>
      <c r="E591" s="119" t="s">
        <v>224</v>
      </c>
      <c r="F591" s="119" t="s">
        <v>23</v>
      </c>
      <c r="G591" s="119" t="s">
        <v>78</v>
      </c>
      <c r="H591" s="156"/>
    </row>
    <row r="592" spans="1:8" s="5" customFormat="1" ht="15.75" customHeight="1">
      <c r="A592" s="113"/>
      <c r="B592" s="237"/>
      <c r="C592" s="237"/>
      <c r="D592" s="237"/>
      <c r="E592" s="119" t="s">
        <v>14</v>
      </c>
      <c r="F592" s="119" t="s">
        <v>24</v>
      </c>
      <c r="G592" s="119" t="s">
        <v>25</v>
      </c>
      <c r="H592" s="156"/>
    </row>
    <row r="593" spans="1:8" s="5" customFormat="1" ht="15.75" customHeight="1">
      <c r="A593" s="156"/>
      <c r="B593" s="111" t="s">
        <v>1005</v>
      </c>
      <c r="C593" s="111" t="s">
        <v>1006</v>
      </c>
      <c r="D593" s="265" t="s">
        <v>366</v>
      </c>
      <c r="E593" s="82">
        <v>45413</v>
      </c>
      <c r="F593" s="82">
        <f>E593+3</f>
        <v>45416</v>
      </c>
      <c r="G593" s="82">
        <f>F593+2</f>
        <v>45418</v>
      </c>
      <c r="H593" s="156"/>
    </row>
    <row r="594" spans="1:8" s="5" customFormat="1" ht="15.75" customHeight="1">
      <c r="A594" s="113"/>
      <c r="B594" s="111" t="s">
        <v>1007</v>
      </c>
      <c r="C594" s="111" t="s">
        <v>1006</v>
      </c>
      <c r="D594" s="219"/>
      <c r="E594" s="82">
        <f t="shared" ref="E594:G597" si="77">E593+7</f>
        <v>45420</v>
      </c>
      <c r="F594" s="82">
        <f t="shared" si="77"/>
        <v>45423</v>
      </c>
      <c r="G594" s="82">
        <f t="shared" si="77"/>
        <v>45425</v>
      </c>
      <c r="H594" s="156"/>
    </row>
    <row r="595" spans="1:8" s="5" customFormat="1" ht="15.75" customHeight="1">
      <c r="A595" s="113"/>
      <c r="B595" s="111" t="s">
        <v>1008</v>
      </c>
      <c r="C595" s="111" t="s">
        <v>1009</v>
      </c>
      <c r="D595" s="219"/>
      <c r="E595" s="82">
        <f t="shared" si="77"/>
        <v>45427</v>
      </c>
      <c r="F595" s="82">
        <f t="shared" si="77"/>
        <v>45430</v>
      </c>
      <c r="G595" s="82">
        <f t="shared" si="77"/>
        <v>45432</v>
      </c>
      <c r="H595" s="156"/>
    </row>
    <row r="596" spans="1:8" s="5" customFormat="1" ht="15.75" customHeight="1">
      <c r="A596" s="113"/>
      <c r="B596" s="111" t="s">
        <v>1005</v>
      </c>
      <c r="C596" s="111" t="s">
        <v>1010</v>
      </c>
      <c r="D596" s="219"/>
      <c r="E596" s="82">
        <f t="shared" si="77"/>
        <v>45434</v>
      </c>
      <c r="F596" s="82">
        <f t="shared" si="77"/>
        <v>45437</v>
      </c>
      <c r="G596" s="82">
        <f t="shared" si="77"/>
        <v>45439</v>
      </c>
      <c r="H596" s="156"/>
    </row>
    <row r="597" spans="1:8" s="5" customFormat="1" ht="15.75" customHeight="1">
      <c r="A597" s="113"/>
      <c r="B597" s="111" t="s">
        <v>1011</v>
      </c>
      <c r="C597" s="111" t="s">
        <v>1010</v>
      </c>
      <c r="D597" s="234"/>
      <c r="E597" s="82">
        <f t="shared" si="77"/>
        <v>45441</v>
      </c>
      <c r="F597" s="82">
        <f t="shared" si="77"/>
        <v>45444</v>
      </c>
      <c r="G597" s="82">
        <f t="shared" si="77"/>
        <v>45446</v>
      </c>
      <c r="H597" s="156"/>
    </row>
    <row r="598" spans="1:8" s="5" customFormat="1" ht="15.75" customHeight="1">
      <c r="A598" s="113"/>
      <c r="B598" s="156"/>
      <c r="C598" s="156"/>
      <c r="D598" s="131"/>
      <c r="E598" s="131"/>
      <c r="F598" s="132"/>
      <c r="G598" s="132"/>
      <c r="H598" s="156"/>
    </row>
    <row r="599" spans="1:8" s="5" customFormat="1" ht="15.75" customHeight="1">
      <c r="A599" s="230"/>
      <c r="B599" s="230"/>
      <c r="C599" s="116"/>
      <c r="D599" s="117"/>
      <c r="E599" s="117"/>
      <c r="F599" s="118"/>
      <c r="G599" s="118"/>
      <c r="H599" s="156"/>
    </row>
    <row r="600" spans="1:8" s="5" customFormat="1" ht="15.75" customHeight="1">
      <c r="A600" s="113" t="s">
        <v>368</v>
      </c>
      <c r="B600" s="236" t="s">
        <v>20</v>
      </c>
      <c r="C600" s="236" t="s">
        <v>21</v>
      </c>
      <c r="D600" s="236" t="s">
        <v>22</v>
      </c>
      <c r="E600" s="119" t="s">
        <v>226</v>
      </c>
      <c r="F600" s="119" t="s">
        <v>23</v>
      </c>
      <c r="G600" s="119" t="s">
        <v>79</v>
      </c>
      <c r="H600" s="156"/>
    </row>
    <row r="601" spans="1:8" s="5" customFormat="1" ht="15.75" customHeight="1">
      <c r="A601" s="113"/>
      <c r="B601" s="237"/>
      <c r="C601" s="237"/>
      <c r="D601" s="237"/>
      <c r="E601" s="123" t="s">
        <v>14</v>
      </c>
      <c r="F601" s="119" t="s">
        <v>24</v>
      </c>
      <c r="G601" s="119" t="s">
        <v>25</v>
      </c>
      <c r="H601" s="156"/>
    </row>
    <row r="602" spans="1:8" s="5" customFormat="1" ht="15.75" customHeight="1">
      <c r="A602" s="113"/>
      <c r="B602" s="119" t="s">
        <v>925</v>
      </c>
      <c r="C602" s="119" t="s">
        <v>370</v>
      </c>
      <c r="D602" s="226" t="s">
        <v>924</v>
      </c>
      <c r="E602" s="82">
        <v>45411</v>
      </c>
      <c r="F602" s="82">
        <f>E602+3</f>
        <v>45414</v>
      </c>
      <c r="G602" s="82">
        <f>F602+3</f>
        <v>45417</v>
      </c>
      <c r="H602" s="156"/>
    </row>
    <row r="603" spans="1:8" s="5" customFormat="1" ht="15.75" customHeight="1">
      <c r="A603" s="156"/>
      <c r="B603" s="119" t="s">
        <v>926</v>
      </c>
      <c r="C603" s="119" t="s">
        <v>927</v>
      </c>
      <c r="D603" s="266"/>
      <c r="E603" s="85">
        <f t="shared" ref="E603:G606" si="78">E602+7</f>
        <v>45418</v>
      </c>
      <c r="F603" s="82">
        <f t="shared" si="78"/>
        <v>45421</v>
      </c>
      <c r="G603" s="82">
        <f t="shared" si="78"/>
        <v>45424</v>
      </c>
      <c r="H603" s="156"/>
    </row>
    <row r="604" spans="1:8" s="5" customFormat="1" ht="15.75" customHeight="1">
      <c r="A604" s="113"/>
      <c r="B604" s="119" t="s">
        <v>928</v>
      </c>
      <c r="C604" s="119" t="s">
        <v>929</v>
      </c>
      <c r="D604" s="266"/>
      <c r="E604" s="85">
        <f t="shared" si="78"/>
        <v>45425</v>
      </c>
      <c r="F604" s="82">
        <f t="shared" si="78"/>
        <v>45428</v>
      </c>
      <c r="G604" s="82">
        <f t="shared" si="78"/>
        <v>45431</v>
      </c>
      <c r="H604" s="156"/>
    </row>
    <row r="605" spans="1:8" s="5" customFormat="1" ht="15.75" customHeight="1">
      <c r="A605" s="113"/>
      <c r="B605" s="119" t="s">
        <v>925</v>
      </c>
      <c r="C605" s="119" t="s">
        <v>930</v>
      </c>
      <c r="D605" s="266"/>
      <c r="E605" s="85">
        <f t="shared" si="78"/>
        <v>45432</v>
      </c>
      <c r="F605" s="82">
        <f t="shared" si="78"/>
        <v>45435</v>
      </c>
      <c r="G605" s="82">
        <f t="shared" si="78"/>
        <v>45438</v>
      </c>
      <c r="H605" s="156"/>
    </row>
    <row r="606" spans="1:8" s="5" customFormat="1" ht="15.75" customHeight="1">
      <c r="A606" s="113"/>
      <c r="B606" s="119" t="s">
        <v>926</v>
      </c>
      <c r="C606" s="119" t="s">
        <v>931</v>
      </c>
      <c r="D606" s="266"/>
      <c r="E606" s="85">
        <f t="shared" si="78"/>
        <v>45439</v>
      </c>
      <c r="F606" s="82">
        <f t="shared" si="78"/>
        <v>45442</v>
      </c>
      <c r="G606" s="82">
        <f t="shared" si="78"/>
        <v>45445</v>
      </c>
      <c r="H606" s="156"/>
    </row>
    <row r="607" spans="1:8" s="5" customFormat="1" ht="15.75" customHeight="1">
      <c r="A607" s="230"/>
      <c r="B607" s="230"/>
      <c r="C607" s="230"/>
      <c r="D607" s="230"/>
      <c r="E607" s="230"/>
      <c r="F607" s="230"/>
      <c r="G607" s="230"/>
      <c r="H607" s="230"/>
    </row>
    <row r="608" spans="1:8" s="5" customFormat="1" ht="15.75" customHeight="1">
      <c r="A608" s="113" t="s">
        <v>192</v>
      </c>
      <c r="B608" s="236" t="s">
        <v>20</v>
      </c>
      <c r="C608" s="236" t="s">
        <v>21</v>
      </c>
      <c r="D608" s="236" t="s">
        <v>22</v>
      </c>
      <c r="E608" s="119" t="s">
        <v>224</v>
      </c>
      <c r="F608" s="119" t="s">
        <v>23</v>
      </c>
      <c r="G608" s="119" t="s">
        <v>80</v>
      </c>
      <c r="H608" s="156"/>
    </row>
    <row r="609" spans="1:8" s="5" customFormat="1" ht="15.75" customHeight="1">
      <c r="A609" s="113"/>
      <c r="B609" s="237"/>
      <c r="C609" s="237"/>
      <c r="D609" s="237"/>
      <c r="E609" s="119" t="s">
        <v>259</v>
      </c>
      <c r="F609" s="119" t="s">
        <v>24</v>
      </c>
      <c r="G609" s="119" t="s">
        <v>25</v>
      </c>
      <c r="H609" s="156"/>
    </row>
    <row r="610" spans="1:8" s="5" customFormat="1" ht="15.75" customHeight="1">
      <c r="A610" s="113"/>
      <c r="B610" s="119" t="s">
        <v>925</v>
      </c>
      <c r="C610" s="119" t="s">
        <v>370</v>
      </c>
      <c r="D610" s="227" t="s">
        <v>369</v>
      </c>
      <c r="E610" s="82">
        <v>45411</v>
      </c>
      <c r="F610" s="82">
        <f>E610+3</f>
        <v>45414</v>
      </c>
      <c r="G610" s="82">
        <f>F610+3</f>
        <v>45417</v>
      </c>
      <c r="H610" s="156"/>
    </row>
    <row r="611" spans="1:8" s="5" customFormat="1" ht="15.75" customHeight="1">
      <c r="A611" s="156"/>
      <c r="B611" s="119" t="s">
        <v>926</v>
      </c>
      <c r="C611" s="119" t="s">
        <v>927</v>
      </c>
      <c r="D611" s="240"/>
      <c r="E611" s="85">
        <f>E610+7</f>
        <v>45418</v>
      </c>
      <c r="F611" s="82">
        <f t="shared" ref="E611:G614" si="79">F610+7</f>
        <v>45421</v>
      </c>
      <c r="G611" s="82">
        <f t="shared" si="79"/>
        <v>45424</v>
      </c>
      <c r="H611" s="156"/>
    </row>
    <row r="612" spans="1:8" s="5" customFormat="1" ht="15.75" customHeight="1">
      <c r="A612" s="113"/>
      <c r="B612" s="119" t="s">
        <v>928</v>
      </c>
      <c r="C612" s="119" t="s">
        <v>929</v>
      </c>
      <c r="D612" s="240"/>
      <c r="E612" s="85">
        <f t="shared" si="79"/>
        <v>45425</v>
      </c>
      <c r="F612" s="82">
        <f t="shared" si="79"/>
        <v>45428</v>
      </c>
      <c r="G612" s="82">
        <f t="shared" si="79"/>
        <v>45431</v>
      </c>
      <c r="H612" s="156"/>
    </row>
    <row r="613" spans="1:8" s="5" customFormat="1" ht="15.75" customHeight="1">
      <c r="A613" s="113"/>
      <c r="B613" s="119" t="s">
        <v>925</v>
      </c>
      <c r="C613" s="119" t="s">
        <v>930</v>
      </c>
      <c r="D613" s="240"/>
      <c r="E613" s="85">
        <f t="shared" si="79"/>
        <v>45432</v>
      </c>
      <c r="F613" s="82">
        <f t="shared" si="79"/>
        <v>45435</v>
      </c>
      <c r="G613" s="82">
        <f t="shared" si="79"/>
        <v>45438</v>
      </c>
      <c r="H613" s="156"/>
    </row>
    <row r="614" spans="1:8" s="5" customFormat="1" ht="15.75" customHeight="1">
      <c r="A614" s="113"/>
      <c r="B614" s="119" t="s">
        <v>926</v>
      </c>
      <c r="C614" s="119" t="s">
        <v>931</v>
      </c>
      <c r="D614" s="320"/>
      <c r="E614" s="85">
        <f t="shared" si="79"/>
        <v>45439</v>
      </c>
      <c r="F614" s="82">
        <f t="shared" si="79"/>
        <v>45442</v>
      </c>
      <c r="G614" s="82">
        <f t="shared" si="79"/>
        <v>45445</v>
      </c>
      <c r="H614" s="156"/>
    </row>
    <row r="615" spans="1:8" s="5" customFormat="1" ht="15.75" customHeight="1">
      <c r="A615" s="33"/>
      <c r="C615" s="18"/>
      <c r="D615" s="19"/>
      <c r="E615" s="19"/>
      <c r="F615" s="58"/>
      <c r="G615" s="58"/>
    </row>
    <row r="616" spans="1:8" s="5" customFormat="1" ht="15.75" customHeight="1">
      <c r="A616" s="62" t="s">
        <v>371</v>
      </c>
      <c r="B616" s="259" t="s">
        <v>20</v>
      </c>
      <c r="C616" s="259" t="s">
        <v>21</v>
      </c>
      <c r="D616" s="259" t="s">
        <v>22</v>
      </c>
      <c r="E616" s="46" t="s">
        <v>224</v>
      </c>
      <c r="F616" s="46" t="s">
        <v>23</v>
      </c>
      <c r="G616" s="46" t="s">
        <v>81</v>
      </c>
    </row>
    <row r="617" spans="1:8" s="5" customFormat="1" ht="15.75" customHeight="1">
      <c r="A617" s="62"/>
      <c r="B617" s="260"/>
      <c r="C617" s="260"/>
      <c r="D617" s="260"/>
      <c r="E617" s="52" t="s">
        <v>14</v>
      </c>
      <c r="F617" s="46" t="s">
        <v>24</v>
      </c>
      <c r="G617" s="46" t="s">
        <v>25</v>
      </c>
    </row>
    <row r="618" spans="1:8" s="5" customFormat="1" ht="15.75" customHeight="1">
      <c r="B618" s="119" t="s">
        <v>810</v>
      </c>
      <c r="C618" s="121" t="s">
        <v>811</v>
      </c>
      <c r="D618" s="218" t="s">
        <v>809</v>
      </c>
      <c r="E618" s="82">
        <v>45414</v>
      </c>
      <c r="F618" s="85">
        <f>E618+3</f>
        <v>45417</v>
      </c>
      <c r="G618" s="82">
        <f>F618+3</f>
        <v>45420</v>
      </c>
      <c r="H618" s="156"/>
    </row>
    <row r="619" spans="1:8" s="5" customFormat="1" ht="15.75" customHeight="1">
      <c r="A619" s="62"/>
      <c r="B619" s="119" t="s">
        <v>194</v>
      </c>
      <c r="C619" s="121" t="s">
        <v>812</v>
      </c>
      <c r="D619" s="219"/>
      <c r="E619" s="85">
        <f t="shared" ref="E619:G622" si="80">E618+7</f>
        <v>45421</v>
      </c>
      <c r="F619" s="85">
        <f t="shared" si="80"/>
        <v>45424</v>
      </c>
      <c r="G619" s="82">
        <f t="shared" si="80"/>
        <v>45427</v>
      </c>
      <c r="H619" s="156"/>
    </row>
    <row r="620" spans="1:8" s="5" customFormat="1" ht="15.75" customHeight="1">
      <c r="A620" s="62"/>
      <c r="B620" s="119" t="s">
        <v>194</v>
      </c>
      <c r="C620" s="121" t="s">
        <v>172</v>
      </c>
      <c r="D620" s="219"/>
      <c r="E620" s="85">
        <f t="shared" si="80"/>
        <v>45428</v>
      </c>
      <c r="F620" s="85">
        <f t="shared" si="80"/>
        <v>45431</v>
      </c>
      <c r="G620" s="82">
        <f t="shared" si="80"/>
        <v>45434</v>
      </c>
      <c r="H620" s="156"/>
    </row>
    <row r="621" spans="1:8" s="5" customFormat="1" ht="15.75" customHeight="1">
      <c r="A621" s="62"/>
      <c r="B621" s="119" t="s">
        <v>194</v>
      </c>
      <c r="C621" s="121" t="s">
        <v>177</v>
      </c>
      <c r="D621" s="219"/>
      <c r="E621" s="85">
        <f t="shared" si="80"/>
        <v>45435</v>
      </c>
      <c r="F621" s="85">
        <f t="shared" si="80"/>
        <v>45438</v>
      </c>
      <c r="G621" s="82">
        <f t="shared" si="80"/>
        <v>45441</v>
      </c>
      <c r="H621" s="156"/>
    </row>
    <row r="622" spans="1:8" s="5" customFormat="1" ht="15.75" customHeight="1">
      <c r="A622" s="62"/>
      <c r="B622" s="119" t="s">
        <v>194</v>
      </c>
      <c r="C622" s="121" t="s">
        <v>813</v>
      </c>
      <c r="D622" s="220"/>
      <c r="E622" s="85">
        <f t="shared" si="80"/>
        <v>45442</v>
      </c>
      <c r="F622" s="85">
        <f t="shared" si="80"/>
        <v>45445</v>
      </c>
      <c r="G622" s="82">
        <f t="shared" si="80"/>
        <v>45448</v>
      </c>
      <c r="H622" s="156"/>
    </row>
    <row r="623" spans="1:8" s="5" customFormat="1" ht="15.75" customHeight="1">
      <c r="A623" s="62"/>
      <c r="B623" s="142"/>
      <c r="C623" s="157"/>
      <c r="D623" s="116"/>
      <c r="E623" s="116"/>
      <c r="F623" s="117"/>
      <c r="G623" s="118"/>
      <c r="H623" s="156"/>
    </row>
    <row r="624" spans="1:8" s="5" customFormat="1" ht="15.75" customHeight="1">
      <c r="A624" s="62"/>
      <c r="B624" s="131"/>
      <c r="C624" s="131"/>
      <c r="D624" s="131"/>
      <c r="E624" s="131"/>
      <c r="F624" s="132"/>
      <c r="G624" s="132"/>
      <c r="H624" s="156"/>
    </row>
    <row r="625" spans="1:8" s="5" customFormat="1" ht="15.75" customHeight="1">
      <c r="A625" s="62"/>
      <c r="B625" s="158"/>
      <c r="C625" s="116"/>
      <c r="D625" s="117"/>
      <c r="E625" s="117"/>
      <c r="F625" s="118"/>
      <c r="G625" s="118"/>
      <c r="H625" s="156"/>
    </row>
    <row r="626" spans="1:8" s="5" customFormat="1" ht="15.75" customHeight="1">
      <c r="A626" s="62"/>
      <c r="B626" s="227" t="s">
        <v>20</v>
      </c>
      <c r="C626" s="227" t="s">
        <v>21</v>
      </c>
      <c r="D626" s="236" t="s">
        <v>22</v>
      </c>
      <c r="E626" s="119" t="s">
        <v>226</v>
      </c>
      <c r="F626" s="119" t="s">
        <v>23</v>
      </c>
      <c r="G626" s="119" t="s">
        <v>83</v>
      </c>
      <c r="H626" s="156"/>
    </row>
    <row r="627" spans="1:8" s="5" customFormat="1" ht="15.75" customHeight="1">
      <c r="A627" s="62" t="s">
        <v>372</v>
      </c>
      <c r="B627" s="229"/>
      <c r="C627" s="229"/>
      <c r="D627" s="237"/>
      <c r="E627" s="123" t="s">
        <v>14</v>
      </c>
      <c r="F627" s="119" t="s">
        <v>24</v>
      </c>
      <c r="G627" s="119" t="s">
        <v>25</v>
      </c>
      <c r="H627" s="156"/>
    </row>
    <row r="628" spans="1:8" s="5" customFormat="1" ht="15.75" customHeight="1">
      <c r="A628" s="62"/>
      <c r="B628" s="119" t="s">
        <v>810</v>
      </c>
      <c r="C628" s="121" t="s">
        <v>811</v>
      </c>
      <c r="D628" s="218" t="s">
        <v>373</v>
      </c>
      <c r="E628" s="82">
        <v>45414</v>
      </c>
      <c r="F628" s="85">
        <f>E628+3</f>
        <v>45417</v>
      </c>
      <c r="G628" s="82">
        <f>F628+3</f>
        <v>45420</v>
      </c>
      <c r="H628" s="156"/>
    </row>
    <row r="629" spans="1:8" s="5" customFormat="1" ht="15.75" customHeight="1">
      <c r="A629" s="62"/>
      <c r="B629" s="119" t="s">
        <v>194</v>
      </c>
      <c r="C629" s="121" t="s">
        <v>812</v>
      </c>
      <c r="D629" s="219"/>
      <c r="E629" s="85">
        <f t="shared" ref="E629:G632" si="81">E628+7</f>
        <v>45421</v>
      </c>
      <c r="F629" s="85">
        <f t="shared" si="81"/>
        <v>45424</v>
      </c>
      <c r="G629" s="82">
        <f t="shared" si="81"/>
        <v>45427</v>
      </c>
      <c r="H629" s="156"/>
    </row>
    <row r="630" spans="1:8" s="5" customFormat="1" ht="15.75" customHeight="1">
      <c r="A630" s="62"/>
      <c r="B630" s="119" t="s">
        <v>194</v>
      </c>
      <c r="C630" s="121" t="s">
        <v>172</v>
      </c>
      <c r="D630" s="219"/>
      <c r="E630" s="85">
        <f t="shared" si="81"/>
        <v>45428</v>
      </c>
      <c r="F630" s="85">
        <f t="shared" si="81"/>
        <v>45431</v>
      </c>
      <c r="G630" s="82">
        <f t="shared" si="81"/>
        <v>45434</v>
      </c>
      <c r="H630" s="156"/>
    </row>
    <row r="631" spans="1:8" s="5" customFormat="1" ht="15.75" customHeight="1">
      <c r="A631" s="62"/>
      <c r="B631" s="119" t="s">
        <v>194</v>
      </c>
      <c r="C631" s="121" t="s">
        <v>177</v>
      </c>
      <c r="D631" s="219"/>
      <c r="E631" s="85">
        <f t="shared" si="81"/>
        <v>45435</v>
      </c>
      <c r="F631" s="85">
        <f t="shared" si="81"/>
        <v>45438</v>
      </c>
      <c r="G631" s="82">
        <f t="shared" si="81"/>
        <v>45441</v>
      </c>
      <c r="H631" s="156"/>
    </row>
    <row r="632" spans="1:8" s="5" customFormat="1" ht="15.75" customHeight="1">
      <c r="A632" s="33"/>
      <c r="B632" s="119" t="s">
        <v>194</v>
      </c>
      <c r="C632" s="121" t="s">
        <v>813</v>
      </c>
      <c r="D632" s="220"/>
      <c r="E632" s="85">
        <f t="shared" si="81"/>
        <v>45442</v>
      </c>
      <c r="F632" s="85">
        <f t="shared" si="81"/>
        <v>45445</v>
      </c>
      <c r="G632" s="82">
        <f t="shared" si="81"/>
        <v>45448</v>
      </c>
      <c r="H632" s="156"/>
    </row>
    <row r="633" spans="1:8" s="5" customFormat="1" ht="15.75" customHeight="1">
      <c r="A633" s="62"/>
      <c r="B633" s="158"/>
      <c r="C633" s="116"/>
      <c r="D633" s="117"/>
      <c r="E633" s="117"/>
      <c r="F633" s="118"/>
      <c r="G633" s="118"/>
      <c r="H633" s="156"/>
    </row>
    <row r="634" spans="1:8" s="5" customFormat="1" ht="15.75" customHeight="1">
      <c r="A634" s="62"/>
      <c r="B634" s="131"/>
      <c r="C634" s="131"/>
      <c r="D634" s="131"/>
      <c r="E634" s="159"/>
      <c r="F634" s="159"/>
      <c r="G634" s="132"/>
      <c r="H634" s="156"/>
    </row>
    <row r="635" spans="1:8" s="5" customFormat="1" ht="15.75" customHeight="1">
      <c r="A635" s="62"/>
      <c r="B635" s="236" t="s">
        <v>20</v>
      </c>
      <c r="C635" s="236" t="s">
        <v>21</v>
      </c>
      <c r="D635" s="236" t="s">
        <v>22</v>
      </c>
      <c r="E635" s="119" t="s">
        <v>226</v>
      </c>
      <c r="F635" s="119" t="s">
        <v>23</v>
      </c>
      <c r="G635" s="119" t="s">
        <v>84</v>
      </c>
      <c r="H635" s="156"/>
    </row>
    <row r="636" spans="1:8" s="5" customFormat="1" ht="15.75" customHeight="1">
      <c r="A636" s="62" t="s">
        <v>374</v>
      </c>
      <c r="B636" s="237"/>
      <c r="C636" s="237"/>
      <c r="D636" s="237"/>
      <c r="E636" s="123" t="s">
        <v>14</v>
      </c>
      <c r="F636" s="119" t="s">
        <v>24</v>
      </c>
      <c r="G636" s="119" t="s">
        <v>25</v>
      </c>
      <c r="H636" s="156"/>
    </row>
    <row r="637" spans="1:8" s="5" customFormat="1" ht="15.75" customHeight="1">
      <c r="A637" s="62"/>
      <c r="B637" s="124" t="s">
        <v>911</v>
      </c>
      <c r="C637" s="124" t="s">
        <v>912</v>
      </c>
      <c r="D637" s="251" t="s">
        <v>932</v>
      </c>
      <c r="E637" s="94">
        <v>45411</v>
      </c>
      <c r="F637" s="93">
        <f>E637+3</f>
        <v>45414</v>
      </c>
      <c r="G637" s="82">
        <f>F637+4</f>
        <v>45418</v>
      </c>
      <c r="H637" s="156"/>
    </row>
    <row r="638" spans="1:8" s="5" customFormat="1" ht="15.75" customHeight="1">
      <c r="A638" s="62"/>
      <c r="B638" s="124" t="s">
        <v>913</v>
      </c>
      <c r="C638" s="124" t="s">
        <v>912</v>
      </c>
      <c r="D638" s="235"/>
      <c r="E638" s="93">
        <f t="shared" ref="E638:G641" si="82">E637+7</f>
        <v>45418</v>
      </c>
      <c r="F638" s="93">
        <f t="shared" si="82"/>
        <v>45421</v>
      </c>
      <c r="G638" s="82">
        <f t="shared" si="82"/>
        <v>45425</v>
      </c>
      <c r="H638" s="156"/>
    </row>
    <row r="639" spans="1:8" s="5" customFormat="1" ht="15.75" customHeight="1">
      <c r="A639" s="62"/>
      <c r="B639" s="124" t="s">
        <v>914</v>
      </c>
      <c r="C639" s="124" t="s">
        <v>912</v>
      </c>
      <c r="D639" s="235"/>
      <c r="E639" s="93">
        <f t="shared" si="82"/>
        <v>45425</v>
      </c>
      <c r="F639" s="93">
        <f t="shared" si="82"/>
        <v>45428</v>
      </c>
      <c r="G639" s="82">
        <f t="shared" si="82"/>
        <v>45432</v>
      </c>
      <c r="H639" s="156"/>
    </row>
    <row r="640" spans="1:8" s="5" customFormat="1" ht="15.75" customHeight="1">
      <c r="A640" s="33"/>
      <c r="B640" s="124" t="s">
        <v>915</v>
      </c>
      <c r="C640" s="124" t="s">
        <v>338</v>
      </c>
      <c r="D640" s="235"/>
      <c r="E640" s="93">
        <f t="shared" si="82"/>
        <v>45432</v>
      </c>
      <c r="F640" s="93">
        <f t="shared" si="82"/>
        <v>45435</v>
      </c>
      <c r="G640" s="82">
        <f t="shared" si="82"/>
        <v>45439</v>
      </c>
      <c r="H640" s="156"/>
    </row>
    <row r="641" spans="1:8" s="5" customFormat="1" ht="15.75" customHeight="1">
      <c r="A641" s="62"/>
      <c r="B641" s="124" t="s">
        <v>916</v>
      </c>
      <c r="C641" s="124" t="s">
        <v>205</v>
      </c>
      <c r="D641" s="220"/>
      <c r="E641" s="93">
        <f t="shared" si="82"/>
        <v>45439</v>
      </c>
      <c r="F641" s="93">
        <f t="shared" si="82"/>
        <v>45442</v>
      </c>
      <c r="G641" s="82">
        <f t="shared" si="82"/>
        <v>45446</v>
      </c>
      <c r="H641" s="156"/>
    </row>
    <row r="642" spans="1:8" s="5" customFormat="1" ht="15.75" customHeight="1">
      <c r="A642" s="62"/>
      <c r="B642" s="158"/>
      <c r="C642" s="116"/>
      <c r="D642" s="117"/>
      <c r="E642" s="117"/>
      <c r="F642" s="118"/>
      <c r="G642" s="118"/>
      <c r="H642" s="156"/>
    </row>
    <row r="643" spans="1:8" s="5" customFormat="1" ht="15.75" customHeight="1">
      <c r="A643" s="62" t="s">
        <v>375</v>
      </c>
      <c r="B643" s="250" t="s">
        <v>20</v>
      </c>
      <c r="C643" s="236" t="s">
        <v>21</v>
      </c>
      <c r="D643" s="236" t="s">
        <v>22</v>
      </c>
      <c r="E643" s="119" t="s">
        <v>226</v>
      </c>
      <c r="F643" s="119" t="s">
        <v>23</v>
      </c>
      <c r="G643" s="119" t="s">
        <v>85</v>
      </c>
      <c r="H643" s="156"/>
    </row>
    <row r="644" spans="1:8" s="5" customFormat="1" ht="15.75" customHeight="1">
      <c r="A644" s="62"/>
      <c r="B644" s="237"/>
      <c r="C644" s="237"/>
      <c r="D644" s="237"/>
      <c r="E644" s="123" t="s">
        <v>14</v>
      </c>
      <c r="F644" s="119" t="s">
        <v>24</v>
      </c>
      <c r="G644" s="119" t="s">
        <v>25</v>
      </c>
      <c r="H644" s="156"/>
    </row>
    <row r="645" spans="1:8" s="5" customFormat="1" ht="15.75" customHeight="1">
      <c r="A645" s="62"/>
      <c r="B645" s="119" t="s">
        <v>376</v>
      </c>
      <c r="C645" s="160" t="s">
        <v>967</v>
      </c>
      <c r="D645" s="265" t="s">
        <v>966</v>
      </c>
      <c r="E645" s="161">
        <v>45411</v>
      </c>
      <c r="F645" s="161">
        <f>E645+3</f>
        <v>45414</v>
      </c>
      <c r="G645" s="161">
        <f>F645+3</f>
        <v>45417</v>
      </c>
      <c r="H645" s="156"/>
    </row>
    <row r="646" spans="1:8" s="5" customFormat="1" ht="15.75" customHeight="1">
      <c r="A646" s="62"/>
      <c r="B646" s="119" t="s">
        <v>376</v>
      </c>
      <c r="C646" s="160" t="s">
        <v>211</v>
      </c>
      <c r="D646" s="228"/>
      <c r="E646" s="161">
        <f t="shared" ref="E646:G649" si="83">E645+7</f>
        <v>45418</v>
      </c>
      <c r="F646" s="161">
        <f t="shared" si="83"/>
        <v>45421</v>
      </c>
      <c r="G646" s="161">
        <f t="shared" si="83"/>
        <v>45424</v>
      </c>
      <c r="H646" s="156"/>
    </row>
    <row r="647" spans="1:8" s="5" customFormat="1" ht="15.75" customHeight="1">
      <c r="A647" s="62"/>
      <c r="B647" s="119" t="s">
        <v>376</v>
      </c>
      <c r="C647" s="160" t="s">
        <v>212</v>
      </c>
      <c r="D647" s="228"/>
      <c r="E647" s="161">
        <f t="shared" si="83"/>
        <v>45425</v>
      </c>
      <c r="F647" s="161">
        <f t="shared" si="83"/>
        <v>45428</v>
      </c>
      <c r="G647" s="161">
        <f t="shared" si="83"/>
        <v>45431</v>
      </c>
      <c r="H647" s="156"/>
    </row>
    <row r="648" spans="1:8" s="5" customFormat="1" ht="15.75" customHeight="1">
      <c r="A648" s="62"/>
      <c r="B648" s="119" t="s">
        <v>376</v>
      </c>
      <c r="C648" s="160" t="s">
        <v>213</v>
      </c>
      <c r="D648" s="228"/>
      <c r="E648" s="161">
        <f t="shared" si="83"/>
        <v>45432</v>
      </c>
      <c r="F648" s="161">
        <f t="shared" si="83"/>
        <v>45435</v>
      </c>
      <c r="G648" s="161">
        <f t="shared" si="83"/>
        <v>45438</v>
      </c>
      <c r="H648" s="156"/>
    </row>
    <row r="649" spans="1:8" s="5" customFormat="1" ht="15.75" customHeight="1">
      <c r="A649" s="62"/>
      <c r="B649" s="119"/>
      <c r="C649" s="160"/>
      <c r="D649" s="237"/>
      <c r="E649" s="161">
        <f t="shared" si="83"/>
        <v>45439</v>
      </c>
      <c r="F649" s="161">
        <f t="shared" si="83"/>
        <v>45442</v>
      </c>
      <c r="G649" s="161">
        <f t="shared" si="83"/>
        <v>45445</v>
      </c>
      <c r="H649" s="156"/>
    </row>
    <row r="650" spans="1:8" s="5" customFormat="1" ht="15.75" customHeight="1">
      <c r="A650" s="62"/>
      <c r="B650" s="31"/>
      <c r="C650" s="36"/>
      <c r="D650" s="31"/>
      <c r="E650" s="31"/>
      <c r="F650" s="37"/>
      <c r="G650" s="37"/>
    </row>
    <row r="651" spans="1:8" s="5" customFormat="1" ht="15.75" customHeight="1">
      <c r="A651" s="62"/>
      <c r="B651" s="224" t="s">
        <v>20</v>
      </c>
      <c r="C651" s="224" t="s">
        <v>21</v>
      </c>
      <c r="D651" s="224" t="s">
        <v>22</v>
      </c>
      <c r="E651" s="46" t="s">
        <v>226</v>
      </c>
      <c r="F651" s="46" t="s">
        <v>23</v>
      </c>
      <c r="G651" s="46" t="s">
        <v>85</v>
      </c>
    </row>
    <row r="652" spans="1:8" s="5" customFormat="1" ht="15.75" customHeight="1">
      <c r="A652" s="62"/>
      <c r="B652" s="225"/>
      <c r="C652" s="225"/>
      <c r="D652" s="225"/>
      <c r="E652" s="52" t="s">
        <v>14</v>
      </c>
      <c r="F652" s="46" t="s">
        <v>24</v>
      </c>
      <c r="G652" s="46" t="s">
        <v>25</v>
      </c>
    </row>
    <row r="653" spans="1:8" s="5" customFormat="1" ht="15.75" customHeight="1">
      <c r="A653" s="62"/>
      <c r="B653" s="119" t="s">
        <v>377</v>
      </c>
      <c r="C653" s="162" t="s">
        <v>969</v>
      </c>
      <c r="D653" s="265" t="s">
        <v>968</v>
      </c>
      <c r="E653" s="82">
        <v>45410</v>
      </c>
      <c r="F653" s="82">
        <f>E653+3</f>
        <v>45413</v>
      </c>
      <c r="G653" s="82">
        <f>F653+3</f>
        <v>45416</v>
      </c>
      <c r="H653" s="156"/>
    </row>
    <row r="654" spans="1:8" s="5" customFormat="1" ht="15.75" customHeight="1">
      <c r="A654" s="62"/>
      <c r="B654" s="119" t="s">
        <v>378</v>
      </c>
      <c r="C654" s="162" t="s">
        <v>970</v>
      </c>
      <c r="D654" s="228"/>
      <c r="E654" s="82">
        <f t="shared" ref="E654:G657" si="84">E653+7</f>
        <v>45417</v>
      </c>
      <c r="F654" s="82">
        <f t="shared" si="84"/>
        <v>45420</v>
      </c>
      <c r="G654" s="82">
        <f t="shared" si="84"/>
        <v>45423</v>
      </c>
      <c r="H654" s="156"/>
    </row>
    <row r="655" spans="1:8" s="5" customFormat="1" ht="15.75" customHeight="1">
      <c r="A655" s="62"/>
      <c r="B655" s="119" t="s">
        <v>377</v>
      </c>
      <c r="C655" s="162" t="s">
        <v>970</v>
      </c>
      <c r="D655" s="228"/>
      <c r="E655" s="82">
        <f t="shared" si="84"/>
        <v>45424</v>
      </c>
      <c r="F655" s="82">
        <f t="shared" si="84"/>
        <v>45427</v>
      </c>
      <c r="G655" s="82">
        <f t="shared" si="84"/>
        <v>45430</v>
      </c>
      <c r="H655" s="156"/>
    </row>
    <row r="656" spans="1:8" s="5" customFormat="1" ht="15.75" customHeight="1">
      <c r="A656" s="62"/>
      <c r="B656" s="119" t="s">
        <v>378</v>
      </c>
      <c r="C656" s="162" t="s">
        <v>971</v>
      </c>
      <c r="D656" s="228"/>
      <c r="E656" s="82">
        <f t="shared" si="84"/>
        <v>45431</v>
      </c>
      <c r="F656" s="82">
        <f t="shared" si="84"/>
        <v>45434</v>
      </c>
      <c r="G656" s="82">
        <f t="shared" si="84"/>
        <v>45437</v>
      </c>
      <c r="H656" s="156"/>
    </row>
    <row r="657" spans="1:8" s="5" customFormat="1" ht="15.75" customHeight="1">
      <c r="A657" s="62"/>
      <c r="B657" s="119" t="s">
        <v>377</v>
      </c>
      <c r="C657" s="162" t="s">
        <v>971</v>
      </c>
      <c r="D657" s="237"/>
      <c r="E657" s="82">
        <f t="shared" si="84"/>
        <v>45438</v>
      </c>
      <c r="F657" s="82">
        <f t="shared" si="84"/>
        <v>45441</v>
      </c>
      <c r="G657" s="82">
        <f t="shared" si="84"/>
        <v>45444</v>
      </c>
      <c r="H657" s="156"/>
    </row>
    <row r="658" spans="1:8" s="5" customFormat="1" ht="15.75" customHeight="1">
      <c r="A658" s="62"/>
      <c r="B658" s="131"/>
      <c r="C658" s="130"/>
      <c r="D658" s="131"/>
      <c r="E658" s="131"/>
      <c r="F658" s="132"/>
      <c r="G658" s="132"/>
      <c r="H658" s="156"/>
    </row>
    <row r="659" spans="1:8" s="5" customFormat="1" ht="15.75" customHeight="1">
      <c r="A659" s="62"/>
      <c r="B659" s="158"/>
      <c r="C659" s="116"/>
      <c r="D659" s="117"/>
      <c r="E659" s="117"/>
      <c r="F659" s="118"/>
      <c r="G659" s="118"/>
      <c r="H659" s="156"/>
    </row>
    <row r="660" spans="1:8" s="5" customFormat="1" ht="15.75" customHeight="1">
      <c r="A660" s="62" t="s">
        <v>379</v>
      </c>
      <c r="B660" s="236" t="s">
        <v>20</v>
      </c>
      <c r="C660" s="236" t="s">
        <v>21</v>
      </c>
      <c r="D660" s="236" t="s">
        <v>22</v>
      </c>
      <c r="E660" s="119" t="s">
        <v>226</v>
      </c>
      <c r="F660" s="119" t="s">
        <v>23</v>
      </c>
      <c r="G660" s="119" t="s">
        <v>87</v>
      </c>
      <c r="H660" s="156"/>
    </row>
    <row r="661" spans="1:8" s="5" customFormat="1" ht="15.75" customHeight="1">
      <c r="A661" s="62"/>
      <c r="B661" s="237"/>
      <c r="C661" s="237"/>
      <c r="D661" s="237"/>
      <c r="E661" s="123" t="s">
        <v>14</v>
      </c>
      <c r="F661" s="119" t="s">
        <v>24</v>
      </c>
      <c r="G661" s="119" t="s">
        <v>25</v>
      </c>
      <c r="H661" s="156"/>
    </row>
    <row r="662" spans="1:8" s="5" customFormat="1" ht="15.75" customHeight="1">
      <c r="A662" s="62"/>
      <c r="B662" s="163" t="s">
        <v>815</v>
      </c>
      <c r="C662" s="163" t="s">
        <v>817</v>
      </c>
      <c r="D662" s="218" t="s">
        <v>814</v>
      </c>
      <c r="E662" s="94">
        <v>45410</v>
      </c>
      <c r="F662" s="94">
        <f>E662+3</f>
        <v>45413</v>
      </c>
      <c r="G662" s="82">
        <f>F662+3</f>
        <v>45416</v>
      </c>
      <c r="H662" s="156"/>
    </row>
    <row r="663" spans="1:8" s="5" customFormat="1" ht="15.75" customHeight="1">
      <c r="A663" s="62"/>
      <c r="B663" s="163" t="s">
        <v>204</v>
      </c>
      <c r="C663" s="163" t="s">
        <v>818</v>
      </c>
      <c r="D663" s="228"/>
      <c r="E663" s="94">
        <f t="shared" ref="E663:G666" si="85">E662+7</f>
        <v>45417</v>
      </c>
      <c r="F663" s="94">
        <f t="shared" si="85"/>
        <v>45420</v>
      </c>
      <c r="G663" s="82">
        <f t="shared" si="85"/>
        <v>45423</v>
      </c>
      <c r="H663" s="156"/>
    </row>
    <row r="664" spans="1:8" s="5" customFormat="1" ht="15.75" customHeight="1">
      <c r="A664" s="62"/>
      <c r="B664" s="163" t="s">
        <v>204</v>
      </c>
      <c r="C664" s="163" t="s">
        <v>819</v>
      </c>
      <c r="D664" s="228"/>
      <c r="E664" s="94">
        <f t="shared" si="85"/>
        <v>45424</v>
      </c>
      <c r="F664" s="94">
        <f t="shared" si="85"/>
        <v>45427</v>
      </c>
      <c r="G664" s="82">
        <f t="shared" si="85"/>
        <v>45430</v>
      </c>
      <c r="H664" s="156"/>
    </row>
    <row r="665" spans="1:8" s="5" customFormat="1" ht="15.75" customHeight="1">
      <c r="A665" s="62"/>
      <c r="B665" s="111" t="s">
        <v>204</v>
      </c>
      <c r="C665" s="163" t="s">
        <v>820</v>
      </c>
      <c r="D665" s="228"/>
      <c r="E665" s="94">
        <f t="shared" si="85"/>
        <v>45431</v>
      </c>
      <c r="F665" s="94">
        <f t="shared" si="85"/>
        <v>45434</v>
      </c>
      <c r="G665" s="82">
        <f t="shared" si="85"/>
        <v>45437</v>
      </c>
      <c r="H665" s="156"/>
    </row>
    <row r="666" spans="1:8" s="5" customFormat="1" ht="15.75" customHeight="1">
      <c r="A666" s="62"/>
      <c r="B666" s="111" t="s">
        <v>204</v>
      </c>
      <c r="C666" s="163" t="s">
        <v>821</v>
      </c>
      <c r="D666" s="229"/>
      <c r="E666" s="94">
        <f t="shared" si="85"/>
        <v>45438</v>
      </c>
      <c r="F666" s="94">
        <f t="shared" si="85"/>
        <v>45441</v>
      </c>
      <c r="G666" s="82">
        <f t="shared" si="85"/>
        <v>45444</v>
      </c>
      <c r="H666" s="156"/>
    </row>
    <row r="667" spans="1:8" s="5" customFormat="1" ht="15.75" customHeight="1">
      <c r="A667" s="62"/>
      <c r="B667" s="116"/>
      <c r="C667" s="116"/>
      <c r="D667" s="116"/>
      <c r="E667" s="116"/>
      <c r="F667" s="117"/>
      <c r="G667" s="118"/>
      <c r="H667" s="156"/>
    </row>
    <row r="668" spans="1:8" s="5" customFormat="1" ht="15.75" customHeight="1">
      <c r="A668" s="62"/>
      <c r="B668" s="236" t="s">
        <v>266</v>
      </c>
      <c r="C668" s="236" t="s">
        <v>21</v>
      </c>
      <c r="D668" s="236" t="s">
        <v>22</v>
      </c>
      <c r="E668" s="119" t="s">
        <v>226</v>
      </c>
      <c r="F668" s="119" t="s">
        <v>23</v>
      </c>
      <c r="G668" s="119" t="s">
        <v>87</v>
      </c>
      <c r="H668" s="156"/>
    </row>
    <row r="669" spans="1:8" s="5" customFormat="1" ht="15.75" customHeight="1">
      <c r="A669" s="62"/>
      <c r="B669" s="237"/>
      <c r="C669" s="237"/>
      <c r="D669" s="237"/>
      <c r="E669" s="123" t="s">
        <v>14</v>
      </c>
      <c r="F669" s="119" t="s">
        <v>24</v>
      </c>
      <c r="G669" s="119" t="s">
        <v>25</v>
      </c>
      <c r="H669" s="156"/>
    </row>
    <row r="670" spans="1:8" s="5" customFormat="1" ht="15.75" customHeight="1">
      <c r="A670" s="62"/>
      <c r="B670" s="119" t="s">
        <v>380</v>
      </c>
      <c r="C670" s="162" t="s">
        <v>973</v>
      </c>
      <c r="D670" s="233" t="s">
        <v>972</v>
      </c>
      <c r="E670" s="82">
        <v>45413</v>
      </c>
      <c r="F670" s="82">
        <f>E670+3</f>
        <v>45416</v>
      </c>
      <c r="G670" s="82">
        <f>F670+4</f>
        <v>45420</v>
      </c>
      <c r="H670" s="156"/>
    </row>
    <row r="671" spans="1:8" s="5" customFormat="1" ht="15.75" customHeight="1">
      <c r="A671" s="62"/>
      <c r="B671" s="119" t="s">
        <v>380</v>
      </c>
      <c r="C671" s="162" t="s">
        <v>212</v>
      </c>
      <c r="D671" s="219"/>
      <c r="E671" s="82">
        <f t="shared" ref="E671:G674" si="86">E670+7</f>
        <v>45420</v>
      </c>
      <c r="F671" s="82">
        <f t="shared" si="86"/>
        <v>45423</v>
      </c>
      <c r="G671" s="82">
        <f t="shared" si="86"/>
        <v>45427</v>
      </c>
      <c r="H671" s="156"/>
    </row>
    <row r="672" spans="1:8" s="5" customFormat="1" ht="15.75" customHeight="1">
      <c r="A672" s="62"/>
      <c r="B672" s="119" t="s">
        <v>381</v>
      </c>
      <c r="C672" s="162" t="s">
        <v>213</v>
      </c>
      <c r="D672" s="219"/>
      <c r="E672" s="82">
        <f t="shared" si="86"/>
        <v>45427</v>
      </c>
      <c r="F672" s="82">
        <f t="shared" si="86"/>
        <v>45430</v>
      </c>
      <c r="G672" s="82">
        <f t="shared" si="86"/>
        <v>45434</v>
      </c>
      <c r="H672" s="156"/>
    </row>
    <row r="673" spans="1:8" s="5" customFormat="1" ht="15.75" customHeight="1">
      <c r="A673" s="62"/>
      <c r="B673" s="119" t="s">
        <v>381</v>
      </c>
      <c r="C673" s="162" t="s">
        <v>816</v>
      </c>
      <c r="D673" s="219"/>
      <c r="E673" s="82">
        <f t="shared" si="86"/>
        <v>45434</v>
      </c>
      <c r="F673" s="82">
        <f t="shared" si="86"/>
        <v>45437</v>
      </c>
      <c r="G673" s="82">
        <f t="shared" si="86"/>
        <v>45441</v>
      </c>
      <c r="H673" s="156"/>
    </row>
    <row r="674" spans="1:8" s="5" customFormat="1" ht="15.75" customHeight="1">
      <c r="A674" s="62"/>
      <c r="B674" s="119"/>
      <c r="C674" s="162"/>
      <c r="D674" s="220"/>
      <c r="E674" s="82">
        <f t="shared" si="86"/>
        <v>45441</v>
      </c>
      <c r="F674" s="82">
        <f t="shared" si="86"/>
        <v>45444</v>
      </c>
      <c r="G674" s="82">
        <f t="shared" si="86"/>
        <v>45448</v>
      </c>
      <c r="H674" s="156"/>
    </row>
    <row r="675" spans="1:8" s="5" customFormat="1" ht="15.75" customHeight="1">
      <c r="A675" s="62"/>
      <c r="B675" s="27"/>
      <c r="C675" s="31"/>
      <c r="D675" s="31"/>
      <c r="E675" s="31"/>
      <c r="F675" s="14"/>
      <c r="G675" s="14"/>
    </row>
    <row r="676" spans="1:8" s="5" customFormat="1" ht="15.75" customHeight="1">
      <c r="A676" s="62"/>
      <c r="B676" s="54"/>
      <c r="C676" s="18"/>
      <c r="D676" s="19"/>
      <c r="E676" s="19"/>
      <c r="F676" s="58"/>
      <c r="G676" s="58"/>
    </row>
    <row r="677" spans="1:8" s="5" customFormat="1" ht="15.75" customHeight="1">
      <c r="A677" s="62"/>
      <c r="B677" s="224" t="s">
        <v>20</v>
      </c>
      <c r="C677" s="224" t="s">
        <v>21</v>
      </c>
      <c r="D677" s="224" t="s">
        <v>22</v>
      </c>
      <c r="E677" s="46" t="s">
        <v>226</v>
      </c>
      <c r="F677" s="46" t="s">
        <v>23</v>
      </c>
      <c r="G677" s="78" t="s">
        <v>998</v>
      </c>
    </row>
    <row r="678" spans="1:8" s="5" customFormat="1" ht="15.75" customHeight="1">
      <c r="A678" s="62" t="s">
        <v>88</v>
      </c>
      <c r="B678" s="225"/>
      <c r="C678" s="225"/>
      <c r="D678" s="225"/>
      <c r="E678" s="52" t="s">
        <v>382</v>
      </c>
      <c r="F678" s="46" t="s">
        <v>24</v>
      </c>
      <c r="G678" s="46" t="s">
        <v>25</v>
      </c>
    </row>
    <row r="679" spans="1:8" s="5" customFormat="1" ht="15.75" customHeight="1">
      <c r="A679" s="62"/>
      <c r="B679" s="112" t="s">
        <v>198</v>
      </c>
      <c r="C679" s="79" t="s">
        <v>1000</v>
      </c>
      <c r="D679" s="264" t="s">
        <v>383</v>
      </c>
      <c r="E679" s="82">
        <v>45412</v>
      </c>
      <c r="F679" s="82">
        <f>E679+4</f>
        <v>45416</v>
      </c>
      <c r="G679" s="82">
        <f>F679+4</f>
        <v>45420</v>
      </c>
    </row>
    <row r="680" spans="1:8" s="5" customFormat="1" ht="15.75" customHeight="1">
      <c r="A680" s="62"/>
      <c r="B680" s="164" t="s">
        <v>1002</v>
      </c>
      <c r="C680" s="165"/>
      <c r="D680" s="264"/>
      <c r="E680" s="82">
        <f t="shared" ref="E680:G683" si="87">E679+7</f>
        <v>45419</v>
      </c>
      <c r="F680" s="82">
        <f t="shared" si="87"/>
        <v>45423</v>
      </c>
      <c r="G680" s="82">
        <f t="shared" si="87"/>
        <v>45427</v>
      </c>
    </row>
    <row r="681" spans="1:8" s="5" customFormat="1" ht="15.75" customHeight="1">
      <c r="A681" s="62"/>
      <c r="B681" s="112" t="s">
        <v>198</v>
      </c>
      <c r="C681" s="79" t="s">
        <v>922</v>
      </c>
      <c r="D681" s="264"/>
      <c r="E681" s="82">
        <f t="shared" si="87"/>
        <v>45426</v>
      </c>
      <c r="F681" s="82">
        <f t="shared" si="87"/>
        <v>45430</v>
      </c>
      <c r="G681" s="82">
        <f t="shared" si="87"/>
        <v>45434</v>
      </c>
    </row>
    <row r="682" spans="1:8" s="5" customFormat="1" ht="15.75" customHeight="1">
      <c r="A682" s="62"/>
      <c r="B682" s="112" t="s">
        <v>198</v>
      </c>
      <c r="C682" s="79" t="s">
        <v>923</v>
      </c>
      <c r="D682" s="264"/>
      <c r="E682" s="82">
        <f t="shared" si="87"/>
        <v>45433</v>
      </c>
      <c r="F682" s="82">
        <f t="shared" si="87"/>
        <v>45437</v>
      </c>
      <c r="G682" s="82">
        <f t="shared" si="87"/>
        <v>45441</v>
      </c>
    </row>
    <row r="683" spans="1:8" s="5" customFormat="1" ht="15.75" customHeight="1">
      <c r="A683" s="33"/>
      <c r="B683" s="112" t="s">
        <v>198</v>
      </c>
      <c r="C683" s="79" t="s">
        <v>1001</v>
      </c>
      <c r="D683" s="264"/>
      <c r="E683" s="82">
        <f t="shared" si="87"/>
        <v>45440</v>
      </c>
      <c r="F683" s="82">
        <f t="shared" si="87"/>
        <v>45444</v>
      </c>
      <c r="G683" s="82">
        <f t="shared" si="87"/>
        <v>45448</v>
      </c>
    </row>
    <row r="684" spans="1:8" s="5" customFormat="1" ht="15.75" customHeight="1">
      <c r="A684" s="62"/>
      <c r="B684" s="131"/>
      <c r="C684" s="131"/>
      <c r="D684" s="131"/>
      <c r="E684" s="132"/>
      <c r="F684" s="132"/>
      <c r="G684" s="132"/>
    </row>
    <row r="685" spans="1:8" s="5" customFormat="1" ht="15.75" customHeight="1">
      <c r="A685" s="62"/>
      <c r="B685" s="158"/>
      <c r="C685" s="116"/>
      <c r="D685" s="117"/>
      <c r="E685" s="117"/>
      <c r="F685" s="118"/>
      <c r="G685" s="118"/>
    </row>
    <row r="686" spans="1:8" s="5" customFormat="1" ht="15.75" customHeight="1">
      <c r="A686" s="62"/>
      <c r="B686" s="236" t="s">
        <v>20</v>
      </c>
      <c r="C686" s="236" t="s">
        <v>21</v>
      </c>
      <c r="D686" s="236" t="s">
        <v>22</v>
      </c>
      <c r="E686" s="119" t="s">
        <v>226</v>
      </c>
      <c r="F686" s="119" t="s">
        <v>23</v>
      </c>
      <c r="G686" s="119" t="s">
        <v>384</v>
      </c>
    </row>
    <row r="687" spans="1:8" s="5" customFormat="1" ht="15.75" customHeight="1">
      <c r="A687" s="62" t="s">
        <v>385</v>
      </c>
      <c r="B687" s="237"/>
      <c r="C687" s="237"/>
      <c r="D687" s="237"/>
      <c r="E687" s="119" t="s">
        <v>14</v>
      </c>
      <c r="F687" s="119" t="s">
        <v>24</v>
      </c>
      <c r="G687" s="119" t="s">
        <v>25</v>
      </c>
    </row>
    <row r="688" spans="1:8" s="5" customFormat="1" ht="15.75" customHeight="1">
      <c r="A688" s="62"/>
      <c r="B688" s="163" t="s">
        <v>386</v>
      </c>
      <c r="C688" s="92" t="s">
        <v>999</v>
      </c>
      <c r="D688" s="227" t="s">
        <v>387</v>
      </c>
      <c r="E688" s="82">
        <v>45409</v>
      </c>
      <c r="F688" s="82">
        <f>E688+3</f>
        <v>45412</v>
      </c>
      <c r="G688" s="82">
        <f>F688+5</f>
        <v>45417</v>
      </c>
    </row>
    <row r="689" spans="1:7" s="5" customFormat="1" ht="15.75" customHeight="1">
      <c r="A689" s="62"/>
      <c r="B689" s="163" t="s">
        <v>386</v>
      </c>
      <c r="C689" s="92" t="s">
        <v>921</v>
      </c>
      <c r="D689" s="228"/>
      <c r="E689" s="82">
        <f t="shared" ref="E689:G692" si="88">E688+7</f>
        <v>45416</v>
      </c>
      <c r="F689" s="82">
        <f t="shared" si="88"/>
        <v>45419</v>
      </c>
      <c r="G689" s="82">
        <f t="shared" si="88"/>
        <v>45424</v>
      </c>
    </row>
    <row r="690" spans="1:7" s="5" customFormat="1" ht="15.75" customHeight="1">
      <c r="A690" s="62"/>
      <c r="B690" s="163" t="s">
        <v>386</v>
      </c>
      <c r="C690" s="92" t="s">
        <v>922</v>
      </c>
      <c r="D690" s="228"/>
      <c r="E690" s="82">
        <f t="shared" si="88"/>
        <v>45423</v>
      </c>
      <c r="F690" s="82">
        <f t="shared" si="88"/>
        <v>45426</v>
      </c>
      <c r="G690" s="82">
        <f t="shared" si="88"/>
        <v>45431</v>
      </c>
    </row>
    <row r="691" spans="1:7" s="5" customFormat="1" ht="15.75" customHeight="1">
      <c r="A691" s="62"/>
      <c r="B691" s="163" t="s">
        <v>386</v>
      </c>
      <c r="C691" s="92" t="s">
        <v>923</v>
      </c>
      <c r="D691" s="228"/>
      <c r="E691" s="82">
        <f t="shared" si="88"/>
        <v>45430</v>
      </c>
      <c r="F691" s="82">
        <f t="shared" si="88"/>
        <v>45433</v>
      </c>
      <c r="G691" s="82">
        <f t="shared" si="88"/>
        <v>45438</v>
      </c>
    </row>
    <row r="692" spans="1:7" s="5" customFormat="1" ht="15.75" customHeight="1">
      <c r="A692" s="62"/>
      <c r="B692" s="163" t="s">
        <v>386</v>
      </c>
      <c r="C692" s="92" t="s">
        <v>1001</v>
      </c>
      <c r="D692" s="229"/>
      <c r="E692" s="82">
        <f t="shared" si="88"/>
        <v>45437</v>
      </c>
      <c r="F692" s="82">
        <f t="shared" si="88"/>
        <v>45440</v>
      </c>
      <c r="G692" s="82">
        <f t="shared" si="88"/>
        <v>45445</v>
      </c>
    </row>
    <row r="693" spans="1:7" s="5" customFormat="1" ht="15.75" customHeight="1">
      <c r="A693" s="62"/>
      <c r="B693" s="116"/>
      <c r="C693" s="116"/>
      <c r="D693" s="117"/>
      <c r="E693" s="117"/>
      <c r="F693" s="118"/>
      <c r="G693" s="118"/>
    </row>
    <row r="694" spans="1:7" s="5" customFormat="1" ht="15.75">
      <c r="A694" s="62"/>
      <c r="B694" s="236" t="s">
        <v>266</v>
      </c>
      <c r="C694" s="236" t="s">
        <v>21</v>
      </c>
      <c r="D694" s="236" t="s">
        <v>22</v>
      </c>
      <c r="E694" s="119" t="s">
        <v>226</v>
      </c>
      <c r="F694" s="119" t="s">
        <v>23</v>
      </c>
      <c r="G694" s="119" t="s">
        <v>89</v>
      </c>
    </row>
    <row r="695" spans="1:7" s="5" customFormat="1" ht="15.75" customHeight="1">
      <c r="A695" s="62"/>
      <c r="B695" s="237"/>
      <c r="C695" s="237"/>
      <c r="D695" s="237"/>
      <c r="E695" s="123" t="s">
        <v>14</v>
      </c>
      <c r="F695" s="119" t="s">
        <v>24</v>
      </c>
      <c r="G695" s="119" t="s">
        <v>25</v>
      </c>
    </row>
    <row r="696" spans="1:7" s="5" customFormat="1" ht="15.75" customHeight="1">
      <c r="A696" s="62"/>
      <c r="B696" s="119" t="s">
        <v>388</v>
      </c>
      <c r="C696" s="79" t="s">
        <v>999</v>
      </c>
      <c r="D696" s="249" t="s">
        <v>1004</v>
      </c>
      <c r="E696" s="82">
        <v>45412</v>
      </c>
      <c r="F696" s="82">
        <f>E696+3</f>
        <v>45415</v>
      </c>
      <c r="G696" s="82">
        <f>F696+3</f>
        <v>45418</v>
      </c>
    </row>
    <row r="697" spans="1:7" s="5" customFormat="1" ht="15.75" customHeight="1">
      <c r="A697" s="62"/>
      <c r="B697" s="119" t="s">
        <v>388</v>
      </c>
      <c r="C697" s="79" t="s">
        <v>921</v>
      </c>
      <c r="D697" s="228"/>
      <c r="E697" s="82">
        <f>E696+7</f>
        <v>45419</v>
      </c>
      <c r="F697" s="82">
        <f t="shared" ref="E697:G700" si="89">F696+7</f>
        <v>45422</v>
      </c>
      <c r="G697" s="82">
        <f t="shared" si="89"/>
        <v>45425</v>
      </c>
    </row>
    <row r="698" spans="1:7" s="5" customFormat="1" ht="15.75" customHeight="1">
      <c r="A698" s="62"/>
      <c r="B698" s="119" t="s">
        <v>388</v>
      </c>
      <c r="C698" s="79" t="s">
        <v>922</v>
      </c>
      <c r="D698" s="228"/>
      <c r="E698" s="82">
        <f t="shared" si="89"/>
        <v>45426</v>
      </c>
      <c r="F698" s="82">
        <f t="shared" si="89"/>
        <v>45429</v>
      </c>
      <c r="G698" s="82">
        <f t="shared" si="89"/>
        <v>45432</v>
      </c>
    </row>
    <row r="699" spans="1:7" s="5" customFormat="1" ht="15.75" customHeight="1">
      <c r="A699" s="62"/>
      <c r="B699" s="119" t="s">
        <v>388</v>
      </c>
      <c r="C699" s="79" t="s">
        <v>923</v>
      </c>
      <c r="D699" s="228"/>
      <c r="E699" s="82">
        <f t="shared" si="89"/>
        <v>45433</v>
      </c>
      <c r="F699" s="82">
        <f t="shared" si="89"/>
        <v>45436</v>
      </c>
      <c r="G699" s="82">
        <f t="shared" si="89"/>
        <v>45439</v>
      </c>
    </row>
    <row r="700" spans="1:7" s="5" customFormat="1" ht="15.75" customHeight="1">
      <c r="A700" s="62"/>
      <c r="B700" s="119" t="s">
        <v>388</v>
      </c>
      <c r="C700" s="79" t="s">
        <v>1001</v>
      </c>
      <c r="D700" s="237"/>
      <c r="E700" s="82">
        <f t="shared" si="89"/>
        <v>45440</v>
      </c>
      <c r="F700" s="82">
        <f t="shared" si="89"/>
        <v>45443</v>
      </c>
      <c r="G700" s="82">
        <f t="shared" si="89"/>
        <v>45446</v>
      </c>
    </row>
    <row r="701" spans="1:7" s="5" customFormat="1" ht="15.75" customHeight="1">
      <c r="A701" s="62"/>
      <c r="B701" s="31"/>
      <c r="C701" s="31"/>
      <c r="D701" s="31"/>
      <c r="E701" s="31"/>
      <c r="F701" s="14"/>
      <c r="G701" s="14"/>
    </row>
    <row r="702" spans="1:7" s="5" customFormat="1" ht="15.75" customHeight="1">
      <c r="A702" s="62"/>
      <c r="B702" s="54"/>
      <c r="C702" s="18"/>
      <c r="D702" s="19"/>
      <c r="E702" s="19"/>
      <c r="F702" s="58"/>
      <c r="G702" s="58"/>
    </row>
    <row r="703" spans="1:7" s="5" customFormat="1" ht="15.75" customHeight="1">
      <c r="A703" s="62" t="s">
        <v>389</v>
      </c>
      <c r="B703" s="224" t="s">
        <v>20</v>
      </c>
      <c r="C703" s="224" t="s">
        <v>21</v>
      </c>
      <c r="D703" s="224" t="s">
        <v>22</v>
      </c>
      <c r="E703" s="46" t="s">
        <v>226</v>
      </c>
      <c r="F703" s="46" t="s">
        <v>23</v>
      </c>
      <c r="G703" s="46" t="s">
        <v>90</v>
      </c>
    </row>
    <row r="704" spans="1:7" s="5" customFormat="1" ht="15.75" customHeight="1">
      <c r="A704" s="62"/>
      <c r="B704" s="225"/>
      <c r="C704" s="225"/>
      <c r="D704" s="225"/>
      <c r="E704" s="52" t="s">
        <v>14</v>
      </c>
      <c r="F704" s="46" t="s">
        <v>24</v>
      </c>
      <c r="G704" s="46" t="s">
        <v>25</v>
      </c>
    </row>
    <row r="705" spans="1:7" s="5" customFormat="1" ht="15.75" customHeight="1">
      <c r="A705" s="62"/>
      <c r="B705" s="112" t="s">
        <v>198</v>
      </c>
      <c r="C705" s="79" t="s">
        <v>1000</v>
      </c>
      <c r="D705" s="264" t="s">
        <v>939</v>
      </c>
      <c r="E705" s="82">
        <v>45412</v>
      </c>
      <c r="F705" s="82">
        <f>E705+4</f>
        <v>45416</v>
      </c>
      <c r="G705" s="82">
        <f>F705+4</f>
        <v>45420</v>
      </c>
    </row>
    <row r="706" spans="1:7" s="5" customFormat="1" ht="15.75" customHeight="1">
      <c r="A706" s="62"/>
      <c r="B706" s="164" t="s">
        <v>1002</v>
      </c>
      <c r="C706" s="165"/>
      <c r="D706" s="264"/>
      <c r="E706" s="82">
        <f t="shared" ref="E706:G709" si="90">E705+7</f>
        <v>45419</v>
      </c>
      <c r="F706" s="82">
        <f t="shared" si="90"/>
        <v>45423</v>
      </c>
      <c r="G706" s="82">
        <f t="shared" si="90"/>
        <v>45427</v>
      </c>
    </row>
    <row r="707" spans="1:7" s="5" customFormat="1" ht="15.75" customHeight="1">
      <c r="A707" s="62"/>
      <c r="B707" s="112" t="s">
        <v>198</v>
      </c>
      <c r="C707" s="79" t="s">
        <v>922</v>
      </c>
      <c r="D707" s="264"/>
      <c r="E707" s="82">
        <f t="shared" si="90"/>
        <v>45426</v>
      </c>
      <c r="F707" s="82">
        <f t="shared" si="90"/>
        <v>45430</v>
      </c>
      <c r="G707" s="82">
        <f t="shared" si="90"/>
        <v>45434</v>
      </c>
    </row>
    <row r="708" spans="1:7" s="5" customFormat="1" ht="15.75" customHeight="1">
      <c r="A708" s="62"/>
      <c r="B708" s="112" t="s">
        <v>198</v>
      </c>
      <c r="C708" s="79" t="s">
        <v>923</v>
      </c>
      <c r="D708" s="264"/>
      <c r="E708" s="82">
        <f t="shared" si="90"/>
        <v>45433</v>
      </c>
      <c r="F708" s="82">
        <f t="shared" si="90"/>
        <v>45437</v>
      </c>
      <c r="G708" s="82">
        <f t="shared" si="90"/>
        <v>45441</v>
      </c>
    </row>
    <row r="709" spans="1:7" s="5" customFormat="1" ht="15.75" customHeight="1">
      <c r="A709" s="62"/>
      <c r="B709" s="112" t="s">
        <v>198</v>
      </c>
      <c r="C709" s="79" t="s">
        <v>1001</v>
      </c>
      <c r="D709" s="264"/>
      <c r="E709" s="82">
        <f t="shared" si="90"/>
        <v>45440</v>
      </c>
      <c r="F709" s="82">
        <f t="shared" si="90"/>
        <v>45444</v>
      </c>
      <c r="G709" s="82">
        <f t="shared" si="90"/>
        <v>45448</v>
      </c>
    </row>
    <row r="710" spans="1:7" s="5" customFormat="1" ht="15.75" customHeight="1">
      <c r="A710" s="62"/>
      <c r="B710" s="305"/>
      <c r="C710" s="305"/>
      <c r="D710" s="305"/>
      <c r="E710" s="14"/>
      <c r="F710" s="14"/>
      <c r="G710" s="14"/>
    </row>
    <row r="711" spans="1:7" s="5" customFormat="1" ht="15.75" customHeight="1">
      <c r="A711" s="62"/>
      <c r="B711" s="306"/>
      <c r="C711" s="306"/>
      <c r="D711" s="306"/>
      <c r="E711" s="14"/>
      <c r="F711" s="14"/>
      <c r="G711" s="14"/>
    </row>
    <row r="712" spans="1:7" s="5" customFormat="1" ht="15.75" customHeight="1">
      <c r="A712" s="34" t="s">
        <v>363</v>
      </c>
      <c r="B712" s="35"/>
      <c r="C712" s="35"/>
      <c r="D712" s="35"/>
      <c r="E712" s="35"/>
      <c r="F712" s="35"/>
      <c r="G712" s="35"/>
    </row>
    <row r="713" spans="1:7" s="5" customFormat="1" ht="15.75" customHeight="1">
      <c r="A713" s="62"/>
      <c r="B713" s="18"/>
      <c r="C713" s="58"/>
      <c r="D713" s="9"/>
      <c r="E713" s="19"/>
      <c r="F713" s="58"/>
      <c r="G713" s="58"/>
    </row>
    <row r="714" spans="1:7" s="5" customFormat="1" ht="15.75" customHeight="1">
      <c r="A714" s="62" t="s">
        <v>390</v>
      </c>
      <c r="B714" s="236" t="s">
        <v>20</v>
      </c>
      <c r="C714" s="227" t="s">
        <v>21</v>
      </c>
      <c r="D714" s="227" t="s">
        <v>22</v>
      </c>
      <c r="E714" s="119" t="s">
        <v>226</v>
      </c>
      <c r="F714" s="119" t="s">
        <v>23</v>
      </c>
      <c r="G714" s="120" t="s">
        <v>391</v>
      </c>
    </row>
    <row r="715" spans="1:7" s="5" customFormat="1" ht="15.75" customHeight="1">
      <c r="A715" s="62"/>
      <c r="B715" s="237"/>
      <c r="C715" s="229"/>
      <c r="D715" s="229"/>
      <c r="E715" s="121" t="s">
        <v>14</v>
      </c>
      <c r="F715" s="122" t="s">
        <v>24</v>
      </c>
      <c r="G715" s="119" t="s">
        <v>25</v>
      </c>
    </row>
    <row r="716" spans="1:7" s="5" customFormat="1" ht="15.75" customHeight="1">
      <c r="A716" s="62"/>
      <c r="B716" s="124" t="s">
        <v>1066</v>
      </c>
      <c r="C716" s="124" t="s">
        <v>1067</v>
      </c>
      <c r="D716" s="233" t="s">
        <v>392</v>
      </c>
      <c r="E716" s="106">
        <v>45414</v>
      </c>
      <c r="F716" s="106">
        <f>E716+4</f>
        <v>45418</v>
      </c>
      <c r="G716" s="82">
        <f>F716+3</f>
        <v>45421</v>
      </c>
    </row>
    <row r="717" spans="1:7" s="5" customFormat="1" ht="15.75" customHeight="1">
      <c r="A717" s="62"/>
      <c r="B717" s="148" t="s">
        <v>1068</v>
      </c>
      <c r="C717" s="148" t="s">
        <v>1069</v>
      </c>
      <c r="D717" s="219"/>
      <c r="E717" s="106">
        <f t="shared" ref="E717:G720" si="91">E716+7</f>
        <v>45421</v>
      </c>
      <c r="F717" s="106">
        <f t="shared" si="91"/>
        <v>45425</v>
      </c>
      <c r="G717" s="82">
        <f t="shared" si="91"/>
        <v>45428</v>
      </c>
    </row>
    <row r="718" spans="1:7" s="5" customFormat="1" ht="15.75" customHeight="1">
      <c r="A718" s="62"/>
      <c r="B718" s="133" t="s">
        <v>1070</v>
      </c>
      <c r="C718" s="145" t="s">
        <v>1071</v>
      </c>
      <c r="D718" s="219"/>
      <c r="E718" s="106">
        <f t="shared" si="91"/>
        <v>45428</v>
      </c>
      <c r="F718" s="106">
        <f t="shared" si="91"/>
        <v>45432</v>
      </c>
      <c r="G718" s="82">
        <f t="shared" si="91"/>
        <v>45435</v>
      </c>
    </row>
    <row r="719" spans="1:7" s="5" customFormat="1" ht="15.75" customHeight="1">
      <c r="A719" s="38"/>
      <c r="B719" s="148" t="s">
        <v>1072</v>
      </c>
      <c r="C719" s="119" t="s">
        <v>1073</v>
      </c>
      <c r="D719" s="219"/>
      <c r="E719" s="106">
        <f t="shared" si="91"/>
        <v>45435</v>
      </c>
      <c r="F719" s="106">
        <f t="shared" si="91"/>
        <v>45439</v>
      </c>
      <c r="G719" s="82">
        <f t="shared" si="91"/>
        <v>45442</v>
      </c>
    </row>
    <row r="720" spans="1:7" s="5" customFormat="1" ht="15.75" customHeight="1">
      <c r="A720" s="62"/>
      <c r="B720" s="133" t="s">
        <v>1070</v>
      </c>
      <c r="C720" s="119" t="s">
        <v>1074</v>
      </c>
      <c r="D720" s="234"/>
      <c r="E720" s="106">
        <f t="shared" si="91"/>
        <v>45442</v>
      </c>
      <c r="F720" s="106">
        <f t="shared" si="91"/>
        <v>45446</v>
      </c>
      <c r="G720" s="82">
        <f t="shared" si="91"/>
        <v>45449</v>
      </c>
    </row>
    <row r="721" spans="1:7" s="5" customFormat="1" ht="15.75" customHeight="1">
      <c r="A721" s="62"/>
      <c r="B721" s="15"/>
      <c r="C721" s="15"/>
      <c r="D721" s="47"/>
      <c r="E721" s="14"/>
      <c r="F721" s="14"/>
      <c r="G721" s="14"/>
    </row>
    <row r="722" spans="1:7" s="5" customFormat="1" ht="15.75" customHeight="1">
      <c r="A722" s="62"/>
      <c r="B722" s="224" t="s">
        <v>20</v>
      </c>
      <c r="C722" s="259" t="s">
        <v>21</v>
      </c>
      <c r="D722" s="259" t="s">
        <v>22</v>
      </c>
      <c r="E722" s="46" t="s">
        <v>226</v>
      </c>
      <c r="F722" s="46" t="s">
        <v>23</v>
      </c>
      <c r="G722" s="56" t="s">
        <v>391</v>
      </c>
    </row>
    <row r="723" spans="1:7" s="5" customFormat="1" ht="15.75" customHeight="1">
      <c r="A723" s="62"/>
      <c r="B723" s="225"/>
      <c r="C723" s="260"/>
      <c r="D723" s="260"/>
      <c r="E723" s="57" t="s">
        <v>14</v>
      </c>
      <c r="F723" s="20" t="s">
        <v>24</v>
      </c>
      <c r="G723" s="46" t="s">
        <v>25</v>
      </c>
    </row>
    <row r="724" spans="1:7" s="5" customFormat="1" ht="15.75" customHeight="1">
      <c r="A724" s="62"/>
      <c r="B724" s="124" t="s">
        <v>918</v>
      </c>
      <c r="C724" s="124" t="s">
        <v>919</v>
      </c>
      <c r="D724" s="218" t="s">
        <v>940</v>
      </c>
      <c r="E724" s="106">
        <v>45409</v>
      </c>
      <c r="F724" s="106">
        <f>E724+4</f>
        <v>45413</v>
      </c>
      <c r="G724" s="82">
        <f>F724+3</f>
        <v>45416</v>
      </c>
    </row>
    <row r="725" spans="1:7" s="5" customFormat="1" ht="15.75" customHeight="1">
      <c r="A725" s="62"/>
      <c r="B725" s="124" t="s">
        <v>920</v>
      </c>
      <c r="C725" s="124" t="s">
        <v>218</v>
      </c>
      <c r="D725" s="219"/>
      <c r="E725" s="106">
        <f t="shared" ref="E725:G728" si="92">E724+7</f>
        <v>45416</v>
      </c>
      <c r="F725" s="106">
        <f t="shared" si="92"/>
        <v>45420</v>
      </c>
      <c r="G725" s="82">
        <f t="shared" si="92"/>
        <v>45423</v>
      </c>
    </row>
    <row r="726" spans="1:7" s="5" customFormat="1" ht="15.75" customHeight="1">
      <c r="A726" s="62"/>
      <c r="B726" s="124" t="s">
        <v>918</v>
      </c>
      <c r="C726" s="124" t="s">
        <v>921</v>
      </c>
      <c r="D726" s="219"/>
      <c r="E726" s="106">
        <f t="shared" si="92"/>
        <v>45423</v>
      </c>
      <c r="F726" s="106">
        <f t="shared" si="92"/>
        <v>45427</v>
      </c>
      <c r="G726" s="82">
        <f t="shared" si="92"/>
        <v>45430</v>
      </c>
    </row>
    <row r="727" spans="1:7" s="5" customFormat="1" ht="15.75" customHeight="1">
      <c r="A727" s="62"/>
      <c r="B727" s="124" t="s">
        <v>154</v>
      </c>
      <c r="C727" s="124" t="s">
        <v>922</v>
      </c>
      <c r="D727" s="219"/>
      <c r="E727" s="106">
        <f t="shared" si="92"/>
        <v>45430</v>
      </c>
      <c r="F727" s="106">
        <f t="shared" si="92"/>
        <v>45434</v>
      </c>
      <c r="G727" s="82">
        <f t="shared" si="92"/>
        <v>45437</v>
      </c>
    </row>
    <row r="728" spans="1:7" s="5" customFormat="1" ht="15.75" customHeight="1">
      <c r="A728" s="62"/>
      <c r="B728" s="124" t="s">
        <v>15</v>
      </c>
      <c r="C728" s="124" t="s">
        <v>923</v>
      </c>
      <c r="D728" s="220"/>
      <c r="E728" s="106">
        <f t="shared" si="92"/>
        <v>45437</v>
      </c>
      <c r="F728" s="106">
        <f t="shared" si="92"/>
        <v>45441</v>
      </c>
      <c r="G728" s="82">
        <f t="shared" si="92"/>
        <v>45444</v>
      </c>
    </row>
    <row r="729" spans="1:7" s="5" customFormat="1" ht="15.75" customHeight="1">
      <c r="A729" s="62"/>
      <c r="B729" s="141"/>
      <c r="C729" s="141"/>
      <c r="D729" s="144"/>
      <c r="E729" s="132"/>
      <c r="F729" s="132"/>
      <c r="G729" s="132"/>
    </row>
    <row r="730" spans="1:7" s="5" customFormat="1" ht="15.75" customHeight="1">
      <c r="A730" s="62"/>
      <c r="B730" s="236" t="s">
        <v>20</v>
      </c>
      <c r="C730" s="227" t="s">
        <v>21</v>
      </c>
      <c r="D730" s="227" t="s">
        <v>22</v>
      </c>
      <c r="E730" s="119" t="s">
        <v>226</v>
      </c>
      <c r="F730" s="119" t="s">
        <v>23</v>
      </c>
      <c r="G730" s="120" t="s">
        <v>391</v>
      </c>
    </row>
    <row r="731" spans="1:7" s="5" customFormat="1" ht="15.75" customHeight="1">
      <c r="A731" s="62"/>
      <c r="B731" s="237"/>
      <c r="C731" s="229"/>
      <c r="D731" s="229"/>
      <c r="E731" s="121" t="s">
        <v>14</v>
      </c>
      <c r="F731" s="122" t="s">
        <v>24</v>
      </c>
      <c r="G731" s="119" t="s">
        <v>25</v>
      </c>
    </row>
    <row r="732" spans="1:7" s="5" customFormat="1" ht="15.75" customHeight="1">
      <c r="A732" s="62"/>
      <c r="B732" s="124" t="s">
        <v>942</v>
      </c>
      <c r="C732" s="124" t="s">
        <v>912</v>
      </c>
      <c r="D732" s="233" t="s">
        <v>941</v>
      </c>
      <c r="E732" s="106">
        <v>45413</v>
      </c>
      <c r="F732" s="106">
        <f>E732+4</f>
        <v>45417</v>
      </c>
      <c r="G732" s="82">
        <f>F732+3</f>
        <v>45420</v>
      </c>
    </row>
    <row r="733" spans="1:7" s="5" customFormat="1" ht="15.75" customHeight="1">
      <c r="A733" s="62"/>
      <c r="B733" s="100" t="s">
        <v>943</v>
      </c>
      <c r="C733" s="124" t="s">
        <v>944</v>
      </c>
      <c r="D733" s="219"/>
      <c r="E733" s="106">
        <f t="shared" ref="E733:G736" si="93">E732+7</f>
        <v>45420</v>
      </c>
      <c r="F733" s="106">
        <f t="shared" si="93"/>
        <v>45424</v>
      </c>
      <c r="G733" s="82">
        <f t="shared" si="93"/>
        <v>45427</v>
      </c>
    </row>
    <row r="734" spans="1:7" s="5" customFormat="1" ht="15.75" customHeight="1">
      <c r="A734" s="62"/>
      <c r="B734" s="100" t="s">
        <v>945</v>
      </c>
      <c r="C734" s="114" t="s">
        <v>946</v>
      </c>
      <c r="D734" s="219"/>
      <c r="E734" s="106">
        <f t="shared" si="93"/>
        <v>45427</v>
      </c>
      <c r="F734" s="106">
        <f t="shared" si="93"/>
        <v>45431</v>
      </c>
      <c r="G734" s="82">
        <f t="shared" si="93"/>
        <v>45434</v>
      </c>
    </row>
    <row r="735" spans="1:7" s="5" customFormat="1" ht="15.75" customHeight="1">
      <c r="A735" s="62"/>
      <c r="B735" s="100" t="s">
        <v>947</v>
      </c>
      <c r="C735" s="114" t="s">
        <v>912</v>
      </c>
      <c r="D735" s="219"/>
      <c r="E735" s="106">
        <f t="shared" si="93"/>
        <v>45434</v>
      </c>
      <c r="F735" s="106">
        <f t="shared" si="93"/>
        <v>45438</v>
      </c>
      <c r="G735" s="82">
        <f t="shared" si="93"/>
        <v>45441</v>
      </c>
    </row>
    <row r="736" spans="1:7" s="5" customFormat="1" ht="15.75" customHeight="1">
      <c r="A736" s="62"/>
      <c r="B736" s="100" t="s">
        <v>942</v>
      </c>
      <c r="C736" s="114" t="s">
        <v>948</v>
      </c>
      <c r="D736" s="234"/>
      <c r="E736" s="106">
        <f t="shared" si="93"/>
        <v>45441</v>
      </c>
      <c r="F736" s="106">
        <f t="shared" si="93"/>
        <v>45445</v>
      </c>
      <c r="G736" s="82">
        <f t="shared" si="93"/>
        <v>45448</v>
      </c>
    </row>
    <row r="737" spans="1:7" s="5" customFormat="1" ht="15.75" customHeight="1">
      <c r="A737" s="62"/>
      <c r="B737" s="15"/>
      <c r="C737" s="39"/>
      <c r="D737" s="48"/>
      <c r="E737" s="14"/>
      <c r="F737" s="14"/>
      <c r="G737" s="14"/>
    </row>
    <row r="738" spans="1:7" s="5" customFormat="1" ht="15.75" customHeight="1">
      <c r="A738" s="62"/>
      <c r="B738" s="15"/>
      <c r="C738" s="15"/>
      <c r="D738" s="47"/>
      <c r="E738" s="14"/>
      <c r="F738" s="14"/>
      <c r="G738" s="14"/>
    </row>
    <row r="739" spans="1:7" s="5" customFormat="1" ht="15.75" customHeight="1">
      <c r="A739" s="263" t="s">
        <v>91</v>
      </c>
      <c r="B739" s="263"/>
      <c r="C739" s="263"/>
      <c r="D739" s="263"/>
      <c r="E739" s="263"/>
      <c r="F739" s="263"/>
      <c r="G739" s="263"/>
    </row>
    <row r="740" spans="1:7" s="5" customFormat="1" ht="15.75" customHeight="1">
      <c r="A740" s="62"/>
      <c r="B740" s="55"/>
      <c r="C740" s="18"/>
      <c r="D740" s="19"/>
      <c r="E740" s="19"/>
      <c r="F740" s="58"/>
      <c r="G740" s="58"/>
    </row>
    <row r="741" spans="1:7" s="5" customFormat="1" ht="15.75" customHeight="1">
      <c r="A741" s="62" t="s">
        <v>393</v>
      </c>
      <c r="B741" s="231" t="s">
        <v>20</v>
      </c>
      <c r="C741" s="231" t="s">
        <v>21</v>
      </c>
      <c r="D741" s="231" t="s">
        <v>22</v>
      </c>
      <c r="E741" s="46" t="s">
        <v>226</v>
      </c>
      <c r="F741" s="46" t="s">
        <v>23</v>
      </c>
      <c r="G741" s="46" t="s">
        <v>394</v>
      </c>
    </row>
    <row r="742" spans="1:7" s="5" customFormat="1" ht="15.75" customHeight="1">
      <c r="A742" s="62"/>
      <c r="B742" s="232"/>
      <c r="C742" s="232"/>
      <c r="D742" s="232"/>
      <c r="E742" s="46" t="s">
        <v>14</v>
      </c>
      <c r="F742" s="46" t="s">
        <v>24</v>
      </c>
      <c r="G742" s="46" t="s">
        <v>395</v>
      </c>
    </row>
    <row r="743" spans="1:7" s="5" customFormat="1" ht="15.75" customHeight="1">
      <c r="A743" s="62"/>
      <c r="B743" s="119" t="s">
        <v>772</v>
      </c>
      <c r="C743" s="126" t="s">
        <v>773</v>
      </c>
      <c r="D743" s="233" t="s">
        <v>210</v>
      </c>
      <c r="E743" s="81">
        <v>45413</v>
      </c>
      <c r="F743" s="81">
        <f>E743+4</f>
        <v>45417</v>
      </c>
      <c r="G743" s="82">
        <f>F743+13</f>
        <v>45430</v>
      </c>
    </row>
    <row r="744" spans="1:7" s="5" customFormat="1" ht="15.75" customHeight="1">
      <c r="A744" s="62"/>
      <c r="B744" s="119" t="s">
        <v>774</v>
      </c>
      <c r="C744" s="126" t="s">
        <v>396</v>
      </c>
      <c r="D744" s="219"/>
      <c r="E744" s="85">
        <f>E743+7</f>
        <v>45420</v>
      </c>
      <c r="F744" s="81">
        <f t="shared" ref="E744:G747" si="94">F743+7</f>
        <v>45424</v>
      </c>
      <c r="G744" s="82">
        <f t="shared" si="94"/>
        <v>45437</v>
      </c>
    </row>
    <row r="745" spans="1:7" s="5" customFormat="1" ht="15.75" customHeight="1">
      <c r="A745" s="62"/>
      <c r="B745" s="119" t="s">
        <v>776</v>
      </c>
      <c r="C745" s="126" t="s">
        <v>777</v>
      </c>
      <c r="D745" s="219"/>
      <c r="E745" s="85">
        <f t="shared" si="94"/>
        <v>45427</v>
      </c>
      <c r="F745" s="81">
        <f t="shared" si="94"/>
        <v>45431</v>
      </c>
      <c r="G745" s="82">
        <f t="shared" si="94"/>
        <v>45444</v>
      </c>
    </row>
    <row r="746" spans="1:7" s="5" customFormat="1" ht="15.75" customHeight="1">
      <c r="A746" s="62"/>
      <c r="B746" s="127" t="s">
        <v>778</v>
      </c>
      <c r="C746" s="128" t="s">
        <v>779</v>
      </c>
      <c r="D746" s="219"/>
      <c r="E746" s="85">
        <f t="shared" si="94"/>
        <v>45434</v>
      </c>
      <c r="F746" s="81">
        <f t="shared" si="94"/>
        <v>45438</v>
      </c>
      <c r="G746" s="82">
        <f t="shared" si="94"/>
        <v>45451</v>
      </c>
    </row>
    <row r="747" spans="1:7" s="5" customFormat="1" ht="15.75" customHeight="1">
      <c r="A747" s="62"/>
      <c r="B747" s="119" t="s">
        <v>775</v>
      </c>
      <c r="C747" s="126" t="s">
        <v>780</v>
      </c>
      <c r="D747" s="234"/>
      <c r="E747" s="85">
        <f t="shared" si="94"/>
        <v>45441</v>
      </c>
      <c r="F747" s="81">
        <f t="shared" si="94"/>
        <v>45445</v>
      </c>
      <c r="G747" s="82">
        <f t="shared" si="94"/>
        <v>45458</v>
      </c>
    </row>
    <row r="748" spans="1:7" s="5" customFormat="1" ht="15.75" customHeight="1">
      <c r="A748" s="62"/>
      <c r="B748" s="116"/>
      <c r="C748" s="116"/>
      <c r="D748" s="117"/>
      <c r="E748" s="117"/>
      <c r="F748" s="118"/>
      <c r="G748" s="118"/>
    </row>
    <row r="749" spans="1:7" s="5" customFormat="1" ht="15.75" customHeight="1">
      <c r="A749" s="62"/>
      <c r="B749" s="236" t="s">
        <v>20</v>
      </c>
      <c r="C749" s="236" t="s">
        <v>21</v>
      </c>
      <c r="D749" s="236" t="s">
        <v>22</v>
      </c>
      <c r="E749" s="119" t="s">
        <v>224</v>
      </c>
      <c r="F749" s="119" t="s">
        <v>23</v>
      </c>
      <c r="G749" s="119" t="s">
        <v>397</v>
      </c>
    </row>
    <row r="750" spans="1:7" s="5" customFormat="1" ht="15.75" customHeight="1">
      <c r="A750" s="62"/>
      <c r="B750" s="237"/>
      <c r="C750" s="237"/>
      <c r="D750" s="237"/>
      <c r="E750" s="119" t="s">
        <v>14</v>
      </c>
      <c r="F750" s="119" t="s">
        <v>24</v>
      </c>
      <c r="G750" s="119" t="s">
        <v>395</v>
      </c>
    </row>
    <row r="751" spans="1:7" s="5" customFormat="1" ht="15.75" customHeight="1">
      <c r="A751" s="62"/>
      <c r="B751" s="166" t="s">
        <v>1059</v>
      </c>
      <c r="C751" s="167" t="s">
        <v>398</v>
      </c>
      <c r="D751" s="233" t="s">
        <v>1058</v>
      </c>
      <c r="E751" s="81">
        <v>45411</v>
      </c>
      <c r="F751" s="81">
        <f>E751+4</f>
        <v>45415</v>
      </c>
      <c r="G751" s="82">
        <f>F751+13</f>
        <v>45428</v>
      </c>
    </row>
    <row r="752" spans="1:7" s="5" customFormat="1" ht="15.75" customHeight="1">
      <c r="A752" s="62"/>
      <c r="B752" s="168" t="s">
        <v>1060</v>
      </c>
      <c r="C752" s="169" t="s">
        <v>1061</v>
      </c>
      <c r="D752" s="219"/>
      <c r="E752" s="85">
        <f t="shared" ref="E752:G752" si="95">E751+7</f>
        <v>45418</v>
      </c>
      <c r="F752" s="81">
        <f t="shared" si="95"/>
        <v>45422</v>
      </c>
      <c r="G752" s="82">
        <f t="shared" si="95"/>
        <v>45435</v>
      </c>
    </row>
    <row r="753" spans="1:7" s="5" customFormat="1" ht="15.75" customHeight="1">
      <c r="A753" s="62"/>
      <c r="B753" s="168" t="s">
        <v>1062</v>
      </c>
      <c r="C753" s="169" t="s">
        <v>1063</v>
      </c>
      <c r="D753" s="219"/>
      <c r="E753" s="85">
        <f t="shared" ref="E753:G753" si="96">E752+7</f>
        <v>45425</v>
      </c>
      <c r="F753" s="81">
        <f t="shared" si="96"/>
        <v>45429</v>
      </c>
      <c r="G753" s="82">
        <f t="shared" si="96"/>
        <v>45442</v>
      </c>
    </row>
    <row r="754" spans="1:7" s="5" customFormat="1" ht="15.75" customHeight="1">
      <c r="A754" s="62"/>
      <c r="B754" s="166" t="s">
        <v>1064</v>
      </c>
      <c r="C754" s="167" t="s">
        <v>1065</v>
      </c>
      <c r="D754" s="219"/>
      <c r="E754" s="85">
        <f t="shared" ref="E754:G754" si="97">E753+7</f>
        <v>45432</v>
      </c>
      <c r="F754" s="81">
        <f t="shared" si="97"/>
        <v>45436</v>
      </c>
      <c r="G754" s="82">
        <f t="shared" si="97"/>
        <v>45449</v>
      </c>
    </row>
    <row r="755" spans="1:7" s="5" customFormat="1" ht="15.75" customHeight="1">
      <c r="A755" s="62"/>
      <c r="B755" s="166"/>
      <c r="C755" s="170"/>
      <c r="D755" s="234"/>
      <c r="E755" s="85">
        <f t="shared" ref="E755:G755" si="98">E754+7</f>
        <v>45439</v>
      </c>
      <c r="F755" s="81">
        <f t="shared" si="98"/>
        <v>45443</v>
      </c>
      <c r="G755" s="82">
        <f t="shared" si="98"/>
        <v>45456</v>
      </c>
    </row>
    <row r="756" spans="1:7" s="5" customFormat="1" ht="15.75" customHeight="1">
      <c r="A756" s="62"/>
      <c r="B756" s="116"/>
      <c r="C756" s="116"/>
      <c r="D756" s="117"/>
      <c r="E756" s="117"/>
      <c r="F756" s="118"/>
      <c r="G756" s="118"/>
    </row>
    <row r="757" spans="1:7" s="5" customFormat="1" ht="15.75" customHeight="1">
      <c r="A757" s="62"/>
      <c r="B757" s="171"/>
      <c r="C757" s="118"/>
      <c r="D757" s="117"/>
      <c r="E757" s="117"/>
      <c r="F757" s="118"/>
      <c r="G757" s="118"/>
    </row>
    <row r="758" spans="1:7" s="5" customFormat="1" ht="15.75" customHeight="1">
      <c r="A758" s="62"/>
      <c r="B758" s="236" t="s">
        <v>20</v>
      </c>
      <c r="C758" s="236" t="s">
        <v>21</v>
      </c>
      <c r="D758" s="236" t="s">
        <v>22</v>
      </c>
      <c r="E758" s="119" t="s">
        <v>399</v>
      </c>
      <c r="F758" s="119" t="s">
        <v>23</v>
      </c>
      <c r="G758" s="120" t="s">
        <v>93</v>
      </c>
    </row>
    <row r="759" spans="1:7" s="5" customFormat="1" ht="15.75" customHeight="1">
      <c r="A759" s="62" t="s">
        <v>400</v>
      </c>
      <c r="B759" s="237"/>
      <c r="C759" s="237"/>
      <c r="D759" s="237"/>
      <c r="E759" s="123" t="s">
        <v>14</v>
      </c>
      <c r="F759" s="122" t="s">
        <v>24</v>
      </c>
      <c r="G759" s="119" t="s">
        <v>25</v>
      </c>
    </row>
    <row r="760" spans="1:7" s="5" customFormat="1" ht="15.75" customHeight="1">
      <c r="A760" s="62"/>
      <c r="B760" s="79" t="s">
        <v>823</v>
      </c>
      <c r="C760" s="79" t="s">
        <v>824</v>
      </c>
      <c r="D760" s="233" t="s">
        <v>822</v>
      </c>
      <c r="E760" s="106">
        <v>45413</v>
      </c>
      <c r="F760" s="106">
        <f>E760+5</f>
        <v>45418</v>
      </c>
      <c r="G760" s="82">
        <f>F760+19</f>
        <v>45437</v>
      </c>
    </row>
    <row r="761" spans="1:7" s="5" customFormat="1" ht="15.75" customHeight="1">
      <c r="A761" s="62"/>
      <c r="B761" s="79" t="s">
        <v>825</v>
      </c>
      <c r="C761" s="79" t="s">
        <v>401</v>
      </c>
      <c r="D761" s="219"/>
      <c r="E761" s="106">
        <f t="shared" ref="E761:G764" si="99">E760+7</f>
        <v>45420</v>
      </c>
      <c r="F761" s="106">
        <f t="shared" si="99"/>
        <v>45425</v>
      </c>
      <c r="G761" s="82">
        <f t="shared" si="99"/>
        <v>45444</v>
      </c>
    </row>
    <row r="762" spans="1:7" s="5" customFormat="1" ht="15.75" customHeight="1">
      <c r="A762" s="62"/>
      <c r="B762" s="79" t="s">
        <v>826</v>
      </c>
      <c r="C762" s="79" t="s">
        <v>827</v>
      </c>
      <c r="D762" s="219"/>
      <c r="E762" s="106">
        <f t="shared" si="99"/>
        <v>45427</v>
      </c>
      <c r="F762" s="106">
        <f t="shared" si="99"/>
        <v>45432</v>
      </c>
      <c r="G762" s="82">
        <f t="shared" si="99"/>
        <v>45451</v>
      </c>
    </row>
    <row r="763" spans="1:7" s="5" customFormat="1" ht="15.75" customHeight="1">
      <c r="A763" s="62"/>
      <c r="B763" s="79" t="s">
        <v>828</v>
      </c>
      <c r="C763" s="79" t="s">
        <v>401</v>
      </c>
      <c r="D763" s="219"/>
      <c r="E763" s="106">
        <f t="shared" si="99"/>
        <v>45434</v>
      </c>
      <c r="F763" s="106">
        <f t="shared" si="99"/>
        <v>45439</v>
      </c>
      <c r="G763" s="82">
        <f t="shared" si="99"/>
        <v>45458</v>
      </c>
    </row>
    <row r="764" spans="1:7" s="5" customFormat="1" ht="15.75" customHeight="1">
      <c r="A764" s="33"/>
      <c r="B764" s="79" t="s">
        <v>829</v>
      </c>
      <c r="C764" s="79"/>
      <c r="D764" s="234"/>
      <c r="E764" s="106">
        <f t="shared" si="99"/>
        <v>45441</v>
      </c>
      <c r="F764" s="106">
        <f t="shared" si="99"/>
        <v>45446</v>
      </c>
      <c r="G764" s="82">
        <f t="shared" si="99"/>
        <v>45465</v>
      </c>
    </row>
    <row r="765" spans="1:7" s="5" customFormat="1" ht="15.75" customHeight="1">
      <c r="A765" s="62"/>
      <c r="B765" s="116"/>
      <c r="C765" s="118"/>
      <c r="D765" s="117"/>
      <c r="E765" s="117"/>
      <c r="F765" s="118"/>
      <c r="G765" s="118"/>
    </row>
    <row r="766" spans="1:7" s="5" customFormat="1" ht="15.75" customHeight="1">
      <c r="A766" s="62"/>
      <c r="B766" s="171"/>
      <c r="C766" s="116"/>
      <c r="D766" s="117"/>
      <c r="E766" s="117"/>
      <c r="F766" s="118"/>
      <c r="G766" s="118"/>
    </row>
    <row r="767" spans="1:7" s="5" customFormat="1" ht="15.75" customHeight="1">
      <c r="A767" s="62" t="s">
        <v>208</v>
      </c>
      <c r="B767" s="236" t="s">
        <v>20</v>
      </c>
      <c r="C767" s="236" t="s">
        <v>21</v>
      </c>
      <c r="D767" s="236" t="s">
        <v>22</v>
      </c>
      <c r="E767" s="119" t="s">
        <v>224</v>
      </c>
      <c r="F767" s="119" t="s">
        <v>23</v>
      </c>
      <c r="G767" s="120" t="s">
        <v>93</v>
      </c>
    </row>
    <row r="768" spans="1:7" s="5" customFormat="1" ht="15.75" customHeight="1">
      <c r="A768" s="62"/>
      <c r="B768" s="237"/>
      <c r="C768" s="237"/>
      <c r="D768" s="237"/>
      <c r="E768" s="123" t="s">
        <v>14</v>
      </c>
      <c r="F768" s="122" t="s">
        <v>24</v>
      </c>
      <c r="G768" s="119" t="s">
        <v>25</v>
      </c>
    </row>
    <row r="769" spans="1:7" s="5" customFormat="1" ht="15.75" customHeight="1">
      <c r="A769" s="62"/>
      <c r="B769" s="133" t="s">
        <v>215</v>
      </c>
      <c r="C769" s="133" t="s">
        <v>552</v>
      </c>
      <c r="D769" s="233" t="s">
        <v>357</v>
      </c>
      <c r="E769" s="81">
        <v>45421</v>
      </c>
      <c r="F769" s="81">
        <f>E769+4</f>
        <v>45425</v>
      </c>
      <c r="G769" s="82">
        <f>F769+10</f>
        <v>45435</v>
      </c>
    </row>
    <row r="770" spans="1:7" s="5" customFormat="1" ht="15.75" customHeight="1">
      <c r="A770" s="62"/>
      <c r="B770" s="133" t="s">
        <v>553</v>
      </c>
      <c r="C770" s="133" t="s">
        <v>554</v>
      </c>
      <c r="D770" s="219"/>
      <c r="E770" s="85">
        <f t="shared" ref="E770:G772" si="100">E769+7</f>
        <v>45428</v>
      </c>
      <c r="F770" s="81">
        <f t="shared" si="100"/>
        <v>45432</v>
      </c>
      <c r="G770" s="82">
        <f t="shared" si="100"/>
        <v>45442</v>
      </c>
    </row>
    <row r="771" spans="1:7" s="5" customFormat="1" ht="15.75" customHeight="1">
      <c r="A771" s="62"/>
      <c r="B771" s="109" t="s">
        <v>555</v>
      </c>
      <c r="C771" s="109" t="s">
        <v>556</v>
      </c>
      <c r="D771" s="219"/>
      <c r="E771" s="85">
        <f t="shared" si="100"/>
        <v>45435</v>
      </c>
      <c r="F771" s="81">
        <f t="shared" si="100"/>
        <v>45439</v>
      </c>
      <c r="G771" s="82">
        <f t="shared" si="100"/>
        <v>45449</v>
      </c>
    </row>
    <row r="772" spans="1:7" s="5" customFormat="1" ht="15.75" customHeight="1">
      <c r="A772" s="62"/>
      <c r="B772" s="133" t="s">
        <v>557</v>
      </c>
      <c r="C772" s="133" t="s">
        <v>558</v>
      </c>
      <c r="D772" s="219"/>
      <c r="E772" s="85">
        <f t="shared" si="100"/>
        <v>45442</v>
      </c>
      <c r="F772" s="81">
        <f t="shared" si="100"/>
        <v>45446</v>
      </c>
      <c r="G772" s="82">
        <f t="shared" si="100"/>
        <v>45456</v>
      </c>
    </row>
    <row r="773" spans="1:7" s="5" customFormat="1" ht="15.75" customHeight="1">
      <c r="A773" s="62"/>
      <c r="B773" s="138"/>
      <c r="C773" s="138"/>
      <c r="D773" s="234"/>
      <c r="E773" s="85"/>
      <c r="F773" s="81"/>
      <c r="G773" s="82"/>
    </row>
    <row r="774" spans="1:7" s="5" customFormat="1" ht="15.75" customHeight="1">
      <c r="A774" s="62"/>
      <c r="B774" s="32"/>
      <c r="C774" s="18"/>
      <c r="D774" s="19"/>
      <c r="E774" s="19"/>
      <c r="F774" s="58"/>
      <c r="G774" s="58"/>
    </row>
    <row r="775" spans="1:7" s="5" customFormat="1" ht="15.75" customHeight="1">
      <c r="A775" s="62"/>
      <c r="B775" s="55"/>
      <c r="C775" s="18"/>
      <c r="D775" s="19"/>
      <c r="E775" s="19"/>
      <c r="F775" s="58"/>
      <c r="G775" s="58"/>
    </row>
    <row r="776" spans="1:7" s="5" customFormat="1" ht="15.75" customHeight="1">
      <c r="A776" s="62"/>
      <c r="B776" s="15"/>
      <c r="C776" s="15"/>
      <c r="D776" s="16"/>
      <c r="E776" s="16"/>
      <c r="F776" s="14"/>
      <c r="G776" s="14"/>
    </row>
    <row r="777" spans="1:7" s="5" customFormat="1" ht="15.75" customHeight="1">
      <c r="A777" s="62" t="s">
        <v>402</v>
      </c>
      <c r="B777" s="231" t="s">
        <v>20</v>
      </c>
      <c r="C777" s="231" t="s">
        <v>21</v>
      </c>
      <c r="D777" s="231" t="s">
        <v>403</v>
      </c>
      <c r="E777" s="46" t="s">
        <v>226</v>
      </c>
      <c r="F777" s="46" t="s">
        <v>23</v>
      </c>
      <c r="G777" s="46" t="s">
        <v>94</v>
      </c>
    </row>
    <row r="778" spans="1:7" s="5" customFormat="1" ht="15.75" customHeight="1">
      <c r="A778" s="62"/>
      <c r="B778" s="232"/>
      <c r="C778" s="232"/>
      <c r="D778" s="232"/>
      <c r="E778" s="46" t="s">
        <v>14</v>
      </c>
      <c r="F778" s="46" t="s">
        <v>24</v>
      </c>
      <c r="G778" s="46" t="s">
        <v>25</v>
      </c>
    </row>
    <row r="779" spans="1:7" s="5" customFormat="1" ht="15.75" customHeight="1">
      <c r="A779" s="62"/>
      <c r="B779" s="138" t="s">
        <v>793</v>
      </c>
      <c r="C779" s="139" t="s">
        <v>794</v>
      </c>
      <c r="D779" s="218" t="s">
        <v>334</v>
      </c>
      <c r="E779" s="106">
        <v>45409</v>
      </c>
      <c r="F779" s="106">
        <f>E779+5</f>
        <v>45414</v>
      </c>
      <c r="G779" s="82">
        <f>F779+19</f>
        <v>45433</v>
      </c>
    </row>
    <row r="780" spans="1:7" s="5" customFormat="1" ht="15.75" customHeight="1">
      <c r="A780" s="62"/>
      <c r="B780" s="138" t="s">
        <v>795</v>
      </c>
      <c r="C780" s="139" t="s">
        <v>796</v>
      </c>
      <c r="D780" s="235"/>
      <c r="E780" s="106">
        <f t="shared" ref="E780:G783" si="101">E779+7</f>
        <v>45416</v>
      </c>
      <c r="F780" s="106">
        <f t="shared" si="101"/>
        <v>45421</v>
      </c>
      <c r="G780" s="82">
        <f t="shared" si="101"/>
        <v>45440</v>
      </c>
    </row>
    <row r="781" spans="1:7" s="5" customFormat="1" ht="15.75" customHeight="1">
      <c r="A781" s="62"/>
      <c r="B781" s="138" t="s">
        <v>797</v>
      </c>
      <c r="C781" s="139" t="s">
        <v>798</v>
      </c>
      <c r="D781" s="235"/>
      <c r="E781" s="106">
        <f t="shared" si="101"/>
        <v>45423</v>
      </c>
      <c r="F781" s="106">
        <f t="shared" si="101"/>
        <v>45428</v>
      </c>
      <c r="G781" s="82">
        <f t="shared" si="101"/>
        <v>45447</v>
      </c>
    </row>
    <row r="782" spans="1:7" s="5" customFormat="1" ht="15.75" customHeight="1">
      <c r="A782" s="62"/>
      <c r="B782" s="138" t="s">
        <v>799</v>
      </c>
      <c r="C782" s="139" t="s">
        <v>800</v>
      </c>
      <c r="D782" s="235"/>
      <c r="E782" s="106">
        <f t="shared" si="101"/>
        <v>45430</v>
      </c>
      <c r="F782" s="106">
        <f t="shared" si="101"/>
        <v>45435</v>
      </c>
      <c r="G782" s="82">
        <f t="shared" si="101"/>
        <v>45454</v>
      </c>
    </row>
    <row r="783" spans="1:7" s="5" customFormat="1" ht="15.75" customHeight="1">
      <c r="A783" s="62"/>
      <c r="B783" s="138"/>
      <c r="C783" s="139"/>
      <c r="D783" s="220"/>
      <c r="E783" s="106">
        <f t="shared" si="101"/>
        <v>45437</v>
      </c>
      <c r="F783" s="106">
        <f t="shared" si="101"/>
        <v>45442</v>
      </c>
      <c r="G783" s="82">
        <f t="shared" si="101"/>
        <v>45461</v>
      </c>
    </row>
    <row r="784" spans="1:7" s="5" customFormat="1" ht="15.75" customHeight="1">
      <c r="A784" s="62"/>
      <c r="B784" s="141"/>
      <c r="C784" s="141"/>
      <c r="D784" s="144"/>
      <c r="E784" s="132"/>
      <c r="F784" s="132"/>
      <c r="G784" s="132"/>
    </row>
    <row r="785" spans="1:7" s="5" customFormat="1" ht="15.75" customHeight="1">
      <c r="A785" s="62"/>
      <c r="B785" s="141"/>
      <c r="C785" s="141"/>
      <c r="D785" s="144"/>
      <c r="E785" s="144"/>
      <c r="F785" s="132"/>
      <c r="G785" s="132"/>
    </row>
    <row r="786" spans="1:7" s="5" customFormat="1" ht="15.75" customHeight="1">
      <c r="A786" s="62"/>
      <c r="B786" s="171"/>
      <c r="C786" s="116"/>
      <c r="D786" s="117"/>
      <c r="E786" s="117"/>
      <c r="F786" s="118"/>
      <c r="G786" s="118"/>
    </row>
    <row r="787" spans="1:7" s="5" customFormat="1" ht="15.75" customHeight="1">
      <c r="A787" s="62" t="s">
        <v>404</v>
      </c>
      <c r="B787" s="236" t="s">
        <v>20</v>
      </c>
      <c r="C787" s="236" t="s">
        <v>21</v>
      </c>
      <c r="D787" s="236" t="s">
        <v>22</v>
      </c>
      <c r="E787" s="119" t="s">
        <v>226</v>
      </c>
      <c r="F787" s="119" t="s">
        <v>23</v>
      </c>
      <c r="G787" s="120" t="s">
        <v>1003</v>
      </c>
    </row>
    <row r="788" spans="1:7" s="5" customFormat="1" ht="15.75" customHeight="1">
      <c r="A788" s="62"/>
      <c r="B788" s="237"/>
      <c r="C788" s="237"/>
      <c r="D788" s="237"/>
      <c r="E788" s="123" t="s">
        <v>14</v>
      </c>
      <c r="F788" s="122" t="s">
        <v>24</v>
      </c>
      <c r="G788" s="119" t="s">
        <v>25</v>
      </c>
    </row>
    <row r="789" spans="1:7" s="5" customFormat="1" ht="15.75" customHeight="1">
      <c r="A789" s="62"/>
      <c r="B789" s="172" t="s">
        <v>1029</v>
      </c>
      <c r="C789" s="172" t="s">
        <v>1030</v>
      </c>
      <c r="D789" s="218" t="s">
        <v>405</v>
      </c>
      <c r="E789" s="106">
        <v>45412</v>
      </c>
      <c r="F789" s="106">
        <f>E789+4</f>
        <v>45416</v>
      </c>
      <c r="G789" s="82">
        <f>F789+13</f>
        <v>45429</v>
      </c>
    </row>
    <row r="790" spans="1:7" s="5" customFormat="1" ht="15.75" customHeight="1">
      <c r="A790" s="62"/>
      <c r="B790" s="172" t="s">
        <v>1031</v>
      </c>
      <c r="C790" s="172" t="s">
        <v>1032</v>
      </c>
      <c r="D790" s="219"/>
      <c r="E790" s="106">
        <f t="shared" ref="E790:G793" si="102">E789+7</f>
        <v>45419</v>
      </c>
      <c r="F790" s="106">
        <f t="shared" si="102"/>
        <v>45423</v>
      </c>
      <c r="G790" s="82">
        <f t="shared" si="102"/>
        <v>45436</v>
      </c>
    </row>
    <row r="791" spans="1:7" s="5" customFormat="1" ht="15.75" customHeight="1">
      <c r="A791" s="62"/>
      <c r="B791" s="172" t="s">
        <v>1033</v>
      </c>
      <c r="C791" s="172" t="s">
        <v>1034</v>
      </c>
      <c r="D791" s="219"/>
      <c r="E791" s="106">
        <f t="shared" si="102"/>
        <v>45426</v>
      </c>
      <c r="F791" s="106">
        <f t="shared" si="102"/>
        <v>45430</v>
      </c>
      <c r="G791" s="82">
        <f t="shared" si="102"/>
        <v>45443</v>
      </c>
    </row>
    <row r="792" spans="1:7" s="5" customFormat="1" ht="15.75" customHeight="1">
      <c r="A792" s="62"/>
      <c r="B792" s="172" t="s">
        <v>1035</v>
      </c>
      <c r="C792" s="172" t="s">
        <v>1036</v>
      </c>
      <c r="D792" s="219"/>
      <c r="E792" s="106">
        <f t="shared" si="102"/>
        <v>45433</v>
      </c>
      <c r="F792" s="106">
        <f t="shared" si="102"/>
        <v>45437</v>
      </c>
      <c r="G792" s="82">
        <f t="shared" si="102"/>
        <v>45450</v>
      </c>
    </row>
    <row r="793" spans="1:7" s="5" customFormat="1" ht="15.75" customHeight="1">
      <c r="A793" s="62"/>
      <c r="B793" s="125" t="s">
        <v>1037</v>
      </c>
      <c r="C793" s="125" t="s">
        <v>1032</v>
      </c>
      <c r="D793" s="220"/>
      <c r="E793" s="106">
        <f t="shared" si="102"/>
        <v>45440</v>
      </c>
      <c r="F793" s="106">
        <f t="shared" si="102"/>
        <v>45444</v>
      </c>
      <c r="G793" s="82">
        <f t="shared" si="102"/>
        <v>45457</v>
      </c>
    </row>
    <row r="794" spans="1:7" s="5" customFormat="1" ht="15.75" customHeight="1">
      <c r="A794" s="62"/>
      <c r="B794" s="141"/>
      <c r="C794" s="118"/>
      <c r="D794" s="117"/>
      <c r="E794" s="117"/>
      <c r="F794" s="118"/>
      <c r="G794" s="118"/>
    </row>
    <row r="795" spans="1:7" s="5" customFormat="1" ht="15.75" customHeight="1">
      <c r="A795" s="62"/>
      <c r="B795" s="236" t="s">
        <v>20</v>
      </c>
      <c r="C795" s="227" t="s">
        <v>21</v>
      </c>
      <c r="D795" s="236" t="s">
        <v>22</v>
      </c>
      <c r="E795" s="119" t="s">
        <v>224</v>
      </c>
      <c r="F795" s="119" t="s">
        <v>23</v>
      </c>
      <c r="G795" s="120" t="s">
        <v>406</v>
      </c>
    </row>
    <row r="796" spans="1:7" s="5" customFormat="1" ht="15.75" customHeight="1">
      <c r="A796" s="62"/>
      <c r="B796" s="237"/>
      <c r="C796" s="229"/>
      <c r="D796" s="237"/>
      <c r="E796" s="123" t="s">
        <v>14</v>
      </c>
      <c r="F796" s="122" t="s">
        <v>24</v>
      </c>
      <c r="G796" s="119" t="s">
        <v>25</v>
      </c>
    </row>
    <row r="797" spans="1:7" s="5" customFormat="1" ht="15.75" customHeight="1">
      <c r="A797" s="62"/>
      <c r="B797" s="79" t="s">
        <v>1038</v>
      </c>
      <c r="C797" s="119" t="s">
        <v>1039</v>
      </c>
      <c r="D797" s="233" t="s">
        <v>219</v>
      </c>
      <c r="E797" s="106">
        <v>45408</v>
      </c>
      <c r="F797" s="106">
        <f>E797+5</f>
        <v>45413</v>
      </c>
      <c r="G797" s="82">
        <v>7</v>
      </c>
    </row>
    <row r="798" spans="1:7" s="5" customFormat="1" ht="15.75" customHeight="1">
      <c r="A798" s="62"/>
      <c r="B798" s="79" t="s">
        <v>1040</v>
      </c>
      <c r="C798" s="119" t="s">
        <v>1041</v>
      </c>
      <c r="D798" s="253"/>
      <c r="E798" s="106">
        <f t="shared" ref="E798:G801" si="103">E797+7</f>
        <v>45415</v>
      </c>
      <c r="F798" s="106">
        <f t="shared" si="103"/>
        <v>45420</v>
      </c>
      <c r="G798" s="82">
        <f t="shared" si="103"/>
        <v>14</v>
      </c>
    </row>
    <row r="799" spans="1:7" s="5" customFormat="1" ht="15.75" customHeight="1">
      <c r="A799" s="62"/>
      <c r="B799" s="79" t="s">
        <v>1042</v>
      </c>
      <c r="C799" s="119" t="s">
        <v>1043</v>
      </c>
      <c r="D799" s="253"/>
      <c r="E799" s="106">
        <f t="shared" si="103"/>
        <v>45422</v>
      </c>
      <c r="F799" s="106">
        <f t="shared" si="103"/>
        <v>45427</v>
      </c>
      <c r="G799" s="82">
        <f t="shared" si="103"/>
        <v>21</v>
      </c>
    </row>
    <row r="800" spans="1:7" s="5" customFormat="1" ht="15.75" customHeight="1">
      <c r="A800" s="62"/>
      <c r="B800" s="79" t="s">
        <v>1044</v>
      </c>
      <c r="C800" s="119" t="s">
        <v>1045</v>
      </c>
      <c r="D800" s="253"/>
      <c r="E800" s="106">
        <f t="shared" si="103"/>
        <v>45429</v>
      </c>
      <c r="F800" s="106">
        <f t="shared" si="103"/>
        <v>45434</v>
      </c>
      <c r="G800" s="82">
        <f t="shared" si="103"/>
        <v>28</v>
      </c>
    </row>
    <row r="801" spans="1:7" s="5" customFormat="1" ht="15.75" customHeight="1">
      <c r="A801" s="62"/>
      <c r="B801" s="79" t="s">
        <v>1046</v>
      </c>
      <c r="C801" s="119" t="s">
        <v>1047</v>
      </c>
      <c r="D801" s="254"/>
      <c r="E801" s="106">
        <f t="shared" si="103"/>
        <v>45436</v>
      </c>
      <c r="F801" s="106">
        <f t="shared" si="103"/>
        <v>45441</v>
      </c>
      <c r="G801" s="82">
        <f t="shared" si="103"/>
        <v>35</v>
      </c>
    </row>
    <row r="802" spans="1:7" s="5" customFormat="1" ht="15.75" customHeight="1">
      <c r="A802" s="62"/>
      <c r="B802" s="15"/>
      <c r="C802" s="58"/>
      <c r="D802" s="9"/>
      <c r="E802" s="19"/>
      <c r="F802" s="58"/>
      <c r="G802" s="58"/>
    </row>
    <row r="803" spans="1:7" s="5" customFormat="1" ht="15.75" customHeight="1">
      <c r="A803" s="62"/>
      <c r="B803" s="18"/>
      <c r="C803" s="15"/>
      <c r="D803" s="16"/>
      <c r="E803" s="14"/>
      <c r="F803" s="14"/>
      <c r="G803" s="14"/>
    </row>
    <row r="804" spans="1:7" s="5" customFormat="1" ht="15.75" customHeight="1">
      <c r="A804" s="263" t="s">
        <v>96</v>
      </c>
      <c r="B804" s="263"/>
      <c r="C804" s="263"/>
      <c r="D804" s="263"/>
      <c r="E804" s="263"/>
      <c r="F804" s="263"/>
      <c r="G804" s="263"/>
    </row>
    <row r="805" spans="1:7" s="5" customFormat="1" ht="15.75" customHeight="1">
      <c r="A805" s="62"/>
      <c r="B805" s="59" t="s">
        <v>324</v>
      </c>
      <c r="C805" s="40"/>
      <c r="D805" s="9"/>
      <c r="E805" s="9"/>
      <c r="F805" s="59"/>
      <c r="G805" s="41"/>
    </row>
    <row r="806" spans="1:7" s="309" customFormat="1" ht="15.75" customHeight="1">
      <c r="A806" s="308" t="s">
        <v>407</v>
      </c>
    </row>
    <row r="807" spans="1:7" s="5" customFormat="1" ht="15.75" customHeight="1">
      <c r="A807" s="62"/>
      <c r="B807" s="42"/>
      <c r="C807" s="42"/>
      <c r="D807" s="19"/>
      <c r="E807" s="19"/>
      <c r="F807" s="58"/>
      <c r="G807" s="43"/>
    </row>
    <row r="808" spans="1:7" s="5" customFormat="1" ht="15.75" customHeight="1">
      <c r="A808" s="62"/>
      <c r="B808" s="224" t="s">
        <v>266</v>
      </c>
      <c r="C808" s="224" t="s">
        <v>21</v>
      </c>
      <c r="D808" s="282" t="s">
        <v>22</v>
      </c>
      <c r="E808" s="46" t="s">
        <v>226</v>
      </c>
      <c r="F808" s="46" t="s">
        <v>23</v>
      </c>
      <c r="G808" s="46" t="s">
        <v>98</v>
      </c>
    </row>
    <row r="809" spans="1:7" s="5" customFormat="1" ht="15.75" customHeight="1">
      <c r="A809" s="62"/>
      <c r="B809" s="225"/>
      <c r="C809" s="225"/>
      <c r="D809" s="282"/>
      <c r="E809" s="46" t="s">
        <v>14</v>
      </c>
      <c r="F809" s="46" t="s">
        <v>24</v>
      </c>
      <c r="G809" s="46" t="s">
        <v>25</v>
      </c>
    </row>
    <row r="810" spans="1:7" s="5" customFormat="1" ht="15.75" customHeight="1">
      <c r="A810" s="62"/>
      <c r="B810" s="79" t="s">
        <v>831</v>
      </c>
      <c r="C810" s="124" t="s">
        <v>832</v>
      </c>
      <c r="D810" s="219" t="s">
        <v>830</v>
      </c>
      <c r="E810" s="82">
        <v>45413</v>
      </c>
      <c r="F810" s="82">
        <f>E810+3</f>
        <v>45416</v>
      </c>
      <c r="G810" s="82">
        <f>F810+15</f>
        <v>45431</v>
      </c>
    </row>
    <row r="811" spans="1:7" s="5" customFormat="1" ht="15.75" customHeight="1">
      <c r="A811" s="62"/>
      <c r="B811" s="79" t="s">
        <v>833</v>
      </c>
      <c r="C811" s="124" t="s">
        <v>834</v>
      </c>
      <c r="D811" s="219"/>
      <c r="E811" s="82">
        <f t="shared" ref="E811:G814" si="104">E810+7</f>
        <v>45420</v>
      </c>
      <c r="F811" s="82">
        <f t="shared" si="104"/>
        <v>45423</v>
      </c>
      <c r="G811" s="82">
        <f t="shared" si="104"/>
        <v>45438</v>
      </c>
    </row>
    <row r="812" spans="1:7" s="5" customFormat="1" ht="15.75" customHeight="1">
      <c r="A812" s="62"/>
      <c r="B812" s="79" t="s">
        <v>766</v>
      </c>
      <c r="C812" s="124"/>
      <c r="D812" s="219"/>
      <c r="E812" s="82">
        <f t="shared" si="104"/>
        <v>45427</v>
      </c>
      <c r="F812" s="82">
        <f t="shared" si="104"/>
        <v>45430</v>
      </c>
      <c r="G812" s="82">
        <f t="shared" si="104"/>
        <v>45445</v>
      </c>
    </row>
    <row r="813" spans="1:7" s="5" customFormat="1" ht="15.75" customHeight="1">
      <c r="A813" s="62"/>
      <c r="B813" s="79" t="s">
        <v>835</v>
      </c>
      <c r="C813" s="124" t="s">
        <v>836</v>
      </c>
      <c r="D813" s="219"/>
      <c r="E813" s="82">
        <f t="shared" si="104"/>
        <v>45434</v>
      </c>
      <c r="F813" s="82">
        <f t="shared" si="104"/>
        <v>45437</v>
      </c>
      <c r="G813" s="82">
        <f t="shared" si="104"/>
        <v>45452</v>
      </c>
    </row>
    <row r="814" spans="1:7" s="5" customFormat="1" ht="15.75" customHeight="1">
      <c r="A814" s="62"/>
      <c r="B814" s="79" t="s">
        <v>766</v>
      </c>
      <c r="C814" s="124"/>
      <c r="D814" s="220"/>
      <c r="E814" s="82">
        <f t="shared" si="104"/>
        <v>45441</v>
      </c>
      <c r="F814" s="82">
        <f t="shared" si="104"/>
        <v>45444</v>
      </c>
      <c r="G814" s="82">
        <f t="shared" si="104"/>
        <v>45459</v>
      </c>
    </row>
    <row r="815" spans="1:7" s="5" customFormat="1" ht="15.75" customHeight="1">
      <c r="A815" s="62"/>
      <c r="B815" s="141"/>
      <c r="C815" s="80"/>
      <c r="D815" s="144"/>
      <c r="E815" s="132"/>
      <c r="F815" s="132"/>
      <c r="G815" s="132"/>
    </row>
    <row r="816" spans="1:7" s="6" customFormat="1" ht="15.75">
      <c r="A816" s="50"/>
      <c r="B816" s="236" t="s">
        <v>229</v>
      </c>
      <c r="C816" s="236" t="s">
        <v>21</v>
      </c>
      <c r="D816" s="264" t="s">
        <v>22</v>
      </c>
      <c r="E816" s="119" t="s">
        <v>224</v>
      </c>
      <c r="F816" s="119" t="s">
        <v>23</v>
      </c>
      <c r="G816" s="119" t="s">
        <v>98</v>
      </c>
    </row>
    <row r="817" spans="1:7" s="5" customFormat="1" ht="15.75">
      <c r="A817" s="62"/>
      <c r="B817" s="237"/>
      <c r="C817" s="237"/>
      <c r="D817" s="264"/>
      <c r="E817" s="119" t="s">
        <v>14</v>
      </c>
      <c r="F817" s="119" t="s">
        <v>24</v>
      </c>
      <c r="G817" s="119" t="s">
        <v>25</v>
      </c>
    </row>
    <row r="818" spans="1:7" s="5" customFormat="1" ht="15.75" customHeight="1">
      <c r="A818" s="62"/>
      <c r="B818" s="79" t="s">
        <v>974</v>
      </c>
      <c r="C818" s="124" t="s">
        <v>975</v>
      </c>
      <c r="D818" s="219" t="s">
        <v>408</v>
      </c>
      <c r="E818" s="82">
        <v>45411</v>
      </c>
      <c r="F818" s="82">
        <f>E818+3</f>
        <v>45414</v>
      </c>
      <c r="G818" s="82">
        <f>F818+15</f>
        <v>45429</v>
      </c>
    </row>
    <row r="819" spans="1:7" s="5" customFormat="1" ht="15.75" customHeight="1">
      <c r="A819" s="62"/>
      <c r="B819" s="79" t="s">
        <v>976</v>
      </c>
      <c r="C819" s="124" t="s">
        <v>977</v>
      </c>
      <c r="D819" s="219"/>
      <c r="E819" s="82">
        <f t="shared" ref="E819:G819" si="105">E818+7</f>
        <v>45418</v>
      </c>
      <c r="F819" s="82">
        <f t="shared" si="105"/>
        <v>45421</v>
      </c>
      <c r="G819" s="82">
        <f t="shared" si="105"/>
        <v>45436</v>
      </c>
    </row>
    <row r="820" spans="1:7" s="5" customFormat="1" ht="15.75" customHeight="1">
      <c r="A820" s="62"/>
      <c r="B820" s="79" t="s">
        <v>978</v>
      </c>
      <c r="C820" s="124" t="s">
        <v>401</v>
      </c>
      <c r="D820" s="219"/>
      <c r="E820" s="82">
        <f t="shared" ref="E820:G820" si="106">E819+7</f>
        <v>45425</v>
      </c>
      <c r="F820" s="82">
        <f t="shared" si="106"/>
        <v>45428</v>
      </c>
      <c r="G820" s="82">
        <f t="shared" si="106"/>
        <v>45443</v>
      </c>
    </row>
    <row r="821" spans="1:7" s="5" customFormat="1" ht="15.75" customHeight="1">
      <c r="A821" s="62"/>
      <c r="B821" s="79" t="s">
        <v>979</v>
      </c>
      <c r="C821" s="124" t="s">
        <v>980</v>
      </c>
      <c r="D821" s="219"/>
      <c r="E821" s="82">
        <f t="shared" ref="E821:G821" si="107">E820+7</f>
        <v>45432</v>
      </c>
      <c r="F821" s="82">
        <f t="shared" si="107"/>
        <v>45435</v>
      </c>
      <c r="G821" s="82">
        <f t="shared" si="107"/>
        <v>45450</v>
      </c>
    </row>
    <row r="822" spans="1:7" s="5" customFormat="1" ht="15.75" customHeight="1">
      <c r="A822" s="62"/>
      <c r="B822" s="124" t="s">
        <v>981</v>
      </c>
      <c r="C822" s="124" t="s">
        <v>982</v>
      </c>
      <c r="D822" s="220"/>
      <c r="E822" s="82">
        <f t="shared" ref="E822:G822" si="108">E821+7</f>
        <v>45439</v>
      </c>
      <c r="F822" s="82">
        <f t="shared" si="108"/>
        <v>45442</v>
      </c>
      <c r="G822" s="82">
        <f t="shared" si="108"/>
        <v>45457</v>
      </c>
    </row>
    <row r="823" spans="1:7" s="5" customFormat="1" ht="15.75" customHeight="1">
      <c r="A823" s="62"/>
      <c r="B823" s="141"/>
      <c r="C823" s="141"/>
      <c r="D823" s="142"/>
      <c r="E823" s="132"/>
      <c r="F823" s="132"/>
      <c r="G823" s="132"/>
    </row>
    <row r="824" spans="1:7" s="6" customFormat="1" ht="15.75">
      <c r="A824" s="50"/>
      <c r="B824" s="236" t="s">
        <v>266</v>
      </c>
      <c r="C824" s="236" t="s">
        <v>21</v>
      </c>
      <c r="D824" s="264" t="s">
        <v>22</v>
      </c>
      <c r="E824" s="119" t="s">
        <v>226</v>
      </c>
      <c r="F824" s="119" t="s">
        <v>23</v>
      </c>
      <c r="G824" s="119" t="s">
        <v>98</v>
      </c>
    </row>
    <row r="825" spans="1:7" s="5" customFormat="1" ht="15.75" customHeight="1">
      <c r="A825" s="62"/>
      <c r="B825" s="237"/>
      <c r="C825" s="237"/>
      <c r="D825" s="264"/>
      <c r="E825" s="119" t="s">
        <v>14</v>
      </c>
      <c r="F825" s="119" t="s">
        <v>24</v>
      </c>
      <c r="G825" s="119" t="s">
        <v>25</v>
      </c>
    </row>
    <row r="826" spans="1:7" s="5" customFormat="1" ht="15.75" customHeight="1">
      <c r="A826" s="62"/>
      <c r="B826" s="124" t="s">
        <v>214</v>
      </c>
      <c r="C826" s="124" t="s">
        <v>158</v>
      </c>
      <c r="D826" s="219" t="s">
        <v>559</v>
      </c>
      <c r="E826" s="82">
        <v>45411</v>
      </c>
      <c r="F826" s="82">
        <f>E826+3</f>
        <v>45414</v>
      </c>
      <c r="G826" s="82">
        <f>F826+15</f>
        <v>45429</v>
      </c>
    </row>
    <row r="827" spans="1:7" s="5" customFormat="1" ht="15.75" customHeight="1">
      <c r="A827" s="62"/>
      <c r="B827" s="79" t="s">
        <v>560</v>
      </c>
      <c r="C827" s="124" t="s">
        <v>561</v>
      </c>
      <c r="D827" s="219"/>
      <c r="E827" s="82">
        <f t="shared" ref="E827:G827" si="109">E826+7</f>
        <v>45418</v>
      </c>
      <c r="F827" s="82">
        <f t="shared" si="109"/>
        <v>45421</v>
      </c>
      <c r="G827" s="82">
        <f t="shared" si="109"/>
        <v>45436</v>
      </c>
    </row>
    <row r="828" spans="1:7" s="5" customFormat="1" ht="15.75" customHeight="1">
      <c r="A828" s="62"/>
      <c r="B828" s="79" t="s">
        <v>562</v>
      </c>
      <c r="C828" s="124" t="s">
        <v>563</v>
      </c>
      <c r="D828" s="219"/>
      <c r="E828" s="82">
        <f t="shared" ref="E828:G828" si="110">E827+7</f>
        <v>45425</v>
      </c>
      <c r="F828" s="82">
        <f t="shared" si="110"/>
        <v>45428</v>
      </c>
      <c r="G828" s="82">
        <f t="shared" si="110"/>
        <v>45443</v>
      </c>
    </row>
    <row r="829" spans="1:7" s="5" customFormat="1" ht="15.75" customHeight="1">
      <c r="A829" s="62"/>
      <c r="B829" s="124" t="s">
        <v>564</v>
      </c>
      <c r="C829" s="124" t="s">
        <v>565</v>
      </c>
      <c r="D829" s="219"/>
      <c r="E829" s="82">
        <f t="shared" ref="E829:G829" si="111">E828+7</f>
        <v>45432</v>
      </c>
      <c r="F829" s="82">
        <f t="shared" si="111"/>
        <v>45435</v>
      </c>
      <c r="G829" s="82">
        <f t="shared" si="111"/>
        <v>45450</v>
      </c>
    </row>
    <row r="830" spans="1:7" s="5" customFormat="1" ht="15.75" customHeight="1">
      <c r="A830" s="62"/>
      <c r="B830" s="124" t="s">
        <v>566</v>
      </c>
      <c r="C830" s="124" t="s">
        <v>563</v>
      </c>
      <c r="D830" s="220"/>
      <c r="E830" s="82">
        <f t="shared" ref="E830:G830" si="112">E829+7</f>
        <v>45439</v>
      </c>
      <c r="F830" s="82">
        <f t="shared" si="112"/>
        <v>45442</v>
      </c>
      <c r="G830" s="82">
        <f t="shared" si="112"/>
        <v>45457</v>
      </c>
    </row>
    <row r="831" spans="1:7" s="5" customFormat="1" ht="15.75" customHeight="1">
      <c r="A831" s="62"/>
      <c r="B831" s="118"/>
      <c r="C831" s="173"/>
      <c r="D831" s="117"/>
      <c r="E831" s="117"/>
      <c r="F831" s="174"/>
      <c r="G831" s="174"/>
    </row>
    <row r="832" spans="1:7" s="5" customFormat="1" ht="15.75" customHeight="1">
      <c r="A832" s="62"/>
      <c r="B832" s="227" t="s">
        <v>266</v>
      </c>
      <c r="C832" s="227" t="s">
        <v>21</v>
      </c>
      <c r="D832" s="227" t="s">
        <v>240</v>
      </c>
      <c r="E832" s="119" t="s">
        <v>226</v>
      </c>
      <c r="F832" s="119" t="s">
        <v>23</v>
      </c>
      <c r="G832" s="175" t="s">
        <v>164</v>
      </c>
    </row>
    <row r="833" spans="1:7" s="5" customFormat="1" ht="15.75" customHeight="1">
      <c r="A833" s="62" t="s">
        <v>409</v>
      </c>
      <c r="B833" s="229"/>
      <c r="C833" s="229"/>
      <c r="D833" s="229"/>
      <c r="E833" s="82" t="s">
        <v>14</v>
      </c>
      <c r="F833" s="119" t="s">
        <v>24</v>
      </c>
      <c r="G833" s="119" t="s">
        <v>25</v>
      </c>
    </row>
    <row r="834" spans="1:7" s="5" customFormat="1" ht="15.75" customHeight="1">
      <c r="A834" s="62"/>
      <c r="B834" s="138" t="s">
        <v>793</v>
      </c>
      <c r="C834" s="139" t="s">
        <v>794</v>
      </c>
      <c r="D834" s="218" t="s">
        <v>334</v>
      </c>
      <c r="E834" s="82">
        <v>45409</v>
      </c>
      <c r="F834" s="82">
        <f>E834+5</f>
        <v>45414</v>
      </c>
      <c r="G834" s="82">
        <f>F834+12</f>
        <v>45426</v>
      </c>
    </row>
    <row r="835" spans="1:7" s="5" customFormat="1" ht="15.75" customHeight="1">
      <c r="A835" s="62"/>
      <c r="B835" s="138" t="s">
        <v>795</v>
      </c>
      <c r="C835" s="139" t="s">
        <v>796</v>
      </c>
      <c r="D835" s="219"/>
      <c r="E835" s="82">
        <f>E834+7</f>
        <v>45416</v>
      </c>
      <c r="F835" s="82">
        <f>F834+7</f>
        <v>45421</v>
      </c>
      <c r="G835" s="82">
        <f>G834+7</f>
        <v>45433</v>
      </c>
    </row>
    <row r="836" spans="1:7" s="5" customFormat="1" ht="15.75" customHeight="1">
      <c r="A836" s="62"/>
      <c r="B836" s="138" t="s">
        <v>797</v>
      </c>
      <c r="C836" s="139" t="s">
        <v>798</v>
      </c>
      <c r="D836" s="219"/>
      <c r="E836" s="82">
        <f t="shared" ref="E836:G838" si="113">E835+7</f>
        <v>45423</v>
      </c>
      <c r="F836" s="82">
        <f t="shared" si="113"/>
        <v>45428</v>
      </c>
      <c r="G836" s="82">
        <f t="shared" si="113"/>
        <v>45440</v>
      </c>
    </row>
    <row r="837" spans="1:7" s="5" customFormat="1" ht="15.75" customHeight="1">
      <c r="A837" s="62"/>
      <c r="B837" s="138" t="s">
        <v>799</v>
      </c>
      <c r="C837" s="139" t="s">
        <v>800</v>
      </c>
      <c r="D837" s="219"/>
      <c r="E837" s="82">
        <f t="shared" si="113"/>
        <v>45430</v>
      </c>
      <c r="F837" s="82">
        <f t="shared" si="113"/>
        <v>45435</v>
      </c>
      <c r="G837" s="82">
        <f t="shared" si="113"/>
        <v>45447</v>
      </c>
    </row>
    <row r="838" spans="1:7" s="5" customFormat="1" ht="15.75" customHeight="1">
      <c r="A838" s="33"/>
      <c r="B838" s="138"/>
      <c r="C838" s="139"/>
      <c r="D838" s="220"/>
      <c r="E838" s="82">
        <f t="shared" si="113"/>
        <v>45437</v>
      </c>
      <c r="F838" s="82">
        <f t="shared" si="113"/>
        <v>45442</v>
      </c>
      <c r="G838" s="82">
        <f t="shared" si="113"/>
        <v>45454</v>
      </c>
    </row>
    <row r="839" spans="1:7" s="5" customFormat="1" ht="15.75" customHeight="1">
      <c r="A839" s="62"/>
      <c r="B839" s="15"/>
      <c r="C839" s="15"/>
      <c r="D839" s="16"/>
      <c r="E839" s="14"/>
      <c r="F839" s="14"/>
      <c r="G839" s="14"/>
    </row>
    <row r="840" spans="1:7" s="5" customFormat="1" ht="15.75" customHeight="1">
      <c r="A840" s="62"/>
      <c r="B840" s="58"/>
      <c r="C840" s="42"/>
      <c r="D840" s="19"/>
      <c r="E840" s="19"/>
      <c r="F840" s="58"/>
      <c r="G840" s="43"/>
    </row>
    <row r="841" spans="1:7" s="5" customFormat="1" ht="15.75" customHeight="1">
      <c r="A841" s="62" t="s">
        <v>410</v>
      </c>
      <c r="B841" s="261" t="s">
        <v>20</v>
      </c>
      <c r="C841" s="261" t="s">
        <v>21</v>
      </c>
      <c r="D841" s="261" t="s">
        <v>22</v>
      </c>
      <c r="E841" s="46" t="s">
        <v>226</v>
      </c>
      <c r="F841" s="46" t="s">
        <v>23</v>
      </c>
      <c r="G841" s="56" t="s">
        <v>98</v>
      </c>
    </row>
    <row r="842" spans="1:7" s="5" customFormat="1" ht="15.75" customHeight="1">
      <c r="A842" s="62"/>
      <c r="B842" s="260"/>
      <c r="C842" s="260"/>
      <c r="D842" s="260"/>
      <c r="E842" s="52" t="s">
        <v>14</v>
      </c>
      <c r="F842" s="20" t="s">
        <v>24</v>
      </c>
      <c r="G842" s="46" t="s">
        <v>25</v>
      </c>
    </row>
    <row r="843" spans="1:7" s="5" customFormat="1" ht="15.75" customHeight="1">
      <c r="A843" s="62"/>
      <c r="B843" s="79" t="s">
        <v>831</v>
      </c>
      <c r="C843" s="124" t="s">
        <v>832</v>
      </c>
      <c r="D843" s="251" t="s">
        <v>411</v>
      </c>
      <c r="E843" s="106">
        <v>45412</v>
      </c>
      <c r="F843" s="106">
        <f>E843+5</f>
        <v>45417</v>
      </c>
      <c r="G843" s="82">
        <f>F843+17</f>
        <v>45434</v>
      </c>
    </row>
    <row r="844" spans="1:7" s="5" customFormat="1" ht="15.75" customHeight="1">
      <c r="A844" s="62"/>
      <c r="B844" s="79" t="s">
        <v>833</v>
      </c>
      <c r="C844" s="124" t="s">
        <v>834</v>
      </c>
      <c r="D844" s="235"/>
      <c r="E844" s="106">
        <f>E843+7</f>
        <v>45419</v>
      </c>
      <c r="F844" s="106">
        <f t="shared" ref="E844:G847" si="114">F843+7</f>
        <v>45424</v>
      </c>
      <c r="G844" s="82">
        <f t="shared" si="114"/>
        <v>45441</v>
      </c>
    </row>
    <row r="845" spans="1:7" s="5" customFormat="1" ht="15.75" customHeight="1">
      <c r="A845" s="62"/>
      <c r="B845" s="79" t="s">
        <v>766</v>
      </c>
      <c r="C845" s="124"/>
      <c r="D845" s="235"/>
      <c r="E845" s="106">
        <f t="shared" si="114"/>
        <v>45426</v>
      </c>
      <c r="F845" s="106">
        <f t="shared" si="114"/>
        <v>45431</v>
      </c>
      <c r="G845" s="82">
        <f t="shared" si="114"/>
        <v>45448</v>
      </c>
    </row>
    <row r="846" spans="1:7" s="5" customFormat="1" ht="15.75" customHeight="1">
      <c r="A846" s="62"/>
      <c r="B846" s="79" t="s">
        <v>835</v>
      </c>
      <c r="C846" s="124" t="s">
        <v>836</v>
      </c>
      <c r="D846" s="235"/>
      <c r="E846" s="106">
        <f t="shared" si="114"/>
        <v>45433</v>
      </c>
      <c r="F846" s="106">
        <f t="shared" si="114"/>
        <v>45438</v>
      </c>
      <c r="G846" s="82">
        <f t="shared" si="114"/>
        <v>45455</v>
      </c>
    </row>
    <row r="847" spans="1:7" s="5" customFormat="1" ht="15.75" customHeight="1">
      <c r="A847" s="33"/>
      <c r="B847" s="79" t="s">
        <v>766</v>
      </c>
      <c r="C847" s="124"/>
      <c r="D847" s="220"/>
      <c r="E847" s="106">
        <f t="shared" si="114"/>
        <v>45440</v>
      </c>
      <c r="F847" s="106">
        <f t="shared" si="114"/>
        <v>45445</v>
      </c>
      <c r="G847" s="82">
        <f t="shared" si="114"/>
        <v>45462</v>
      </c>
    </row>
    <row r="848" spans="1:7" s="5" customFormat="1" ht="15.75" customHeight="1">
      <c r="A848" s="62"/>
      <c r="B848" s="176"/>
      <c r="C848" s="173"/>
      <c r="D848" s="117"/>
      <c r="E848" s="117"/>
      <c r="F848" s="118"/>
      <c r="G848" s="174"/>
    </row>
    <row r="849" spans="1:7" s="5" customFormat="1" ht="15.75" customHeight="1">
      <c r="A849" s="62"/>
      <c r="B849" s="118"/>
      <c r="C849" s="173"/>
      <c r="D849" s="117"/>
      <c r="E849" s="117"/>
      <c r="F849" s="118"/>
      <c r="G849" s="174"/>
    </row>
    <row r="850" spans="1:7" s="5" customFormat="1" ht="15.75" customHeight="1">
      <c r="A850" s="62" t="s">
        <v>412</v>
      </c>
      <c r="B850" s="236" t="s">
        <v>20</v>
      </c>
      <c r="C850" s="236" t="s">
        <v>21</v>
      </c>
      <c r="D850" s="227" t="s">
        <v>22</v>
      </c>
      <c r="E850" s="119" t="s">
        <v>224</v>
      </c>
      <c r="F850" s="119" t="s">
        <v>23</v>
      </c>
      <c r="G850" s="119" t="s">
        <v>413</v>
      </c>
    </row>
    <row r="851" spans="1:7" s="5" customFormat="1" ht="15.75" customHeight="1">
      <c r="A851" s="62"/>
      <c r="B851" s="237"/>
      <c r="C851" s="237"/>
      <c r="D851" s="229"/>
      <c r="E851" s="123" t="s">
        <v>14</v>
      </c>
      <c r="F851" s="122" t="s">
        <v>24</v>
      </c>
      <c r="G851" s="119" t="s">
        <v>25</v>
      </c>
    </row>
    <row r="852" spans="1:7" s="5" customFormat="1" ht="15.75" customHeight="1">
      <c r="A852" s="62"/>
      <c r="B852" s="79" t="s">
        <v>831</v>
      </c>
      <c r="C852" s="124" t="s">
        <v>832</v>
      </c>
      <c r="D852" s="233" t="s">
        <v>414</v>
      </c>
      <c r="E852" s="106">
        <v>45413</v>
      </c>
      <c r="F852" s="106">
        <f>E852+4</f>
        <v>45417</v>
      </c>
      <c r="G852" s="82">
        <f>F852+31</f>
        <v>45448</v>
      </c>
    </row>
    <row r="853" spans="1:7" s="5" customFormat="1" ht="15.75" customHeight="1">
      <c r="A853" s="62"/>
      <c r="B853" s="79" t="s">
        <v>833</v>
      </c>
      <c r="C853" s="124" t="s">
        <v>834</v>
      </c>
      <c r="D853" s="253"/>
      <c r="E853" s="106">
        <f t="shared" ref="E853:G856" si="115">E852+7</f>
        <v>45420</v>
      </c>
      <c r="F853" s="106">
        <f t="shared" si="115"/>
        <v>45424</v>
      </c>
      <c r="G853" s="82">
        <f t="shared" si="115"/>
        <v>45455</v>
      </c>
    </row>
    <row r="854" spans="1:7" s="5" customFormat="1" ht="15.75" customHeight="1">
      <c r="A854" s="62"/>
      <c r="B854" s="79" t="s">
        <v>766</v>
      </c>
      <c r="C854" s="124"/>
      <c r="D854" s="253"/>
      <c r="E854" s="106">
        <f t="shared" si="115"/>
        <v>45427</v>
      </c>
      <c r="F854" s="106">
        <f t="shared" si="115"/>
        <v>45431</v>
      </c>
      <c r="G854" s="82">
        <f t="shared" si="115"/>
        <v>45462</v>
      </c>
    </row>
    <row r="855" spans="1:7" s="5" customFormat="1" ht="15.75" customHeight="1">
      <c r="A855" s="62"/>
      <c r="B855" s="79" t="s">
        <v>835</v>
      </c>
      <c r="C855" s="124" t="s">
        <v>836</v>
      </c>
      <c r="D855" s="253"/>
      <c r="E855" s="106">
        <f t="shared" si="115"/>
        <v>45434</v>
      </c>
      <c r="F855" s="106">
        <f t="shared" si="115"/>
        <v>45438</v>
      </c>
      <c r="G855" s="82">
        <f t="shared" si="115"/>
        <v>45469</v>
      </c>
    </row>
    <row r="856" spans="1:7" s="5" customFormat="1" ht="15.75" customHeight="1">
      <c r="A856" s="33"/>
      <c r="B856" s="79" t="s">
        <v>766</v>
      </c>
      <c r="C856" s="124"/>
      <c r="D856" s="254"/>
      <c r="E856" s="106">
        <f t="shared" si="115"/>
        <v>45441</v>
      </c>
      <c r="F856" s="106">
        <f t="shared" si="115"/>
        <v>45445</v>
      </c>
      <c r="G856" s="82">
        <f t="shared" si="115"/>
        <v>45476</v>
      </c>
    </row>
    <row r="857" spans="1:7" s="5" customFormat="1" ht="15.75" customHeight="1">
      <c r="A857" s="62"/>
      <c r="B857" s="141"/>
      <c r="C857" s="118"/>
      <c r="D857" s="144"/>
      <c r="E857" s="144"/>
      <c r="F857" s="177"/>
      <c r="G857" s="132"/>
    </row>
    <row r="858" spans="1:7" s="5" customFormat="1" ht="15.75" customHeight="1">
      <c r="A858" s="62"/>
      <c r="B858" s="118"/>
      <c r="C858" s="173"/>
      <c r="D858" s="174"/>
      <c r="E858" s="174"/>
      <c r="F858" s="118"/>
      <c r="G858" s="174"/>
    </row>
    <row r="859" spans="1:7" s="5" customFormat="1" ht="15.75" customHeight="1">
      <c r="A859" s="62" t="s">
        <v>415</v>
      </c>
      <c r="B859" s="236" t="s">
        <v>20</v>
      </c>
      <c r="C859" s="236" t="s">
        <v>21</v>
      </c>
      <c r="D859" s="227" t="s">
        <v>22</v>
      </c>
      <c r="E859" s="119" t="s">
        <v>226</v>
      </c>
      <c r="F859" s="119" t="s">
        <v>23</v>
      </c>
      <c r="G859" s="120" t="s">
        <v>202</v>
      </c>
    </row>
    <row r="860" spans="1:7" s="5" customFormat="1" ht="15.75" customHeight="1">
      <c r="A860" s="62"/>
      <c r="B860" s="237"/>
      <c r="C860" s="237"/>
      <c r="D860" s="229"/>
      <c r="E860" s="123" t="s">
        <v>14</v>
      </c>
      <c r="F860" s="122" t="s">
        <v>24</v>
      </c>
      <c r="G860" s="119" t="s">
        <v>25</v>
      </c>
    </row>
    <row r="861" spans="1:7" s="5" customFormat="1" ht="15.75" customHeight="1">
      <c r="A861" s="62"/>
      <c r="B861" s="79" t="s">
        <v>831</v>
      </c>
      <c r="C861" s="124" t="s">
        <v>832</v>
      </c>
      <c r="D861" s="233" t="s">
        <v>414</v>
      </c>
      <c r="E861" s="106">
        <v>45413</v>
      </c>
      <c r="F861" s="106">
        <f>E861+4</f>
        <v>45417</v>
      </c>
      <c r="G861" s="82">
        <f>F861+20</f>
        <v>45437</v>
      </c>
    </row>
    <row r="862" spans="1:7" s="5" customFormat="1" ht="15.75" customHeight="1">
      <c r="A862" s="62"/>
      <c r="B862" s="79" t="s">
        <v>833</v>
      </c>
      <c r="C862" s="124" t="s">
        <v>834</v>
      </c>
      <c r="D862" s="253"/>
      <c r="E862" s="106">
        <f t="shared" ref="E862:G865" si="116">E861+7</f>
        <v>45420</v>
      </c>
      <c r="F862" s="106">
        <f t="shared" si="116"/>
        <v>45424</v>
      </c>
      <c r="G862" s="82">
        <f t="shared" si="116"/>
        <v>45444</v>
      </c>
    </row>
    <row r="863" spans="1:7" s="5" customFormat="1" ht="15.75" customHeight="1">
      <c r="A863" s="62"/>
      <c r="B863" s="79" t="s">
        <v>766</v>
      </c>
      <c r="C863" s="124"/>
      <c r="D863" s="253"/>
      <c r="E863" s="106">
        <f t="shared" si="116"/>
        <v>45427</v>
      </c>
      <c r="F863" s="106">
        <f t="shared" si="116"/>
        <v>45431</v>
      </c>
      <c r="G863" s="82">
        <f t="shared" si="116"/>
        <v>45451</v>
      </c>
    </row>
    <row r="864" spans="1:7" s="5" customFormat="1" ht="15.75" customHeight="1">
      <c r="A864" s="62"/>
      <c r="B864" s="79" t="s">
        <v>835</v>
      </c>
      <c r="C864" s="124" t="s">
        <v>836</v>
      </c>
      <c r="D864" s="253"/>
      <c r="E864" s="106">
        <f t="shared" si="116"/>
        <v>45434</v>
      </c>
      <c r="F864" s="106">
        <f t="shared" si="116"/>
        <v>45438</v>
      </c>
      <c r="G864" s="82">
        <f t="shared" si="116"/>
        <v>45458</v>
      </c>
    </row>
    <row r="865" spans="1:7" s="5" customFormat="1" ht="15.75" customHeight="1">
      <c r="A865" s="33"/>
      <c r="B865" s="79" t="s">
        <v>766</v>
      </c>
      <c r="C865" s="124"/>
      <c r="D865" s="254"/>
      <c r="E865" s="106">
        <f t="shared" si="116"/>
        <v>45441</v>
      </c>
      <c r="F865" s="106">
        <f t="shared" si="116"/>
        <v>45445</v>
      </c>
      <c r="G865" s="82">
        <f t="shared" si="116"/>
        <v>45465</v>
      </c>
    </row>
    <row r="866" spans="1:7" s="5" customFormat="1" ht="15.75" customHeight="1">
      <c r="A866" s="62"/>
      <c r="B866" s="15"/>
      <c r="C866" s="15"/>
      <c r="D866" s="16"/>
      <c r="E866" s="16"/>
      <c r="F866" s="14"/>
      <c r="G866" s="14"/>
    </row>
    <row r="867" spans="1:7" s="5" customFormat="1" ht="15.75" customHeight="1">
      <c r="A867" s="62"/>
      <c r="B867" s="58"/>
      <c r="C867" s="42"/>
      <c r="D867" s="19"/>
      <c r="E867" s="19"/>
      <c r="F867" s="58"/>
      <c r="G867" s="43"/>
    </row>
    <row r="868" spans="1:7" s="5" customFormat="1" ht="15.75" customHeight="1">
      <c r="A868" s="62" t="s">
        <v>416</v>
      </c>
      <c r="B868" s="224" t="s">
        <v>266</v>
      </c>
      <c r="C868" s="224" t="s">
        <v>21</v>
      </c>
      <c r="D868" s="259" t="s">
        <v>22</v>
      </c>
      <c r="E868" s="46" t="s">
        <v>226</v>
      </c>
      <c r="F868" s="46" t="s">
        <v>23</v>
      </c>
      <c r="G868" s="46" t="s">
        <v>0</v>
      </c>
    </row>
    <row r="869" spans="1:7" s="5" customFormat="1" ht="15.75" customHeight="1">
      <c r="A869" s="62"/>
      <c r="B869" s="225"/>
      <c r="C869" s="225"/>
      <c r="D869" s="260"/>
      <c r="E869" s="52" t="s">
        <v>14</v>
      </c>
      <c r="F869" s="20" t="s">
        <v>24</v>
      </c>
      <c r="G869" s="46" t="s">
        <v>25</v>
      </c>
    </row>
    <row r="870" spans="1:7" s="5" customFormat="1" ht="15.75" customHeight="1">
      <c r="A870" s="62"/>
      <c r="B870" s="79" t="s">
        <v>831</v>
      </c>
      <c r="C870" s="124" t="s">
        <v>832</v>
      </c>
      <c r="D870" s="233" t="s">
        <v>417</v>
      </c>
      <c r="E870" s="106">
        <v>45412</v>
      </c>
      <c r="F870" s="106">
        <f>E870+5</f>
        <v>45417</v>
      </c>
      <c r="G870" s="82">
        <f>F870+22</f>
        <v>45439</v>
      </c>
    </row>
    <row r="871" spans="1:7" s="5" customFormat="1" ht="15.75" customHeight="1">
      <c r="A871" s="62"/>
      <c r="B871" s="79" t="s">
        <v>833</v>
      </c>
      <c r="C871" s="124" t="s">
        <v>834</v>
      </c>
      <c r="D871" s="253"/>
      <c r="E871" s="106">
        <f t="shared" ref="E871:G874" si="117">E870+7</f>
        <v>45419</v>
      </c>
      <c r="F871" s="106">
        <f t="shared" si="117"/>
        <v>45424</v>
      </c>
      <c r="G871" s="82">
        <f t="shared" si="117"/>
        <v>45446</v>
      </c>
    </row>
    <row r="872" spans="1:7" s="5" customFormat="1" ht="15.75" customHeight="1">
      <c r="A872" s="62"/>
      <c r="B872" s="79" t="s">
        <v>766</v>
      </c>
      <c r="C872" s="124"/>
      <c r="D872" s="253"/>
      <c r="E872" s="106">
        <f t="shared" si="117"/>
        <v>45426</v>
      </c>
      <c r="F872" s="106">
        <f t="shared" si="117"/>
        <v>45431</v>
      </c>
      <c r="G872" s="82">
        <f t="shared" si="117"/>
        <v>45453</v>
      </c>
    </row>
    <row r="873" spans="1:7" s="5" customFormat="1" ht="15.75" customHeight="1">
      <c r="A873" s="62"/>
      <c r="B873" s="79" t="s">
        <v>835</v>
      </c>
      <c r="C873" s="124" t="s">
        <v>836</v>
      </c>
      <c r="D873" s="253"/>
      <c r="E873" s="106">
        <f t="shared" si="117"/>
        <v>45433</v>
      </c>
      <c r="F873" s="106">
        <f t="shared" si="117"/>
        <v>45438</v>
      </c>
      <c r="G873" s="82">
        <f t="shared" si="117"/>
        <v>45460</v>
      </c>
    </row>
    <row r="874" spans="1:7" s="5" customFormat="1" ht="15.75" customHeight="1">
      <c r="A874" s="62"/>
      <c r="B874" s="79" t="s">
        <v>766</v>
      </c>
      <c r="C874" s="124"/>
      <c r="D874" s="254"/>
      <c r="E874" s="106">
        <f t="shared" si="117"/>
        <v>45440</v>
      </c>
      <c r="F874" s="106">
        <f t="shared" si="117"/>
        <v>45445</v>
      </c>
      <c r="G874" s="82">
        <f t="shared" si="117"/>
        <v>45467</v>
      </c>
    </row>
    <row r="875" spans="1:7" s="5" customFormat="1" ht="15.75" customHeight="1">
      <c r="A875" s="62"/>
      <c r="B875" s="141"/>
      <c r="C875" s="141"/>
      <c r="D875" s="144"/>
      <c r="E875" s="132"/>
      <c r="F875" s="132"/>
      <c r="G875" s="132"/>
    </row>
    <row r="876" spans="1:7" s="5" customFormat="1" ht="15.75" customHeight="1">
      <c r="A876" s="62"/>
      <c r="B876" s="118"/>
      <c r="C876" s="173"/>
      <c r="D876" s="117"/>
      <c r="E876" s="117"/>
      <c r="F876" s="118"/>
      <c r="G876" s="174"/>
    </row>
    <row r="877" spans="1:7" s="5" customFormat="1" ht="15.75" customHeight="1">
      <c r="A877" s="62"/>
      <c r="B877" s="118"/>
      <c r="C877" s="173"/>
      <c r="D877" s="117"/>
      <c r="E877" s="117"/>
      <c r="F877" s="118"/>
      <c r="G877" s="174"/>
    </row>
    <row r="878" spans="1:7" s="5" customFormat="1" ht="15.75" customHeight="1">
      <c r="A878" s="62"/>
      <c r="B878" s="236" t="s">
        <v>266</v>
      </c>
      <c r="C878" s="236" t="s">
        <v>21</v>
      </c>
      <c r="D878" s="227" t="s">
        <v>22</v>
      </c>
      <c r="E878" s="119" t="s">
        <v>226</v>
      </c>
      <c r="F878" s="119" t="s">
        <v>23</v>
      </c>
      <c r="G878" s="119" t="s">
        <v>0</v>
      </c>
    </row>
    <row r="879" spans="1:7" s="5" customFormat="1" ht="15.75" customHeight="1">
      <c r="A879" s="62"/>
      <c r="B879" s="237"/>
      <c r="C879" s="237"/>
      <c r="D879" s="229"/>
      <c r="E879" s="123" t="s">
        <v>14</v>
      </c>
      <c r="F879" s="122" t="s">
        <v>24</v>
      </c>
      <c r="G879" s="119" t="s">
        <v>25</v>
      </c>
    </row>
    <row r="880" spans="1:7" s="5" customFormat="1" ht="15.75" customHeight="1">
      <c r="A880" s="62"/>
      <c r="B880" s="79" t="s">
        <v>831</v>
      </c>
      <c r="C880" s="124" t="s">
        <v>832</v>
      </c>
      <c r="D880" s="233" t="s">
        <v>417</v>
      </c>
      <c r="E880" s="106">
        <v>45412</v>
      </c>
      <c r="F880" s="106">
        <f>E880+5</f>
        <v>45417</v>
      </c>
      <c r="G880" s="82">
        <f>F880+24</f>
        <v>45441</v>
      </c>
    </row>
    <row r="881" spans="1:7" s="5" customFormat="1" ht="15.75" customHeight="1">
      <c r="A881" s="62"/>
      <c r="B881" s="79" t="s">
        <v>833</v>
      </c>
      <c r="C881" s="124" t="s">
        <v>834</v>
      </c>
      <c r="D881" s="253"/>
      <c r="E881" s="106">
        <f t="shared" ref="E881:G883" si="118">E880+7</f>
        <v>45419</v>
      </c>
      <c r="F881" s="106">
        <f t="shared" si="118"/>
        <v>45424</v>
      </c>
      <c r="G881" s="82">
        <f t="shared" si="118"/>
        <v>45448</v>
      </c>
    </row>
    <row r="882" spans="1:7" s="5" customFormat="1" ht="15.75" customHeight="1">
      <c r="A882" s="62"/>
      <c r="B882" s="79" t="s">
        <v>766</v>
      </c>
      <c r="C882" s="124"/>
      <c r="D882" s="253"/>
      <c r="E882" s="106">
        <f t="shared" si="118"/>
        <v>45426</v>
      </c>
      <c r="F882" s="106">
        <f t="shared" si="118"/>
        <v>45431</v>
      </c>
      <c r="G882" s="82">
        <f t="shared" si="118"/>
        <v>45455</v>
      </c>
    </row>
    <row r="883" spans="1:7" s="5" customFormat="1" ht="15.75" customHeight="1">
      <c r="A883" s="62"/>
      <c r="B883" s="79" t="s">
        <v>835</v>
      </c>
      <c r="C883" s="124" t="s">
        <v>836</v>
      </c>
      <c r="D883" s="253"/>
      <c r="E883" s="106">
        <f t="shared" si="118"/>
        <v>45433</v>
      </c>
      <c r="F883" s="106">
        <f t="shared" si="118"/>
        <v>45438</v>
      </c>
      <c r="G883" s="82">
        <f t="shared" si="118"/>
        <v>45462</v>
      </c>
    </row>
    <row r="884" spans="1:7" s="5" customFormat="1" ht="15.75" customHeight="1">
      <c r="A884" s="33"/>
      <c r="B884" s="79" t="s">
        <v>766</v>
      </c>
      <c r="C884" s="124"/>
      <c r="D884" s="254"/>
      <c r="E884" s="106">
        <f>E883+7</f>
        <v>45440</v>
      </c>
      <c r="F884" s="106">
        <f>F883+7</f>
        <v>45445</v>
      </c>
      <c r="G884" s="82">
        <f>G883+7</f>
        <v>45469</v>
      </c>
    </row>
    <row r="885" spans="1:7" s="5" customFormat="1" ht="15.75" customHeight="1">
      <c r="A885" s="62"/>
      <c r="B885" s="141"/>
      <c r="C885" s="141"/>
      <c r="D885" s="144"/>
      <c r="E885" s="132"/>
      <c r="F885" s="132"/>
      <c r="G885" s="132"/>
    </row>
    <row r="886" spans="1:7" s="5" customFormat="1" ht="15.75" customHeight="1">
      <c r="A886" s="62"/>
      <c r="B886" s="118" t="s">
        <v>324</v>
      </c>
      <c r="C886" s="176"/>
      <c r="D886" s="117"/>
      <c r="E886" s="117"/>
      <c r="F886" s="118"/>
      <c r="G886" s="174"/>
    </row>
    <row r="887" spans="1:7" s="5" customFormat="1" ht="15.75" customHeight="1">
      <c r="A887" s="62"/>
      <c r="B887" s="141"/>
      <c r="C887" s="80"/>
      <c r="D887" s="144"/>
      <c r="E887" s="132"/>
      <c r="F887" s="132"/>
      <c r="G887" s="132"/>
    </row>
    <row r="888" spans="1:7" s="5" customFormat="1" ht="15.75" customHeight="1">
      <c r="A888" s="62" t="s">
        <v>418</v>
      </c>
      <c r="B888" s="236" t="s">
        <v>266</v>
      </c>
      <c r="C888" s="236" t="s">
        <v>21</v>
      </c>
      <c r="D888" s="227" t="s">
        <v>22</v>
      </c>
      <c r="E888" s="119" t="s">
        <v>226</v>
      </c>
      <c r="F888" s="119" t="s">
        <v>23</v>
      </c>
      <c r="G888" s="120" t="s">
        <v>419</v>
      </c>
    </row>
    <row r="889" spans="1:7" s="5" customFormat="1" ht="15.75" customHeight="1">
      <c r="A889" s="62"/>
      <c r="B889" s="237"/>
      <c r="C889" s="237"/>
      <c r="D889" s="229"/>
      <c r="E889" s="123" t="s">
        <v>14</v>
      </c>
      <c r="F889" s="122" t="s">
        <v>24</v>
      </c>
      <c r="G889" s="119" t="s">
        <v>25</v>
      </c>
    </row>
    <row r="890" spans="1:7" s="5" customFormat="1" ht="15.75" customHeight="1">
      <c r="A890" s="62"/>
      <c r="B890" s="79" t="s">
        <v>831</v>
      </c>
      <c r="C890" s="124" t="s">
        <v>832</v>
      </c>
      <c r="D890" s="238" t="s">
        <v>417</v>
      </c>
      <c r="E890" s="106">
        <v>45412</v>
      </c>
      <c r="F890" s="106">
        <f>E890+5</f>
        <v>45417</v>
      </c>
      <c r="G890" s="82">
        <f>F890+17</f>
        <v>45434</v>
      </c>
    </row>
    <row r="891" spans="1:7" s="5" customFormat="1" ht="15.75" customHeight="1">
      <c r="A891" s="62"/>
      <c r="B891" s="79" t="s">
        <v>833</v>
      </c>
      <c r="C891" s="124" t="s">
        <v>834</v>
      </c>
      <c r="D891" s="219"/>
      <c r="E891" s="106">
        <f t="shared" ref="E891:G894" si="119">E890+7</f>
        <v>45419</v>
      </c>
      <c r="F891" s="106">
        <f t="shared" si="119"/>
        <v>45424</v>
      </c>
      <c r="G891" s="82">
        <f t="shared" si="119"/>
        <v>45441</v>
      </c>
    </row>
    <row r="892" spans="1:7" s="5" customFormat="1" ht="15.75" customHeight="1">
      <c r="A892" s="62"/>
      <c r="B892" s="79" t="s">
        <v>766</v>
      </c>
      <c r="C892" s="124"/>
      <c r="D892" s="219"/>
      <c r="E892" s="106">
        <f t="shared" si="119"/>
        <v>45426</v>
      </c>
      <c r="F892" s="106">
        <f t="shared" si="119"/>
        <v>45431</v>
      </c>
      <c r="G892" s="82">
        <f t="shared" si="119"/>
        <v>45448</v>
      </c>
    </row>
    <row r="893" spans="1:7" s="5" customFormat="1" ht="15.75" customHeight="1">
      <c r="A893" s="33"/>
      <c r="B893" s="79" t="s">
        <v>835</v>
      </c>
      <c r="C893" s="124" t="s">
        <v>836</v>
      </c>
      <c r="D893" s="219"/>
      <c r="E893" s="106">
        <f t="shared" si="119"/>
        <v>45433</v>
      </c>
      <c r="F893" s="106">
        <f t="shared" si="119"/>
        <v>45438</v>
      </c>
      <c r="G893" s="82">
        <f t="shared" si="119"/>
        <v>45455</v>
      </c>
    </row>
    <row r="894" spans="1:7" s="5" customFormat="1" ht="15.75" customHeight="1">
      <c r="A894" s="62"/>
      <c r="B894" s="79" t="s">
        <v>766</v>
      </c>
      <c r="C894" s="124"/>
      <c r="D894" s="220"/>
      <c r="E894" s="106">
        <f t="shared" si="119"/>
        <v>45440</v>
      </c>
      <c r="F894" s="106">
        <f t="shared" si="119"/>
        <v>45445</v>
      </c>
      <c r="G894" s="82">
        <f t="shared" si="119"/>
        <v>45462</v>
      </c>
    </row>
    <row r="895" spans="1:7" s="5" customFormat="1" ht="15.75" customHeight="1">
      <c r="A895" s="62"/>
      <c r="B895" s="15"/>
      <c r="C895" s="60"/>
      <c r="D895" s="16"/>
      <c r="E895" s="14"/>
      <c r="F895" s="14"/>
      <c r="G895" s="14"/>
    </row>
    <row r="896" spans="1:7" s="5" customFormat="1" ht="15.75" customHeight="1">
      <c r="A896" s="62" t="s">
        <v>420</v>
      </c>
      <c r="B896" s="252" t="s">
        <v>20</v>
      </c>
      <c r="C896" s="255" t="s">
        <v>21</v>
      </c>
      <c r="D896" s="255" t="s">
        <v>22</v>
      </c>
      <c r="E896" s="46" t="s">
        <v>224</v>
      </c>
      <c r="F896" s="46" t="s">
        <v>23</v>
      </c>
      <c r="G896" s="46" t="s">
        <v>421</v>
      </c>
    </row>
    <row r="897" spans="1:7" s="5" customFormat="1" ht="15.75" customHeight="1">
      <c r="A897" s="62"/>
      <c r="B897" s="252"/>
      <c r="C897" s="255"/>
      <c r="D897" s="255"/>
      <c r="E897" s="46" t="s">
        <v>14</v>
      </c>
      <c r="F897" s="46" t="s">
        <v>24</v>
      </c>
      <c r="G897" s="46" t="s">
        <v>422</v>
      </c>
    </row>
    <row r="898" spans="1:7" s="5" customFormat="1" ht="15.75" customHeight="1">
      <c r="A898" s="62"/>
      <c r="B898" s="133" t="s">
        <v>206</v>
      </c>
      <c r="C898" s="133" t="s">
        <v>567</v>
      </c>
      <c r="D898" s="256" t="s">
        <v>423</v>
      </c>
      <c r="E898" s="94">
        <v>45421</v>
      </c>
      <c r="F898" s="94">
        <f>E898+3</f>
        <v>45424</v>
      </c>
      <c r="G898" s="94">
        <f>F898+17</f>
        <v>45441</v>
      </c>
    </row>
    <row r="899" spans="1:7" s="5" customFormat="1" ht="15.75" customHeight="1">
      <c r="A899" s="62"/>
      <c r="B899" s="109" t="s">
        <v>568</v>
      </c>
      <c r="C899" s="109" t="s">
        <v>569</v>
      </c>
      <c r="D899" s="256"/>
      <c r="E899" s="94">
        <f t="shared" ref="E899:G901" si="120">E898+7</f>
        <v>45428</v>
      </c>
      <c r="F899" s="94">
        <f t="shared" si="120"/>
        <v>45431</v>
      </c>
      <c r="G899" s="94">
        <f t="shared" si="120"/>
        <v>45448</v>
      </c>
    </row>
    <row r="900" spans="1:7" s="5" customFormat="1" ht="15.75" customHeight="1">
      <c r="A900" s="62"/>
      <c r="B900" s="133" t="s">
        <v>570</v>
      </c>
      <c r="C900" s="111" t="s">
        <v>571</v>
      </c>
      <c r="D900" s="256"/>
      <c r="E900" s="94">
        <f>E899+7</f>
        <v>45435</v>
      </c>
      <c r="F900" s="94">
        <f>F899+7</f>
        <v>45438</v>
      </c>
      <c r="G900" s="94">
        <f>G899+7</f>
        <v>45455</v>
      </c>
    </row>
    <row r="901" spans="1:7" s="5" customFormat="1" ht="15.75" customHeight="1">
      <c r="A901" s="62"/>
      <c r="B901" s="133" t="s">
        <v>572</v>
      </c>
      <c r="C901" s="111" t="s">
        <v>573</v>
      </c>
      <c r="D901" s="256"/>
      <c r="E901" s="94">
        <f t="shared" si="120"/>
        <v>45442</v>
      </c>
      <c r="F901" s="94">
        <f t="shared" si="120"/>
        <v>45445</v>
      </c>
      <c r="G901" s="94">
        <f t="shared" si="120"/>
        <v>45462</v>
      </c>
    </row>
    <row r="902" spans="1:7" s="5" customFormat="1" ht="15.75" customHeight="1">
      <c r="A902" s="62"/>
      <c r="B902" s="133"/>
      <c r="C902" s="111"/>
      <c r="D902" s="256"/>
      <c r="E902" s="94"/>
      <c r="F902" s="94"/>
      <c r="G902" s="94"/>
    </row>
    <row r="903" spans="1:7" s="5" customFormat="1" ht="15.75" customHeight="1">
      <c r="A903" s="62"/>
      <c r="B903" s="15"/>
      <c r="C903" s="15"/>
      <c r="D903" s="16"/>
      <c r="E903" s="14"/>
      <c r="F903" s="14"/>
      <c r="G903" s="14"/>
    </row>
    <row r="904" spans="1:7" s="5" customFormat="1" ht="15.75" customHeight="1">
      <c r="A904" s="62"/>
      <c r="B904" s="15" t="s">
        <v>424</v>
      </c>
      <c r="C904" s="15"/>
      <c r="D904" s="16"/>
      <c r="E904" s="14"/>
      <c r="F904" s="14"/>
      <c r="G904" s="14"/>
    </row>
    <row r="905" spans="1:7" s="5" customFormat="1" ht="15.75" customHeight="1">
      <c r="A905" s="62"/>
      <c r="B905" s="15"/>
      <c r="C905" s="60"/>
      <c r="D905" s="16"/>
      <c r="E905" s="14"/>
      <c r="F905" s="14"/>
      <c r="G905" s="14"/>
    </row>
    <row r="906" spans="1:7" s="5" customFormat="1" ht="15.75" customHeight="1">
      <c r="A906" s="62"/>
      <c r="B906" s="15"/>
      <c r="C906" s="15"/>
      <c r="D906" s="16"/>
      <c r="E906" s="14"/>
      <c r="F906" s="14"/>
      <c r="G906" s="14"/>
    </row>
    <row r="907" spans="1:7" s="5" customFormat="1" ht="15.75" customHeight="1">
      <c r="A907" s="263" t="s">
        <v>425</v>
      </c>
      <c r="B907" s="263"/>
      <c r="C907" s="263"/>
      <c r="D907" s="263"/>
      <c r="E907" s="263"/>
      <c r="F907" s="263"/>
      <c r="G907" s="263"/>
    </row>
    <row r="908" spans="1:7" s="5" customFormat="1" ht="15.75" customHeight="1">
      <c r="A908" s="62"/>
      <c r="B908" s="31"/>
      <c r="C908" s="31"/>
      <c r="D908" s="31"/>
      <c r="E908" s="31"/>
      <c r="F908" s="14"/>
      <c r="G908" s="14"/>
    </row>
    <row r="909" spans="1:7" s="5" customFormat="1" ht="15.75" customHeight="1">
      <c r="A909" s="62"/>
      <c r="B909" s="54"/>
      <c r="C909" s="18"/>
      <c r="D909" s="19"/>
      <c r="E909" s="19"/>
      <c r="F909" s="58"/>
      <c r="G909" s="58"/>
    </row>
    <row r="910" spans="1:7" s="5" customFormat="1" ht="15.75" customHeight="1">
      <c r="A910" s="62" t="s">
        <v>426</v>
      </c>
      <c r="B910" s="224" t="s">
        <v>20</v>
      </c>
      <c r="C910" s="259" t="s">
        <v>21</v>
      </c>
      <c r="D910" s="259" t="s">
        <v>427</v>
      </c>
      <c r="E910" s="46" t="s">
        <v>399</v>
      </c>
      <c r="F910" s="46" t="s">
        <v>23</v>
      </c>
      <c r="G910" s="46" t="s">
        <v>428</v>
      </c>
    </row>
    <row r="911" spans="1:7" s="5" customFormat="1" ht="15.75" customHeight="1">
      <c r="A911" s="62"/>
      <c r="B911" s="225"/>
      <c r="C911" s="260"/>
      <c r="D911" s="260"/>
      <c r="E911" s="52" t="s">
        <v>429</v>
      </c>
      <c r="F911" s="46" t="s">
        <v>24</v>
      </c>
      <c r="G911" s="46" t="s">
        <v>25</v>
      </c>
    </row>
    <row r="912" spans="1:7" s="5" customFormat="1" ht="15.75" customHeight="1">
      <c r="A912" s="62"/>
      <c r="B912" s="119" t="s">
        <v>583</v>
      </c>
      <c r="C912" s="119" t="s">
        <v>574</v>
      </c>
      <c r="D912" s="227" t="s">
        <v>430</v>
      </c>
      <c r="E912" s="85">
        <v>45415</v>
      </c>
      <c r="F912" s="82">
        <f>E912+5</f>
        <v>45420</v>
      </c>
      <c r="G912" s="82">
        <f>F912+42</f>
        <v>45462</v>
      </c>
    </row>
    <row r="913" spans="1:7" s="5" customFormat="1" ht="15.75" customHeight="1">
      <c r="A913" s="62"/>
      <c r="B913" s="119" t="s">
        <v>575</v>
      </c>
      <c r="C913" s="119" t="s">
        <v>576</v>
      </c>
      <c r="D913" s="228"/>
      <c r="E913" s="85">
        <f>E912+7</f>
        <v>45422</v>
      </c>
      <c r="F913" s="85">
        <f t="shared" ref="E913:G916" si="121">F912+7</f>
        <v>45427</v>
      </c>
      <c r="G913" s="82">
        <f t="shared" si="121"/>
        <v>45469</v>
      </c>
    </row>
    <row r="914" spans="1:7" s="5" customFormat="1" ht="15.75" customHeight="1">
      <c r="A914" s="38"/>
      <c r="B914" s="119" t="s">
        <v>577</v>
      </c>
      <c r="C914" s="119" t="s">
        <v>578</v>
      </c>
      <c r="D914" s="228"/>
      <c r="E914" s="85">
        <f t="shared" si="121"/>
        <v>45429</v>
      </c>
      <c r="F914" s="85">
        <f t="shared" si="121"/>
        <v>45434</v>
      </c>
      <c r="G914" s="82">
        <f t="shared" si="121"/>
        <v>45476</v>
      </c>
    </row>
    <row r="915" spans="1:7" s="5" customFormat="1" ht="15.75" customHeight="1">
      <c r="A915" s="62"/>
      <c r="B915" s="119" t="s">
        <v>579</v>
      </c>
      <c r="C915" s="119" t="s">
        <v>580</v>
      </c>
      <c r="D915" s="228"/>
      <c r="E915" s="85">
        <f t="shared" si="121"/>
        <v>45436</v>
      </c>
      <c r="F915" s="85">
        <f t="shared" si="121"/>
        <v>45441</v>
      </c>
      <c r="G915" s="82">
        <f t="shared" si="121"/>
        <v>45483</v>
      </c>
    </row>
    <row r="916" spans="1:7" s="5" customFormat="1" ht="15.75" customHeight="1">
      <c r="A916" s="62"/>
      <c r="B916" s="119" t="s">
        <v>581</v>
      </c>
      <c r="C916" s="119" t="s">
        <v>582</v>
      </c>
      <c r="D916" s="229"/>
      <c r="E916" s="85">
        <f t="shared" si="121"/>
        <v>45443</v>
      </c>
      <c r="F916" s="85">
        <f t="shared" si="121"/>
        <v>45448</v>
      </c>
      <c r="G916" s="82">
        <f t="shared" si="121"/>
        <v>45490</v>
      </c>
    </row>
    <row r="917" spans="1:7" s="5" customFormat="1" ht="15.75" customHeight="1">
      <c r="A917" s="62"/>
      <c r="B917" s="131"/>
      <c r="C917" s="131"/>
      <c r="D917" s="131"/>
      <c r="E917" s="131"/>
      <c r="F917" s="132"/>
      <c r="G917" s="132"/>
    </row>
    <row r="918" spans="1:7" s="5" customFormat="1" ht="15.75" customHeight="1">
      <c r="A918" s="62" t="s">
        <v>324</v>
      </c>
      <c r="B918" s="226" t="s">
        <v>20</v>
      </c>
      <c r="C918" s="227" t="s">
        <v>21</v>
      </c>
      <c r="D918" s="227" t="s">
        <v>403</v>
      </c>
      <c r="E918" s="119" t="s">
        <v>226</v>
      </c>
      <c r="F918" s="119" t="s">
        <v>23</v>
      </c>
      <c r="G918" s="119" t="s">
        <v>431</v>
      </c>
    </row>
    <row r="919" spans="1:7" s="5" customFormat="1" ht="15.75" customHeight="1">
      <c r="A919" s="62"/>
      <c r="B919" s="226"/>
      <c r="C919" s="229"/>
      <c r="D919" s="229"/>
      <c r="E919" s="123" t="s">
        <v>333</v>
      </c>
      <c r="F919" s="119" t="s">
        <v>24</v>
      </c>
      <c r="G919" s="119" t="s">
        <v>25</v>
      </c>
    </row>
    <row r="920" spans="1:7" s="5" customFormat="1" ht="15.75" customHeight="1">
      <c r="A920" s="62"/>
      <c r="B920" s="98" t="s">
        <v>507</v>
      </c>
      <c r="C920" s="124"/>
      <c r="D920" s="227" t="s">
        <v>432</v>
      </c>
      <c r="E920" s="85">
        <v>45412</v>
      </c>
      <c r="F920" s="82">
        <f>E920+5</f>
        <v>45417</v>
      </c>
      <c r="G920" s="82">
        <f>F920+41</f>
        <v>45458</v>
      </c>
    </row>
    <row r="921" spans="1:7" s="5" customFormat="1" ht="15.75" customHeight="1">
      <c r="A921" s="62"/>
      <c r="B921" s="79" t="s">
        <v>755</v>
      </c>
      <c r="C921" s="124" t="s">
        <v>756</v>
      </c>
      <c r="D921" s="228"/>
      <c r="E921" s="85">
        <f t="shared" ref="E921:G924" si="122">E920+7</f>
        <v>45419</v>
      </c>
      <c r="F921" s="85">
        <f t="shared" si="122"/>
        <v>45424</v>
      </c>
      <c r="G921" s="82">
        <f t="shared" si="122"/>
        <v>45465</v>
      </c>
    </row>
    <row r="922" spans="1:7" s="5" customFormat="1" ht="15.75" customHeight="1">
      <c r="A922" s="38"/>
      <c r="B922" s="79" t="s">
        <v>757</v>
      </c>
      <c r="C922" s="124" t="s">
        <v>758</v>
      </c>
      <c r="D922" s="228"/>
      <c r="E922" s="85">
        <f t="shared" si="122"/>
        <v>45426</v>
      </c>
      <c r="F922" s="85">
        <f t="shared" si="122"/>
        <v>45431</v>
      </c>
      <c r="G922" s="82">
        <f t="shared" si="122"/>
        <v>45472</v>
      </c>
    </row>
    <row r="923" spans="1:7" s="5" customFormat="1" ht="15.75" customHeight="1">
      <c r="A923" s="62"/>
      <c r="B923" s="79" t="s">
        <v>759</v>
      </c>
      <c r="C923" s="124" t="s">
        <v>760</v>
      </c>
      <c r="D923" s="228"/>
      <c r="E923" s="85">
        <f t="shared" si="122"/>
        <v>45433</v>
      </c>
      <c r="F923" s="85">
        <f t="shared" si="122"/>
        <v>45438</v>
      </c>
      <c r="G923" s="82">
        <f t="shared" si="122"/>
        <v>45479</v>
      </c>
    </row>
    <row r="924" spans="1:7" s="5" customFormat="1" ht="15.75" customHeight="1">
      <c r="A924" s="62"/>
      <c r="B924" s="124" t="s">
        <v>761</v>
      </c>
      <c r="C924" s="124" t="s">
        <v>762</v>
      </c>
      <c r="D924" s="229"/>
      <c r="E924" s="85">
        <f t="shared" si="122"/>
        <v>45440</v>
      </c>
      <c r="F924" s="85">
        <f t="shared" si="122"/>
        <v>45445</v>
      </c>
      <c r="G924" s="82">
        <f t="shared" si="122"/>
        <v>45486</v>
      </c>
    </row>
    <row r="925" spans="1:7" s="5" customFormat="1" ht="15.75" customHeight="1">
      <c r="A925" s="62"/>
      <c r="B925" s="158"/>
      <c r="C925" s="116"/>
      <c r="D925" s="117"/>
      <c r="E925" s="117"/>
      <c r="F925" s="118"/>
      <c r="G925" s="118"/>
    </row>
    <row r="926" spans="1:7" s="5" customFormat="1" ht="15.75" customHeight="1">
      <c r="A926" s="62"/>
      <c r="B926" s="131"/>
      <c r="C926" s="131"/>
      <c r="D926" s="131"/>
      <c r="E926" s="159"/>
      <c r="F926" s="159"/>
      <c r="G926" s="132"/>
    </row>
    <row r="927" spans="1:7" s="5" customFormat="1" ht="15.75" customHeight="1">
      <c r="A927" s="62" t="s">
        <v>433</v>
      </c>
      <c r="B927" s="249" t="s">
        <v>20</v>
      </c>
      <c r="C927" s="227" t="s">
        <v>21</v>
      </c>
      <c r="D927" s="227" t="s">
        <v>403</v>
      </c>
      <c r="E927" s="119" t="s">
        <v>226</v>
      </c>
      <c r="F927" s="119" t="s">
        <v>23</v>
      </c>
      <c r="G927" s="119" t="s">
        <v>434</v>
      </c>
    </row>
    <row r="928" spans="1:7" s="5" customFormat="1" ht="15.75" customHeight="1">
      <c r="A928" s="62"/>
      <c r="B928" s="237"/>
      <c r="C928" s="229"/>
      <c r="D928" s="229"/>
      <c r="E928" s="123" t="s">
        <v>333</v>
      </c>
      <c r="F928" s="119" t="s">
        <v>24</v>
      </c>
      <c r="G928" s="119" t="s">
        <v>25</v>
      </c>
    </row>
    <row r="929" spans="1:7" s="5" customFormat="1" ht="15.75" customHeight="1">
      <c r="A929" s="62"/>
      <c r="B929" s="119" t="s">
        <v>583</v>
      </c>
      <c r="C929" s="119" t="s">
        <v>574</v>
      </c>
      <c r="D929" s="264" t="s">
        <v>435</v>
      </c>
      <c r="E929" s="85">
        <v>45415</v>
      </c>
      <c r="F929" s="82">
        <f>E929+5</f>
        <v>45420</v>
      </c>
      <c r="G929" s="82">
        <f>F929+39</f>
        <v>45459</v>
      </c>
    </row>
    <row r="930" spans="1:7" s="5" customFormat="1" ht="15.75" customHeight="1">
      <c r="A930" s="62"/>
      <c r="B930" s="119" t="s">
        <v>575</v>
      </c>
      <c r="C930" s="119" t="s">
        <v>576</v>
      </c>
      <c r="D930" s="264"/>
      <c r="E930" s="85">
        <f t="shared" ref="E930:G933" si="123">E929+7</f>
        <v>45422</v>
      </c>
      <c r="F930" s="85">
        <f t="shared" si="123"/>
        <v>45427</v>
      </c>
      <c r="G930" s="82">
        <f t="shared" si="123"/>
        <v>45466</v>
      </c>
    </row>
    <row r="931" spans="1:7" s="5" customFormat="1" ht="15.75" customHeight="1">
      <c r="A931" s="62"/>
      <c r="B931" s="119" t="s">
        <v>577</v>
      </c>
      <c r="C931" s="119" t="s">
        <v>578</v>
      </c>
      <c r="D931" s="264"/>
      <c r="E931" s="85">
        <f t="shared" si="123"/>
        <v>45429</v>
      </c>
      <c r="F931" s="85">
        <f t="shared" si="123"/>
        <v>45434</v>
      </c>
      <c r="G931" s="82">
        <f t="shared" si="123"/>
        <v>45473</v>
      </c>
    </row>
    <row r="932" spans="1:7" s="5" customFormat="1" ht="15.75" customHeight="1">
      <c r="A932" s="62"/>
      <c r="B932" s="119" t="s">
        <v>579</v>
      </c>
      <c r="C932" s="119" t="s">
        <v>580</v>
      </c>
      <c r="D932" s="264"/>
      <c r="E932" s="85">
        <f t="shared" si="123"/>
        <v>45436</v>
      </c>
      <c r="F932" s="85">
        <f t="shared" si="123"/>
        <v>45441</v>
      </c>
      <c r="G932" s="82">
        <f t="shared" si="123"/>
        <v>45480</v>
      </c>
    </row>
    <row r="933" spans="1:7" s="5" customFormat="1" ht="15.75" customHeight="1">
      <c r="A933" s="62"/>
      <c r="B933" s="119" t="s">
        <v>581</v>
      </c>
      <c r="C933" s="119" t="s">
        <v>582</v>
      </c>
      <c r="D933" s="264"/>
      <c r="E933" s="85">
        <f t="shared" si="123"/>
        <v>45443</v>
      </c>
      <c r="F933" s="85">
        <f t="shared" si="123"/>
        <v>45448</v>
      </c>
      <c r="G933" s="82">
        <f t="shared" si="123"/>
        <v>45487</v>
      </c>
    </row>
    <row r="934" spans="1:7" s="5" customFormat="1" ht="15.75" customHeight="1">
      <c r="A934" s="62"/>
      <c r="B934" s="131"/>
      <c r="C934" s="131"/>
      <c r="D934" s="131"/>
      <c r="E934" s="131"/>
      <c r="F934" s="132"/>
      <c r="G934" s="132"/>
    </row>
    <row r="935" spans="1:7" s="5" customFormat="1" ht="15.75" customHeight="1">
      <c r="A935" s="62"/>
      <c r="B935" s="226" t="s">
        <v>266</v>
      </c>
      <c r="C935" s="250" t="s">
        <v>21</v>
      </c>
      <c r="D935" s="227" t="s">
        <v>403</v>
      </c>
      <c r="E935" s="119" t="s">
        <v>226</v>
      </c>
      <c r="F935" s="119" t="s">
        <v>23</v>
      </c>
      <c r="G935" s="119" t="s">
        <v>434</v>
      </c>
    </row>
    <row r="936" spans="1:7" s="5" customFormat="1" ht="15.75" customHeight="1">
      <c r="A936" s="62"/>
      <c r="B936" s="226"/>
      <c r="C936" s="237"/>
      <c r="D936" s="229"/>
      <c r="E936" s="123" t="s">
        <v>333</v>
      </c>
      <c r="F936" s="119" t="s">
        <v>24</v>
      </c>
      <c r="G936" s="119" t="s">
        <v>25</v>
      </c>
    </row>
    <row r="937" spans="1:7" s="5" customFormat="1" ht="15.75" customHeight="1">
      <c r="A937" s="62"/>
      <c r="B937" s="98" t="s">
        <v>507</v>
      </c>
      <c r="C937" s="124"/>
      <c r="D937" s="226" t="s">
        <v>436</v>
      </c>
      <c r="E937" s="85">
        <v>45412</v>
      </c>
      <c r="F937" s="82">
        <f>E937+5</f>
        <v>45417</v>
      </c>
      <c r="G937" s="82">
        <f>F937+38</f>
        <v>45455</v>
      </c>
    </row>
    <row r="938" spans="1:7" s="5" customFormat="1" ht="15.75" customHeight="1">
      <c r="A938" s="62"/>
      <c r="B938" s="79" t="s">
        <v>755</v>
      </c>
      <c r="C938" s="124" t="s">
        <v>756</v>
      </c>
      <c r="D938" s="226"/>
      <c r="E938" s="85">
        <f t="shared" ref="E938:G941" si="124">E937+7</f>
        <v>45419</v>
      </c>
      <c r="F938" s="85">
        <f t="shared" si="124"/>
        <v>45424</v>
      </c>
      <c r="G938" s="82">
        <f t="shared" si="124"/>
        <v>45462</v>
      </c>
    </row>
    <row r="939" spans="1:7" s="5" customFormat="1" ht="15.75" customHeight="1">
      <c r="A939" s="62"/>
      <c r="B939" s="79" t="s">
        <v>757</v>
      </c>
      <c r="C939" s="124" t="s">
        <v>758</v>
      </c>
      <c r="D939" s="226"/>
      <c r="E939" s="85">
        <f t="shared" si="124"/>
        <v>45426</v>
      </c>
      <c r="F939" s="85">
        <f t="shared" si="124"/>
        <v>45431</v>
      </c>
      <c r="G939" s="82">
        <f t="shared" si="124"/>
        <v>45469</v>
      </c>
    </row>
    <row r="940" spans="1:7" s="5" customFormat="1" ht="15.75" customHeight="1">
      <c r="A940" s="62" t="s">
        <v>324</v>
      </c>
      <c r="B940" s="79" t="s">
        <v>759</v>
      </c>
      <c r="C940" s="124" t="s">
        <v>760</v>
      </c>
      <c r="D940" s="226"/>
      <c r="E940" s="85">
        <f t="shared" si="124"/>
        <v>45433</v>
      </c>
      <c r="F940" s="85">
        <f t="shared" si="124"/>
        <v>45438</v>
      </c>
      <c r="G940" s="82">
        <f t="shared" si="124"/>
        <v>45476</v>
      </c>
    </row>
    <row r="941" spans="1:7" s="5" customFormat="1" ht="15.75" customHeight="1">
      <c r="A941" s="62"/>
      <c r="B941" s="124" t="s">
        <v>761</v>
      </c>
      <c r="C941" s="124" t="s">
        <v>762</v>
      </c>
      <c r="D941" s="226"/>
      <c r="E941" s="85">
        <f t="shared" si="124"/>
        <v>45440</v>
      </c>
      <c r="F941" s="85">
        <f t="shared" si="124"/>
        <v>45445</v>
      </c>
      <c r="G941" s="82">
        <f t="shared" si="124"/>
        <v>45483</v>
      </c>
    </row>
    <row r="942" spans="1:7" s="5" customFormat="1" ht="15.75" customHeight="1">
      <c r="A942" s="62"/>
      <c r="B942" s="31"/>
      <c r="C942" s="31"/>
      <c r="D942" s="31"/>
      <c r="E942" s="13"/>
      <c r="F942" s="13"/>
      <c r="G942" s="14"/>
    </row>
    <row r="943" spans="1:7" s="5" customFormat="1" ht="15.75" customHeight="1">
      <c r="A943" s="62"/>
      <c r="B943" s="31"/>
      <c r="C943" s="31"/>
      <c r="D943" s="31"/>
      <c r="E943" s="13"/>
      <c r="F943" s="13"/>
      <c r="G943" s="14"/>
    </row>
    <row r="944" spans="1:7" s="5" customFormat="1" ht="15.75" customHeight="1">
      <c r="A944" s="62"/>
      <c r="B944" s="31"/>
      <c r="C944" s="31"/>
      <c r="D944" s="31"/>
      <c r="E944" s="13"/>
      <c r="F944" s="13"/>
      <c r="G944" s="14"/>
    </row>
    <row r="945" spans="1:7" s="5" customFormat="1" ht="15.75" customHeight="1">
      <c r="A945" s="62"/>
      <c r="B945" s="224" t="s">
        <v>20</v>
      </c>
      <c r="C945" s="259" t="s">
        <v>21</v>
      </c>
      <c r="D945" s="259" t="s">
        <v>403</v>
      </c>
      <c r="E945" s="46" t="s">
        <v>226</v>
      </c>
      <c r="F945" s="46" t="s">
        <v>23</v>
      </c>
      <c r="G945" s="46" t="s">
        <v>437</v>
      </c>
    </row>
    <row r="946" spans="1:7" s="5" customFormat="1" ht="15.75" customHeight="1">
      <c r="A946" s="62" t="s">
        <v>438</v>
      </c>
      <c r="B946" s="225"/>
      <c r="C946" s="260"/>
      <c r="D946" s="260"/>
      <c r="E946" s="52" t="s">
        <v>333</v>
      </c>
      <c r="F946" s="46" t="s">
        <v>24</v>
      </c>
      <c r="G946" s="46" t="s">
        <v>25</v>
      </c>
    </row>
    <row r="947" spans="1:7" s="5" customFormat="1" ht="15.75" customHeight="1">
      <c r="A947" s="62"/>
      <c r="B947" s="119" t="s">
        <v>583</v>
      </c>
      <c r="C947" s="119" t="s">
        <v>574</v>
      </c>
      <c r="D947" s="226" t="s">
        <v>435</v>
      </c>
      <c r="E947" s="85">
        <v>45415</v>
      </c>
      <c r="F947" s="82">
        <f>E947+5</f>
        <v>45420</v>
      </c>
      <c r="G947" s="82">
        <f>F947+33</f>
        <v>45453</v>
      </c>
    </row>
    <row r="948" spans="1:7" s="5" customFormat="1" ht="15.75" customHeight="1">
      <c r="A948" s="62"/>
      <c r="B948" s="119" t="s">
        <v>575</v>
      </c>
      <c r="C948" s="119" t="s">
        <v>576</v>
      </c>
      <c r="D948" s="226"/>
      <c r="E948" s="85">
        <f t="shared" ref="E948:G951" si="125">E947+7</f>
        <v>45422</v>
      </c>
      <c r="F948" s="85">
        <f t="shared" si="125"/>
        <v>45427</v>
      </c>
      <c r="G948" s="82">
        <f t="shared" si="125"/>
        <v>45460</v>
      </c>
    </row>
    <row r="949" spans="1:7" s="5" customFormat="1" ht="15.75" customHeight="1">
      <c r="A949" s="62"/>
      <c r="B949" s="119" t="s">
        <v>577</v>
      </c>
      <c r="C949" s="119" t="s">
        <v>578</v>
      </c>
      <c r="D949" s="226"/>
      <c r="E949" s="85">
        <f t="shared" si="125"/>
        <v>45429</v>
      </c>
      <c r="F949" s="85">
        <f t="shared" si="125"/>
        <v>45434</v>
      </c>
      <c r="G949" s="82">
        <f t="shared" si="125"/>
        <v>45467</v>
      </c>
    </row>
    <row r="950" spans="1:7" s="5" customFormat="1" ht="15.75" customHeight="1">
      <c r="A950" s="62"/>
      <c r="B950" s="119" t="s">
        <v>579</v>
      </c>
      <c r="C950" s="119" t="s">
        <v>580</v>
      </c>
      <c r="D950" s="226"/>
      <c r="E950" s="85">
        <f t="shared" si="125"/>
        <v>45436</v>
      </c>
      <c r="F950" s="85">
        <f t="shared" si="125"/>
        <v>45441</v>
      </c>
      <c r="G950" s="82">
        <f t="shared" si="125"/>
        <v>45474</v>
      </c>
    </row>
    <row r="951" spans="1:7" s="5" customFormat="1" ht="15.75" customHeight="1">
      <c r="A951" s="62"/>
      <c r="B951" s="119" t="s">
        <v>581</v>
      </c>
      <c r="C951" s="119" t="s">
        <v>582</v>
      </c>
      <c r="D951" s="226"/>
      <c r="E951" s="85">
        <f t="shared" si="125"/>
        <v>45443</v>
      </c>
      <c r="F951" s="85">
        <f t="shared" si="125"/>
        <v>45448</v>
      </c>
      <c r="G951" s="82">
        <f t="shared" si="125"/>
        <v>45481</v>
      </c>
    </row>
    <row r="952" spans="1:7" s="5" customFormat="1" ht="15.75" customHeight="1">
      <c r="A952" s="62"/>
      <c r="B952" s="131"/>
      <c r="C952" s="131"/>
      <c r="D952" s="131"/>
      <c r="E952" s="159"/>
      <c r="F952" s="159"/>
      <c r="G952" s="159"/>
    </row>
    <row r="953" spans="1:7" s="5" customFormat="1" ht="15.75" customHeight="1">
      <c r="A953" s="62"/>
      <c r="B953" s="236" t="s">
        <v>266</v>
      </c>
      <c r="C953" s="227" t="s">
        <v>21</v>
      </c>
      <c r="D953" s="218" t="s">
        <v>403</v>
      </c>
      <c r="E953" s="119" t="s">
        <v>226</v>
      </c>
      <c r="F953" s="119" t="s">
        <v>23</v>
      </c>
      <c r="G953" s="119" t="s">
        <v>437</v>
      </c>
    </row>
    <row r="954" spans="1:7" s="5" customFormat="1" ht="15.75" customHeight="1">
      <c r="A954" s="62"/>
      <c r="B954" s="237"/>
      <c r="C954" s="229"/>
      <c r="D954" s="220"/>
      <c r="E954" s="123" t="s">
        <v>333</v>
      </c>
      <c r="F954" s="119" t="s">
        <v>24</v>
      </c>
      <c r="G954" s="119" t="s">
        <v>25</v>
      </c>
    </row>
    <row r="955" spans="1:7" s="5" customFormat="1" ht="15.75" customHeight="1">
      <c r="A955" s="62"/>
      <c r="B955" s="98" t="s">
        <v>507</v>
      </c>
      <c r="C955" s="124"/>
      <c r="D955" s="227" t="s">
        <v>358</v>
      </c>
      <c r="E955" s="85">
        <v>45412</v>
      </c>
      <c r="F955" s="82">
        <f>E955+5</f>
        <v>45417</v>
      </c>
      <c r="G955" s="82">
        <f>F955+32</f>
        <v>45449</v>
      </c>
    </row>
    <row r="956" spans="1:7" s="5" customFormat="1" ht="15.75" customHeight="1">
      <c r="A956" s="62"/>
      <c r="B956" s="79" t="s">
        <v>755</v>
      </c>
      <c r="C956" s="124" t="s">
        <v>756</v>
      </c>
      <c r="D956" s="228"/>
      <c r="E956" s="85">
        <f>E955+7</f>
        <v>45419</v>
      </c>
      <c r="F956" s="85">
        <f t="shared" ref="E956:G959" si="126">F955+7</f>
        <v>45424</v>
      </c>
      <c r="G956" s="82">
        <f t="shared" si="126"/>
        <v>45456</v>
      </c>
    </row>
    <row r="957" spans="1:7" s="5" customFormat="1" ht="15.75" customHeight="1">
      <c r="A957" s="62"/>
      <c r="B957" s="79" t="s">
        <v>757</v>
      </c>
      <c r="C957" s="124" t="s">
        <v>758</v>
      </c>
      <c r="D957" s="228"/>
      <c r="E957" s="85">
        <f t="shared" si="126"/>
        <v>45426</v>
      </c>
      <c r="F957" s="85">
        <f t="shared" si="126"/>
        <v>45431</v>
      </c>
      <c r="G957" s="82">
        <f t="shared" si="126"/>
        <v>45463</v>
      </c>
    </row>
    <row r="958" spans="1:7" s="5" customFormat="1" ht="15.75" customHeight="1">
      <c r="A958" s="62" t="s">
        <v>324</v>
      </c>
      <c r="B958" s="79" t="s">
        <v>759</v>
      </c>
      <c r="C958" s="124" t="s">
        <v>760</v>
      </c>
      <c r="D958" s="228"/>
      <c r="E958" s="85">
        <f t="shared" si="126"/>
        <v>45433</v>
      </c>
      <c r="F958" s="85">
        <f t="shared" si="126"/>
        <v>45438</v>
      </c>
      <c r="G958" s="82">
        <f t="shared" si="126"/>
        <v>45470</v>
      </c>
    </row>
    <row r="959" spans="1:7" s="5" customFormat="1" ht="15.75" customHeight="1">
      <c r="A959" s="62"/>
      <c r="B959" s="124" t="s">
        <v>761</v>
      </c>
      <c r="C959" s="124" t="s">
        <v>762</v>
      </c>
      <c r="D959" s="229"/>
      <c r="E959" s="85">
        <f t="shared" si="126"/>
        <v>45440</v>
      </c>
      <c r="F959" s="85">
        <f t="shared" si="126"/>
        <v>45445</v>
      </c>
      <c r="G959" s="82">
        <f t="shared" si="126"/>
        <v>45477</v>
      </c>
    </row>
    <row r="960" spans="1:7" s="5" customFormat="1" ht="15.75" customHeight="1">
      <c r="A960" s="62"/>
      <c r="B960" s="267"/>
      <c r="C960" s="268"/>
      <c r="D960" s="268"/>
      <c r="E960" s="268"/>
      <c r="F960" s="268"/>
      <c r="G960" s="269"/>
    </row>
    <row r="961" spans="1:7" s="5" customFormat="1" ht="15.75" customHeight="1">
      <c r="A961" s="62"/>
      <c r="B961" s="270"/>
      <c r="C961" s="271"/>
      <c r="D961" s="271"/>
      <c r="E961" s="271"/>
      <c r="F961" s="271"/>
      <c r="G961" s="272"/>
    </row>
    <row r="962" spans="1:7" s="5" customFormat="1" ht="15.75" customHeight="1">
      <c r="A962" s="62" t="s">
        <v>439</v>
      </c>
      <c r="B962" s="249" t="s">
        <v>20</v>
      </c>
      <c r="C962" s="218" t="s">
        <v>440</v>
      </c>
      <c r="D962" s="218" t="s">
        <v>403</v>
      </c>
      <c r="E962" s="119" t="s">
        <v>226</v>
      </c>
      <c r="F962" s="119" t="s">
        <v>23</v>
      </c>
      <c r="G962" s="119" t="s">
        <v>111</v>
      </c>
    </row>
    <row r="963" spans="1:7" s="5" customFormat="1" ht="15.75" customHeight="1">
      <c r="A963" s="62"/>
      <c r="B963" s="237"/>
      <c r="C963" s="220"/>
      <c r="D963" s="220"/>
      <c r="E963" s="123" t="s">
        <v>14</v>
      </c>
      <c r="F963" s="119" t="s">
        <v>24</v>
      </c>
      <c r="G963" s="119" t="s">
        <v>25</v>
      </c>
    </row>
    <row r="964" spans="1:7" s="5" customFormat="1" ht="15.75" customHeight="1">
      <c r="A964" s="62"/>
      <c r="B964" s="98" t="s">
        <v>507</v>
      </c>
      <c r="C964" s="124"/>
      <c r="D964" s="227" t="s">
        <v>358</v>
      </c>
      <c r="E964" s="85">
        <v>45412</v>
      </c>
      <c r="F964" s="82">
        <f>E964+5</f>
        <v>45417</v>
      </c>
      <c r="G964" s="82">
        <f>F964+37</f>
        <v>45454</v>
      </c>
    </row>
    <row r="965" spans="1:7" s="5" customFormat="1" ht="15.75" customHeight="1">
      <c r="A965" s="62"/>
      <c r="B965" s="79" t="s">
        <v>755</v>
      </c>
      <c r="C965" s="124" t="s">
        <v>756</v>
      </c>
      <c r="D965" s="228"/>
      <c r="E965" s="85">
        <f>E964+7</f>
        <v>45419</v>
      </c>
      <c r="F965" s="85">
        <f t="shared" ref="E965:G968" si="127">F964+7</f>
        <v>45424</v>
      </c>
      <c r="G965" s="82">
        <f t="shared" si="127"/>
        <v>45461</v>
      </c>
    </row>
    <row r="966" spans="1:7" s="5" customFormat="1" ht="15.75" customHeight="1">
      <c r="A966" s="62"/>
      <c r="B966" s="79" t="s">
        <v>757</v>
      </c>
      <c r="C966" s="124" t="s">
        <v>758</v>
      </c>
      <c r="D966" s="228"/>
      <c r="E966" s="85">
        <f t="shared" si="127"/>
        <v>45426</v>
      </c>
      <c r="F966" s="85">
        <f t="shared" si="127"/>
        <v>45431</v>
      </c>
      <c r="G966" s="82">
        <f t="shared" si="127"/>
        <v>45468</v>
      </c>
    </row>
    <row r="967" spans="1:7" s="5" customFormat="1" ht="15.75" customHeight="1">
      <c r="A967" s="62"/>
      <c r="B967" s="79" t="s">
        <v>759</v>
      </c>
      <c r="C967" s="124" t="s">
        <v>760</v>
      </c>
      <c r="D967" s="228"/>
      <c r="E967" s="85">
        <f t="shared" si="127"/>
        <v>45433</v>
      </c>
      <c r="F967" s="85">
        <f t="shared" si="127"/>
        <v>45438</v>
      </c>
      <c r="G967" s="82">
        <f t="shared" si="127"/>
        <v>45475</v>
      </c>
    </row>
    <row r="968" spans="1:7" s="5" customFormat="1" ht="15.75" customHeight="1">
      <c r="A968" s="62"/>
      <c r="B968" s="124" t="s">
        <v>761</v>
      </c>
      <c r="C968" s="124" t="s">
        <v>762</v>
      </c>
      <c r="D968" s="229"/>
      <c r="E968" s="85">
        <f t="shared" si="127"/>
        <v>45440</v>
      </c>
      <c r="F968" s="85">
        <f t="shared" si="127"/>
        <v>45445</v>
      </c>
      <c r="G968" s="82">
        <f t="shared" si="127"/>
        <v>45482</v>
      </c>
    </row>
    <row r="969" spans="1:7" s="5" customFormat="1" ht="15.75" customHeight="1">
      <c r="A969" s="62"/>
      <c r="B969" s="131"/>
      <c r="C969" s="131"/>
      <c r="D969" s="131"/>
      <c r="E969" s="131"/>
      <c r="F969" s="132"/>
      <c r="G969" s="132"/>
    </row>
    <row r="970" spans="1:7" s="5" customFormat="1" ht="15.75" customHeight="1">
      <c r="A970" s="62"/>
      <c r="B970" s="249" t="s">
        <v>20</v>
      </c>
      <c r="C970" s="218" t="s">
        <v>440</v>
      </c>
      <c r="D970" s="218" t="s">
        <v>403</v>
      </c>
      <c r="E970" s="119" t="s">
        <v>226</v>
      </c>
      <c r="F970" s="119" t="s">
        <v>23</v>
      </c>
      <c r="G970" s="119" t="s">
        <v>111</v>
      </c>
    </row>
    <row r="971" spans="1:7" s="5" customFormat="1" ht="15.75" customHeight="1">
      <c r="A971" s="62"/>
      <c r="B971" s="237"/>
      <c r="C971" s="220"/>
      <c r="D971" s="220"/>
      <c r="E971" s="123" t="s">
        <v>14</v>
      </c>
      <c r="F971" s="119" t="s">
        <v>24</v>
      </c>
      <c r="G971" s="119" t="s">
        <v>25</v>
      </c>
    </row>
    <row r="972" spans="1:7" s="5" customFormat="1" ht="15.75" customHeight="1">
      <c r="A972" s="62"/>
      <c r="B972" s="98" t="s">
        <v>507</v>
      </c>
      <c r="C972" s="124"/>
      <c r="D972" s="227" t="s">
        <v>358</v>
      </c>
      <c r="E972" s="85">
        <v>45412</v>
      </c>
      <c r="F972" s="82">
        <f>E972+5</f>
        <v>45417</v>
      </c>
      <c r="G972" s="82">
        <f>F972+37</f>
        <v>45454</v>
      </c>
    </row>
    <row r="973" spans="1:7" s="5" customFormat="1" ht="15.75" customHeight="1">
      <c r="A973" s="62"/>
      <c r="B973" s="79" t="s">
        <v>755</v>
      </c>
      <c r="C973" s="124" t="s">
        <v>756</v>
      </c>
      <c r="D973" s="228"/>
      <c r="E973" s="85">
        <f>E972+7</f>
        <v>45419</v>
      </c>
      <c r="F973" s="85">
        <f>F972+7</f>
        <v>45424</v>
      </c>
      <c r="G973" s="82">
        <f t="shared" ref="G973" si="128">G972+7</f>
        <v>45461</v>
      </c>
    </row>
    <row r="974" spans="1:7" s="5" customFormat="1" ht="15.75" customHeight="1">
      <c r="A974" s="62"/>
      <c r="B974" s="79" t="s">
        <v>757</v>
      </c>
      <c r="C974" s="124" t="s">
        <v>758</v>
      </c>
      <c r="D974" s="228"/>
      <c r="E974" s="85">
        <f t="shared" ref="E974:G974" si="129">E973+7</f>
        <v>45426</v>
      </c>
      <c r="F974" s="85">
        <f t="shared" si="129"/>
        <v>45431</v>
      </c>
      <c r="G974" s="82">
        <f t="shared" si="129"/>
        <v>45468</v>
      </c>
    </row>
    <row r="975" spans="1:7" s="5" customFormat="1" ht="15.75" customHeight="1">
      <c r="A975" s="62"/>
      <c r="B975" s="79" t="s">
        <v>759</v>
      </c>
      <c r="C975" s="124" t="s">
        <v>760</v>
      </c>
      <c r="D975" s="228"/>
      <c r="E975" s="85">
        <f t="shared" ref="E975:G975" si="130">E974+7</f>
        <v>45433</v>
      </c>
      <c r="F975" s="85">
        <f t="shared" si="130"/>
        <v>45438</v>
      </c>
      <c r="G975" s="82">
        <f t="shared" si="130"/>
        <v>45475</v>
      </c>
    </row>
    <row r="976" spans="1:7" s="5" customFormat="1" ht="15.75" customHeight="1">
      <c r="A976" s="62"/>
      <c r="B976" s="124" t="s">
        <v>761</v>
      </c>
      <c r="C976" s="124" t="s">
        <v>762</v>
      </c>
      <c r="D976" s="229"/>
      <c r="E976" s="85">
        <f t="shared" ref="E976:G976" si="131">E975+7</f>
        <v>45440</v>
      </c>
      <c r="F976" s="85">
        <f t="shared" si="131"/>
        <v>45445</v>
      </c>
      <c r="G976" s="82">
        <f t="shared" si="131"/>
        <v>45482</v>
      </c>
    </row>
    <row r="977" spans="1:7" s="5" customFormat="1" ht="15.75" customHeight="1">
      <c r="A977" s="62"/>
      <c r="B977" s="31"/>
      <c r="C977" s="31"/>
      <c r="D977" s="31"/>
      <c r="E977" s="31"/>
      <c r="F977" s="14"/>
      <c r="G977" s="14"/>
    </row>
    <row r="978" spans="1:7" s="5" customFormat="1" ht="15.75" customHeight="1">
      <c r="A978" s="62"/>
      <c r="B978" s="54"/>
      <c r="C978" s="18"/>
      <c r="D978" s="19"/>
      <c r="E978" s="19"/>
      <c r="F978" s="58"/>
      <c r="G978" s="58"/>
    </row>
    <row r="979" spans="1:7" s="5" customFormat="1" ht="15.75" customHeight="1">
      <c r="A979" s="62" t="s">
        <v>441</v>
      </c>
      <c r="B979" s="224" t="s">
        <v>20</v>
      </c>
      <c r="C979" s="215" t="s">
        <v>440</v>
      </c>
      <c r="D979" s="215" t="s">
        <v>403</v>
      </c>
      <c r="E979" s="46" t="s">
        <v>226</v>
      </c>
      <c r="F979" s="46" t="s">
        <v>23</v>
      </c>
      <c r="G979" s="46" t="s">
        <v>442</v>
      </c>
    </row>
    <row r="980" spans="1:7" s="5" customFormat="1" ht="15.75" customHeight="1">
      <c r="A980" s="62"/>
      <c r="B980" s="225"/>
      <c r="C980" s="216"/>
      <c r="D980" s="216"/>
      <c r="E980" s="52" t="s">
        <v>14</v>
      </c>
      <c r="F980" s="46" t="s">
        <v>24</v>
      </c>
      <c r="G980" s="46" t="s">
        <v>25</v>
      </c>
    </row>
    <row r="981" spans="1:7" s="5" customFormat="1" ht="15.75" customHeight="1">
      <c r="A981" s="62"/>
      <c r="B981" s="98" t="s">
        <v>507</v>
      </c>
      <c r="C981" s="124"/>
      <c r="D981" s="236" t="s">
        <v>443</v>
      </c>
      <c r="E981" s="85">
        <v>45412</v>
      </c>
      <c r="F981" s="82">
        <f>E981+5</f>
        <v>45417</v>
      </c>
      <c r="G981" s="82">
        <f>F981+34</f>
        <v>45451</v>
      </c>
    </row>
    <row r="982" spans="1:7" s="5" customFormat="1" ht="15.75" customHeight="1">
      <c r="A982" s="62"/>
      <c r="B982" s="79" t="s">
        <v>755</v>
      </c>
      <c r="C982" s="124" t="s">
        <v>756</v>
      </c>
      <c r="D982" s="228"/>
      <c r="E982" s="85">
        <f t="shared" ref="E982:G984" si="132">E981+7</f>
        <v>45419</v>
      </c>
      <c r="F982" s="85">
        <f t="shared" si="132"/>
        <v>45424</v>
      </c>
      <c r="G982" s="82">
        <f t="shared" si="132"/>
        <v>45458</v>
      </c>
    </row>
    <row r="983" spans="1:7" s="5" customFormat="1" ht="15.75" customHeight="1">
      <c r="A983" s="62"/>
      <c r="B983" s="79" t="s">
        <v>757</v>
      </c>
      <c r="C983" s="124" t="s">
        <v>758</v>
      </c>
      <c r="D983" s="228"/>
      <c r="E983" s="85">
        <f t="shared" si="132"/>
        <v>45426</v>
      </c>
      <c r="F983" s="85">
        <f t="shared" si="132"/>
        <v>45431</v>
      </c>
      <c r="G983" s="82">
        <f t="shared" si="132"/>
        <v>45465</v>
      </c>
    </row>
    <row r="984" spans="1:7" s="5" customFormat="1" ht="15.75" customHeight="1">
      <c r="A984" s="62"/>
      <c r="B984" s="79" t="s">
        <v>759</v>
      </c>
      <c r="C984" s="124" t="s">
        <v>760</v>
      </c>
      <c r="D984" s="228"/>
      <c r="E984" s="85">
        <f t="shared" si="132"/>
        <v>45433</v>
      </c>
      <c r="F984" s="85">
        <f t="shared" si="132"/>
        <v>45438</v>
      </c>
      <c r="G984" s="82">
        <f t="shared" si="132"/>
        <v>45472</v>
      </c>
    </row>
    <row r="985" spans="1:7" s="5" customFormat="1" ht="15.75" customHeight="1">
      <c r="A985" s="62"/>
      <c r="B985" s="124" t="s">
        <v>761</v>
      </c>
      <c r="C985" s="124" t="s">
        <v>762</v>
      </c>
      <c r="D985" s="237"/>
      <c r="E985" s="85">
        <f>E984+8</f>
        <v>45441</v>
      </c>
      <c r="F985" s="85">
        <f>F984+7</f>
        <v>45445</v>
      </c>
      <c r="G985" s="82">
        <f>G984+7</f>
        <v>45479</v>
      </c>
    </row>
    <row r="986" spans="1:7" s="5" customFormat="1" ht="15.75" customHeight="1">
      <c r="A986" s="62"/>
      <c r="B986" s="131"/>
      <c r="C986" s="131"/>
      <c r="D986" s="131"/>
      <c r="E986" s="131"/>
      <c r="F986" s="132"/>
      <c r="G986" s="132"/>
    </row>
    <row r="987" spans="1:7" s="5" customFormat="1" ht="15.75" customHeight="1">
      <c r="A987" s="62"/>
      <c r="B987" s="158"/>
      <c r="C987" s="116"/>
      <c r="D987" s="117"/>
      <c r="E987" s="117"/>
      <c r="F987" s="118"/>
      <c r="G987" s="118"/>
    </row>
    <row r="988" spans="1:7" s="5" customFormat="1" ht="15.75" customHeight="1">
      <c r="A988" s="62" t="s">
        <v>444</v>
      </c>
      <c r="B988" s="236" t="s">
        <v>20</v>
      </c>
      <c r="C988" s="218" t="s">
        <v>440</v>
      </c>
      <c r="D988" s="218" t="s">
        <v>403</v>
      </c>
      <c r="E988" s="119" t="s">
        <v>226</v>
      </c>
      <c r="F988" s="119" t="s">
        <v>23</v>
      </c>
      <c r="G988" s="119" t="s">
        <v>112</v>
      </c>
    </row>
    <row r="989" spans="1:7" s="5" customFormat="1" ht="15.75" customHeight="1">
      <c r="A989" s="62"/>
      <c r="B989" s="237"/>
      <c r="C989" s="220"/>
      <c r="D989" s="220"/>
      <c r="E989" s="123" t="s">
        <v>14</v>
      </c>
      <c r="F989" s="119" t="s">
        <v>24</v>
      </c>
      <c r="G989" s="119" t="s">
        <v>25</v>
      </c>
    </row>
    <row r="990" spans="1:7" s="5" customFormat="1" ht="15.75" customHeight="1">
      <c r="A990" s="62"/>
      <c r="B990" s="109" t="s">
        <v>584</v>
      </c>
      <c r="C990" s="178" t="s">
        <v>585</v>
      </c>
      <c r="D990" s="239" t="s">
        <v>445</v>
      </c>
      <c r="E990" s="82">
        <v>45417</v>
      </c>
      <c r="F990" s="82">
        <f>E990+4</f>
        <v>45421</v>
      </c>
      <c r="G990" s="82">
        <f>F990+27</f>
        <v>45448</v>
      </c>
    </row>
    <row r="991" spans="1:7" s="5" customFormat="1" ht="15.75" customHeight="1">
      <c r="A991" s="62"/>
      <c r="B991" s="133" t="s">
        <v>586</v>
      </c>
      <c r="C991" s="178" t="s">
        <v>587</v>
      </c>
      <c r="D991" s="240"/>
      <c r="E991" s="82">
        <f t="shared" ref="E991:G994" si="133">E990+7</f>
        <v>45424</v>
      </c>
      <c r="F991" s="82">
        <f t="shared" si="133"/>
        <v>45428</v>
      </c>
      <c r="G991" s="82">
        <f t="shared" si="133"/>
        <v>45455</v>
      </c>
    </row>
    <row r="992" spans="1:7" s="5" customFormat="1" ht="15.75" customHeight="1">
      <c r="A992" s="62"/>
      <c r="B992" s="109" t="s">
        <v>588</v>
      </c>
      <c r="C992" s="178" t="s">
        <v>589</v>
      </c>
      <c r="D992" s="240"/>
      <c r="E992" s="82">
        <f t="shared" si="133"/>
        <v>45431</v>
      </c>
      <c r="F992" s="82">
        <f t="shared" si="133"/>
        <v>45435</v>
      </c>
      <c r="G992" s="82">
        <f t="shared" si="133"/>
        <v>45462</v>
      </c>
    </row>
    <row r="993" spans="1:7" s="5" customFormat="1" ht="15.75" customHeight="1">
      <c r="A993" s="62"/>
      <c r="B993" s="79" t="s">
        <v>590</v>
      </c>
      <c r="C993" s="178" t="s">
        <v>591</v>
      </c>
      <c r="D993" s="240"/>
      <c r="E993" s="82">
        <f t="shared" si="133"/>
        <v>45438</v>
      </c>
      <c r="F993" s="82">
        <f t="shared" si="133"/>
        <v>45442</v>
      </c>
      <c r="G993" s="82">
        <f t="shared" si="133"/>
        <v>45469</v>
      </c>
    </row>
    <row r="994" spans="1:7" s="5" customFormat="1" ht="15.75" customHeight="1">
      <c r="A994" s="62"/>
      <c r="B994" s="79" t="s">
        <v>592</v>
      </c>
      <c r="C994" s="178" t="s">
        <v>593</v>
      </c>
      <c r="D994" s="241"/>
      <c r="E994" s="82">
        <f t="shared" si="133"/>
        <v>45445</v>
      </c>
      <c r="F994" s="82">
        <f t="shared" si="133"/>
        <v>45449</v>
      </c>
      <c r="G994" s="82">
        <f t="shared" si="133"/>
        <v>45476</v>
      </c>
    </row>
    <row r="995" spans="1:7" s="5" customFormat="1" ht="15.75" customHeight="1">
      <c r="A995" s="62"/>
      <c r="B995" s="131"/>
      <c r="C995" s="131"/>
      <c r="D995" s="145"/>
      <c r="E995" s="132"/>
      <c r="F995" s="132"/>
      <c r="G995" s="132"/>
    </row>
    <row r="996" spans="1:7" s="5" customFormat="1" ht="15.75" customHeight="1">
      <c r="A996" s="62"/>
      <c r="B996" s="236" t="s">
        <v>20</v>
      </c>
      <c r="C996" s="218" t="s">
        <v>440</v>
      </c>
      <c r="D996" s="218" t="s">
        <v>403</v>
      </c>
      <c r="E996" s="119" t="s">
        <v>226</v>
      </c>
      <c r="F996" s="119" t="s">
        <v>23</v>
      </c>
      <c r="G996" s="119" t="s">
        <v>112</v>
      </c>
    </row>
    <row r="997" spans="1:7" s="5" customFormat="1" ht="15.75" customHeight="1">
      <c r="A997" s="62"/>
      <c r="B997" s="237"/>
      <c r="C997" s="220"/>
      <c r="D997" s="220"/>
      <c r="E997" s="123" t="s">
        <v>14</v>
      </c>
      <c r="F997" s="119" t="s">
        <v>24</v>
      </c>
      <c r="G997" s="119" t="s">
        <v>25</v>
      </c>
    </row>
    <row r="998" spans="1:7" s="5" customFormat="1" ht="15.75" customHeight="1">
      <c r="A998" s="62"/>
      <c r="B998" s="97" t="s">
        <v>764</v>
      </c>
      <c r="C998" s="179" t="s">
        <v>765</v>
      </c>
      <c r="D998" s="245" t="s">
        <v>763</v>
      </c>
      <c r="E998" s="82">
        <v>45414</v>
      </c>
      <c r="F998" s="82">
        <f>E998+5</f>
        <v>45419</v>
      </c>
      <c r="G998" s="82">
        <f>F998+28</f>
        <v>45447</v>
      </c>
    </row>
    <row r="999" spans="1:7" s="5" customFormat="1" ht="15.75" customHeight="1">
      <c r="A999" s="62"/>
      <c r="B999" s="97" t="s">
        <v>766</v>
      </c>
      <c r="C999" s="179"/>
      <c r="D999" s="246"/>
      <c r="E999" s="82">
        <f t="shared" ref="E999:G1002" si="134">E998+7</f>
        <v>45421</v>
      </c>
      <c r="F999" s="82">
        <f t="shared" si="134"/>
        <v>45426</v>
      </c>
      <c r="G999" s="82">
        <f t="shared" si="134"/>
        <v>45454</v>
      </c>
    </row>
    <row r="1000" spans="1:7" s="5" customFormat="1" ht="15.75" customHeight="1">
      <c r="A1000" s="62"/>
      <c r="B1000" s="133" t="s">
        <v>767</v>
      </c>
      <c r="C1000" s="180" t="s">
        <v>768</v>
      </c>
      <c r="D1000" s="247"/>
      <c r="E1000" s="82">
        <f t="shared" si="134"/>
        <v>45428</v>
      </c>
      <c r="F1000" s="82">
        <f t="shared" si="134"/>
        <v>45433</v>
      </c>
      <c r="G1000" s="82">
        <f t="shared" si="134"/>
        <v>45461</v>
      </c>
    </row>
    <row r="1001" spans="1:7" s="5" customFormat="1" ht="15.75" customHeight="1">
      <c r="A1001" s="62"/>
      <c r="B1001" s="133" t="s">
        <v>769</v>
      </c>
      <c r="C1001" s="133" t="s">
        <v>770</v>
      </c>
      <c r="D1001" s="247"/>
      <c r="E1001" s="82">
        <f t="shared" si="134"/>
        <v>45435</v>
      </c>
      <c r="F1001" s="82">
        <f t="shared" si="134"/>
        <v>45440</v>
      </c>
      <c r="G1001" s="82">
        <f t="shared" si="134"/>
        <v>45468</v>
      </c>
    </row>
    <row r="1002" spans="1:7" s="5" customFormat="1" ht="15.75" customHeight="1">
      <c r="A1002" s="62"/>
      <c r="B1002" s="133"/>
      <c r="C1002" s="133"/>
      <c r="D1002" s="248"/>
      <c r="E1002" s="82">
        <f t="shared" si="134"/>
        <v>45442</v>
      </c>
      <c r="F1002" s="82">
        <f t="shared" si="134"/>
        <v>45447</v>
      </c>
      <c r="G1002" s="82">
        <f t="shared" si="134"/>
        <v>45475</v>
      </c>
    </row>
    <row r="1003" spans="1:7" s="5" customFormat="1" ht="15.75" customHeight="1">
      <c r="A1003" s="62"/>
      <c r="B1003" s="31"/>
      <c r="C1003" s="44"/>
      <c r="D1003" s="22"/>
      <c r="E1003" s="14"/>
      <c r="F1003" s="14"/>
      <c r="G1003" s="14"/>
    </row>
    <row r="1004" spans="1:7" s="5" customFormat="1" ht="15.75" customHeight="1">
      <c r="A1004" s="62"/>
      <c r="B1004" s="31"/>
      <c r="C1004" s="31"/>
      <c r="D1004" s="22"/>
      <c r="E1004" s="14"/>
      <c r="F1004" s="14"/>
      <c r="G1004" s="14"/>
    </row>
    <row r="1005" spans="1:7" s="5" customFormat="1" ht="15.75" customHeight="1">
      <c r="A1005" s="62"/>
      <c r="B1005" s="54"/>
      <c r="C1005" s="18"/>
      <c r="D1005" s="19"/>
      <c r="E1005" s="19"/>
      <c r="F1005" s="58"/>
      <c r="G1005" s="58"/>
    </row>
    <row r="1006" spans="1:7" s="5" customFormat="1" ht="15.75" customHeight="1">
      <c r="A1006" s="62"/>
      <c r="B1006" s="31"/>
      <c r="C1006" s="31"/>
      <c r="D1006" s="31"/>
      <c r="E1006" s="31"/>
      <c r="F1006" s="14"/>
      <c r="G1006" s="14"/>
    </row>
    <row r="1007" spans="1:7" s="5" customFormat="1" ht="15.75" customHeight="1">
      <c r="A1007" s="62" t="s">
        <v>447</v>
      </c>
      <c r="B1007" s="224" t="s">
        <v>20</v>
      </c>
      <c r="C1007" s="215" t="s">
        <v>440</v>
      </c>
      <c r="D1007" s="215" t="s">
        <v>403</v>
      </c>
      <c r="E1007" s="46" t="s">
        <v>226</v>
      </c>
      <c r="F1007" s="46" t="s">
        <v>23</v>
      </c>
      <c r="G1007" s="46" t="s">
        <v>448</v>
      </c>
    </row>
    <row r="1008" spans="1:7" s="5" customFormat="1" ht="15.75" customHeight="1">
      <c r="A1008" s="62"/>
      <c r="B1008" s="225"/>
      <c r="C1008" s="216"/>
      <c r="D1008" s="216"/>
      <c r="E1008" s="52" t="s">
        <v>14</v>
      </c>
      <c r="F1008" s="46" t="s">
        <v>24</v>
      </c>
      <c r="G1008" s="46" t="s">
        <v>449</v>
      </c>
    </row>
    <row r="1009" spans="1:7" s="5" customFormat="1" ht="15.75" customHeight="1">
      <c r="A1009" s="62"/>
      <c r="B1009" s="114" t="s">
        <v>733</v>
      </c>
      <c r="C1009" s="114" t="s">
        <v>734</v>
      </c>
      <c r="D1009" s="239" t="s">
        <v>300</v>
      </c>
      <c r="E1009" s="82">
        <v>45409</v>
      </c>
      <c r="F1009" s="82">
        <f>E1009+5</f>
        <v>45414</v>
      </c>
      <c r="G1009" s="82">
        <f>F1009+32</f>
        <v>45446</v>
      </c>
    </row>
    <row r="1010" spans="1:7" s="5" customFormat="1" ht="15.75" customHeight="1">
      <c r="A1010" s="62"/>
      <c r="B1010" s="84" t="s">
        <v>735</v>
      </c>
      <c r="C1010" s="114" t="s">
        <v>736</v>
      </c>
      <c r="D1010" s="240"/>
      <c r="E1010" s="82">
        <f>E1009+7</f>
        <v>45416</v>
      </c>
      <c r="F1010" s="82">
        <f t="shared" ref="E1010:G1013" si="135">F1009+7</f>
        <v>45421</v>
      </c>
      <c r="G1010" s="82">
        <f t="shared" si="135"/>
        <v>45453</v>
      </c>
    </row>
    <row r="1011" spans="1:7" s="5" customFormat="1" ht="15.75" customHeight="1">
      <c r="A1011" s="62"/>
      <c r="B1011" s="114" t="s">
        <v>737</v>
      </c>
      <c r="C1011" s="114" t="s">
        <v>738</v>
      </c>
      <c r="D1011" s="240"/>
      <c r="E1011" s="82">
        <f t="shared" si="135"/>
        <v>45423</v>
      </c>
      <c r="F1011" s="82">
        <f t="shared" si="135"/>
        <v>45428</v>
      </c>
      <c r="G1011" s="82">
        <f t="shared" si="135"/>
        <v>45460</v>
      </c>
    </row>
    <row r="1012" spans="1:7" s="5" customFormat="1" ht="15.75" customHeight="1">
      <c r="A1012" s="62"/>
      <c r="B1012" s="115" t="s">
        <v>739</v>
      </c>
      <c r="C1012" s="115" t="s">
        <v>740</v>
      </c>
      <c r="D1012" s="240"/>
      <c r="E1012" s="82">
        <f t="shared" si="135"/>
        <v>45430</v>
      </c>
      <c r="F1012" s="82">
        <f t="shared" si="135"/>
        <v>45435</v>
      </c>
      <c r="G1012" s="82">
        <f t="shared" si="135"/>
        <v>45467</v>
      </c>
    </row>
    <row r="1013" spans="1:7" s="5" customFormat="1" ht="15.75" customHeight="1">
      <c r="A1013" s="62"/>
      <c r="B1013" s="115" t="s">
        <v>741</v>
      </c>
      <c r="C1013" s="115" t="s">
        <v>742</v>
      </c>
      <c r="D1013" s="241"/>
      <c r="E1013" s="82">
        <f t="shared" si="135"/>
        <v>45437</v>
      </c>
      <c r="F1013" s="82">
        <f t="shared" si="135"/>
        <v>45442</v>
      </c>
      <c r="G1013" s="82">
        <f t="shared" si="135"/>
        <v>45474</v>
      </c>
    </row>
    <row r="1014" spans="1:7" s="5" customFormat="1" ht="15.75" customHeight="1">
      <c r="A1014" s="62"/>
      <c r="B1014" s="131"/>
      <c r="C1014" s="131"/>
      <c r="D1014" s="131"/>
      <c r="E1014" s="131"/>
      <c r="F1014" s="132"/>
      <c r="G1014" s="132"/>
    </row>
    <row r="1015" spans="1:7" s="5" customFormat="1" ht="15.75" customHeight="1">
      <c r="A1015" s="62"/>
      <c r="B1015" s="80"/>
      <c r="C1015" s="131"/>
      <c r="D1015" s="145"/>
      <c r="E1015" s="132"/>
      <c r="F1015" s="132"/>
      <c r="G1015" s="132"/>
    </row>
    <row r="1016" spans="1:7" s="5" customFormat="1" ht="15.75" customHeight="1">
      <c r="A1016" s="62"/>
      <c r="B1016" s="158"/>
      <c r="C1016" s="116"/>
      <c r="D1016" s="117"/>
      <c r="E1016" s="117"/>
      <c r="F1016" s="118"/>
      <c r="G1016" s="118"/>
    </row>
    <row r="1017" spans="1:7" s="5" customFormat="1" ht="15.75" customHeight="1">
      <c r="A1017" s="62" t="s">
        <v>450</v>
      </c>
      <c r="B1017" s="301" t="s">
        <v>20</v>
      </c>
      <c r="C1017" s="218" t="s">
        <v>451</v>
      </c>
      <c r="D1017" s="218" t="s">
        <v>223</v>
      </c>
      <c r="E1017" s="119" t="s">
        <v>224</v>
      </c>
      <c r="F1017" s="119" t="s">
        <v>23</v>
      </c>
      <c r="G1017" s="119" t="s">
        <v>114</v>
      </c>
    </row>
    <row r="1018" spans="1:7" s="5" customFormat="1" ht="15.75" customHeight="1">
      <c r="A1018" s="62"/>
      <c r="B1018" s="237"/>
      <c r="C1018" s="220"/>
      <c r="D1018" s="220"/>
      <c r="E1018" s="123" t="s">
        <v>14</v>
      </c>
      <c r="F1018" s="119" t="s">
        <v>24</v>
      </c>
      <c r="G1018" s="119" t="s">
        <v>25</v>
      </c>
    </row>
    <row r="1019" spans="1:7" s="5" customFormat="1" ht="15.75" customHeight="1">
      <c r="A1019" s="62"/>
      <c r="B1019" s="109" t="s">
        <v>584</v>
      </c>
      <c r="C1019" s="178" t="s">
        <v>585</v>
      </c>
      <c r="D1019" s="239" t="s">
        <v>452</v>
      </c>
      <c r="E1019" s="82">
        <v>45417</v>
      </c>
      <c r="F1019" s="82">
        <f>E1019+4</f>
        <v>45421</v>
      </c>
      <c r="G1019" s="82">
        <f>F1019+36</f>
        <v>45457</v>
      </c>
    </row>
    <row r="1020" spans="1:7" s="5" customFormat="1" ht="15.75" customHeight="1">
      <c r="A1020" s="62"/>
      <c r="B1020" s="133" t="s">
        <v>586</v>
      </c>
      <c r="C1020" s="178" t="s">
        <v>587</v>
      </c>
      <c r="D1020" s="240"/>
      <c r="E1020" s="82">
        <f t="shared" ref="E1020:G1023" si="136">E1019+7</f>
        <v>45424</v>
      </c>
      <c r="F1020" s="82">
        <f t="shared" si="136"/>
        <v>45428</v>
      </c>
      <c r="G1020" s="82">
        <f t="shared" si="136"/>
        <v>45464</v>
      </c>
    </row>
    <row r="1021" spans="1:7" s="5" customFormat="1" ht="15.75" customHeight="1">
      <c r="A1021" s="62"/>
      <c r="B1021" s="109" t="s">
        <v>588</v>
      </c>
      <c r="C1021" s="178" t="s">
        <v>589</v>
      </c>
      <c r="D1021" s="240"/>
      <c r="E1021" s="82">
        <f t="shared" si="136"/>
        <v>45431</v>
      </c>
      <c r="F1021" s="82">
        <f t="shared" si="136"/>
        <v>45435</v>
      </c>
      <c r="G1021" s="82">
        <f t="shared" si="136"/>
        <v>45471</v>
      </c>
    </row>
    <row r="1022" spans="1:7" s="5" customFormat="1" ht="15.75" customHeight="1">
      <c r="A1022" s="62"/>
      <c r="B1022" s="79" t="s">
        <v>590</v>
      </c>
      <c r="C1022" s="178" t="s">
        <v>591</v>
      </c>
      <c r="D1022" s="240"/>
      <c r="E1022" s="82">
        <f t="shared" si="136"/>
        <v>45438</v>
      </c>
      <c r="F1022" s="82">
        <f t="shared" si="136"/>
        <v>45442</v>
      </c>
      <c r="G1022" s="82">
        <f t="shared" si="136"/>
        <v>45478</v>
      </c>
    </row>
    <row r="1023" spans="1:7" s="5" customFormat="1" ht="15.75" customHeight="1">
      <c r="A1023" s="62"/>
      <c r="B1023" s="79" t="s">
        <v>592</v>
      </c>
      <c r="C1023" s="178" t="s">
        <v>593</v>
      </c>
      <c r="D1023" s="241"/>
      <c r="E1023" s="82">
        <f t="shared" si="136"/>
        <v>45445</v>
      </c>
      <c r="F1023" s="82">
        <f t="shared" si="136"/>
        <v>45449</v>
      </c>
      <c r="G1023" s="82">
        <f t="shared" si="136"/>
        <v>45485</v>
      </c>
    </row>
    <row r="1024" spans="1:7" s="5" customFormat="1" ht="15.75" customHeight="1">
      <c r="A1024" s="62"/>
      <c r="B1024" s="131"/>
      <c r="C1024" s="131"/>
      <c r="D1024" s="145"/>
      <c r="E1024" s="132"/>
      <c r="F1024" s="132"/>
      <c r="G1024" s="132"/>
    </row>
    <row r="1025" spans="1:7" s="5" customFormat="1" ht="15.75" customHeight="1">
      <c r="A1025" s="62"/>
      <c r="B1025" s="131"/>
      <c r="C1025" s="131"/>
      <c r="D1025" s="145"/>
      <c r="E1025" s="132"/>
      <c r="F1025" s="132"/>
      <c r="G1025" s="132"/>
    </row>
    <row r="1026" spans="1:7" s="5" customFormat="1" ht="15.75" customHeight="1">
      <c r="A1026" s="62"/>
      <c r="B1026" s="131"/>
      <c r="C1026" s="131"/>
      <c r="D1026" s="131"/>
      <c r="E1026" s="131"/>
      <c r="F1026" s="132"/>
      <c r="G1026" s="132"/>
    </row>
    <row r="1027" spans="1:7" s="5" customFormat="1" ht="15.75" customHeight="1">
      <c r="A1027" s="62"/>
      <c r="B1027" s="158"/>
      <c r="C1027" s="116"/>
      <c r="D1027" s="117"/>
      <c r="E1027" s="117"/>
      <c r="F1027" s="118"/>
      <c r="G1027" s="118"/>
    </row>
    <row r="1028" spans="1:7" s="5" customFormat="1" ht="15.75" customHeight="1">
      <c r="A1028" s="62" t="s">
        <v>453</v>
      </c>
      <c r="B1028" s="236" t="s">
        <v>229</v>
      </c>
      <c r="C1028" s="218" t="s">
        <v>451</v>
      </c>
      <c r="D1028" s="218" t="s">
        <v>223</v>
      </c>
      <c r="E1028" s="119" t="s">
        <v>224</v>
      </c>
      <c r="F1028" s="119" t="s">
        <v>23</v>
      </c>
      <c r="G1028" s="119" t="s">
        <v>104</v>
      </c>
    </row>
    <row r="1029" spans="1:7" s="5" customFormat="1" ht="15.75" customHeight="1">
      <c r="A1029" s="62"/>
      <c r="B1029" s="237"/>
      <c r="C1029" s="220"/>
      <c r="D1029" s="220"/>
      <c r="E1029" s="123" t="s">
        <v>14</v>
      </c>
      <c r="F1029" s="119" t="s">
        <v>24</v>
      </c>
      <c r="G1029" s="119" t="s">
        <v>25</v>
      </c>
    </row>
    <row r="1030" spans="1:7" s="5" customFormat="1" ht="15.75" customHeight="1">
      <c r="A1030" s="62"/>
      <c r="B1030" s="97" t="s">
        <v>764</v>
      </c>
      <c r="C1030" s="179" t="s">
        <v>765</v>
      </c>
      <c r="D1030" s="245" t="s">
        <v>446</v>
      </c>
      <c r="E1030" s="82">
        <v>45415</v>
      </c>
      <c r="F1030" s="82">
        <f>E1030+4</f>
        <v>45419</v>
      </c>
      <c r="G1030" s="82">
        <f>F1030+27</f>
        <v>45446</v>
      </c>
    </row>
    <row r="1031" spans="1:7" s="5" customFormat="1" ht="15.75" customHeight="1">
      <c r="A1031" s="62"/>
      <c r="B1031" s="97" t="s">
        <v>766</v>
      </c>
      <c r="C1031" s="179"/>
      <c r="D1031" s="246"/>
      <c r="E1031" s="82">
        <f t="shared" ref="E1031:G1034" si="137">E1030+7</f>
        <v>45422</v>
      </c>
      <c r="F1031" s="82">
        <f t="shared" si="137"/>
        <v>45426</v>
      </c>
      <c r="G1031" s="82">
        <f t="shared" si="137"/>
        <v>45453</v>
      </c>
    </row>
    <row r="1032" spans="1:7" s="5" customFormat="1" ht="15.75" customHeight="1">
      <c r="A1032" s="62"/>
      <c r="B1032" s="133" t="s">
        <v>767</v>
      </c>
      <c r="C1032" s="180" t="s">
        <v>768</v>
      </c>
      <c r="D1032" s="246"/>
      <c r="E1032" s="82">
        <f t="shared" si="137"/>
        <v>45429</v>
      </c>
      <c r="F1032" s="82">
        <f t="shared" si="137"/>
        <v>45433</v>
      </c>
      <c r="G1032" s="82">
        <f t="shared" si="137"/>
        <v>45460</v>
      </c>
    </row>
    <row r="1033" spans="1:7" s="5" customFormat="1" ht="15.75" customHeight="1">
      <c r="A1033" s="62"/>
      <c r="B1033" s="133" t="s">
        <v>769</v>
      </c>
      <c r="C1033" s="133" t="s">
        <v>770</v>
      </c>
      <c r="D1033" s="246"/>
      <c r="E1033" s="82">
        <f t="shared" si="137"/>
        <v>45436</v>
      </c>
      <c r="F1033" s="82">
        <f t="shared" si="137"/>
        <v>45440</v>
      </c>
      <c r="G1033" s="82">
        <f t="shared" si="137"/>
        <v>45467</v>
      </c>
    </row>
    <row r="1034" spans="1:7" s="5" customFormat="1" ht="15.75" customHeight="1">
      <c r="A1034" s="62"/>
      <c r="B1034" s="133"/>
      <c r="C1034" s="133"/>
      <c r="D1034" s="248"/>
      <c r="E1034" s="82">
        <f t="shared" si="137"/>
        <v>45443</v>
      </c>
      <c r="F1034" s="82">
        <f t="shared" si="137"/>
        <v>45447</v>
      </c>
      <c r="G1034" s="82">
        <f t="shared" si="137"/>
        <v>45474</v>
      </c>
    </row>
    <row r="1035" spans="1:7" s="5" customFormat="1" ht="15.75" customHeight="1">
      <c r="A1035" s="62"/>
      <c r="B1035" s="31"/>
      <c r="C1035" s="31"/>
      <c r="D1035" s="22"/>
      <c r="E1035" s="14"/>
      <c r="F1035" s="14"/>
      <c r="G1035" s="14"/>
    </row>
    <row r="1036" spans="1:7" s="5" customFormat="1" ht="15.75" customHeight="1">
      <c r="A1036" s="62"/>
      <c r="B1036" s="31"/>
      <c r="C1036" s="31"/>
      <c r="D1036" s="22"/>
      <c r="E1036" s="14"/>
      <c r="F1036" s="14"/>
      <c r="G1036" s="14"/>
    </row>
    <row r="1037" spans="1:7" s="5" customFormat="1" ht="15.75" customHeight="1">
      <c r="A1037" s="62"/>
      <c r="B1037" s="31"/>
      <c r="C1037" s="31"/>
      <c r="D1037" s="22"/>
      <c r="E1037" s="14"/>
      <c r="F1037" s="14"/>
      <c r="G1037" s="14"/>
    </row>
    <row r="1038" spans="1:7" s="5" customFormat="1" ht="15.75" customHeight="1">
      <c r="A1038" s="62"/>
      <c r="B1038" s="54"/>
      <c r="C1038" s="18"/>
      <c r="D1038" s="19"/>
      <c r="E1038" s="19"/>
      <c r="F1038" s="58"/>
      <c r="G1038" s="58"/>
    </row>
    <row r="1039" spans="1:7" s="5" customFormat="1" ht="15.75" customHeight="1">
      <c r="A1039" s="62" t="s">
        <v>454</v>
      </c>
      <c r="B1039" s="224" t="s">
        <v>20</v>
      </c>
      <c r="C1039" s="215" t="s">
        <v>440</v>
      </c>
      <c r="D1039" s="215" t="s">
        <v>403</v>
      </c>
      <c r="E1039" s="46" t="s">
        <v>226</v>
      </c>
      <c r="F1039" s="46" t="s">
        <v>23</v>
      </c>
      <c r="G1039" s="46" t="s">
        <v>455</v>
      </c>
    </row>
    <row r="1040" spans="1:7" s="5" customFormat="1" ht="15.75" customHeight="1">
      <c r="A1040" s="62"/>
      <c r="B1040" s="225"/>
      <c r="C1040" s="216"/>
      <c r="D1040" s="216"/>
      <c r="E1040" s="52" t="s">
        <v>14</v>
      </c>
      <c r="F1040" s="46" t="s">
        <v>24</v>
      </c>
      <c r="G1040" s="46" t="s">
        <v>25</v>
      </c>
    </row>
    <row r="1041" spans="1:7" s="5" customFormat="1" ht="15.75" customHeight="1">
      <c r="A1041" s="62"/>
      <c r="B1041" s="109" t="s">
        <v>584</v>
      </c>
      <c r="C1041" s="178" t="s">
        <v>585</v>
      </c>
      <c r="D1041" s="239" t="s">
        <v>456</v>
      </c>
      <c r="E1041" s="82">
        <v>45417</v>
      </c>
      <c r="F1041" s="82">
        <f>E1041+4</f>
        <v>45421</v>
      </c>
      <c r="G1041" s="82">
        <f>F1041+31</f>
        <v>45452</v>
      </c>
    </row>
    <row r="1042" spans="1:7" s="5" customFormat="1" ht="15.75" customHeight="1">
      <c r="A1042" s="62"/>
      <c r="B1042" s="133" t="s">
        <v>586</v>
      </c>
      <c r="C1042" s="178" t="s">
        <v>587</v>
      </c>
      <c r="D1042" s="240"/>
      <c r="E1042" s="82">
        <f t="shared" ref="E1042:G1045" si="138">E1041+7</f>
        <v>45424</v>
      </c>
      <c r="F1042" s="82">
        <f t="shared" si="138"/>
        <v>45428</v>
      </c>
      <c r="G1042" s="82">
        <f t="shared" si="138"/>
        <v>45459</v>
      </c>
    </row>
    <row r="1043" spans="1:7" s="5" customFormat="1" ht="15.75" customHeight="1">
      <c r="A1043" s="62"/>
      <c r="B1043" s="109" t="s">
        <v>588</v>
      </c>
      <c r="C1043" s="178" t="s">
        <v>589</v>
      </c>
      <c r="D1043" s="240"/>
      <c r="E1043" s="82">
        <f t="shared" si="138"/>
        <v>45431</v>
      </c>
      <c r="F1043" s="82">
        <f t="shared" si="138"/>
        <v>45435</v>
      </c>
      <c r="G1043" s="82">
        <f t="shared" si="138"/>
        <v>45466</v>
      </c>
    </row>
    <row r="1044" spans="1:7" s="5" customFormat="1" ht="15.75" customHeight="1">
      <c r="A1044" s="62"/>
      <c r="B1044" s="79" t="s">
        <v>590</v>
      </c>
      <c r="C1044" s="178" t="s">
        <v>591</v>
      </c>
      <c r="D1044" s="240"/>
      <c r="E1044" s="82">
        <f t="shared" si="138"/>
        <v>45438</v>
      </c>
      <c r="F1044" s="82">
        <f t="shared" si="138"/>
        <v>45442</v>
      </c>
      <c r="G1044" s="82">
        <f t="shared" si="138"/>
        <v>45473</v>
      </c>
    </row>
    <row r="1045" spans="1:7" s="5" customFormat="1" ht="15.75" customHeight="1">
      <c r="A1045" s="62"/>
      <c r="B1045" s="79" t="s">
        <v>592</v>
      </c>
      <c r="C1045" s="178" t="s">
        <v>593</v>
      </c>
      <c r="D1045" s="241"/>
      <c r="E1045" s="82">
        <f t="shared" si="138"/>
        <v>45445</v>
      </c>
      <c r="F1045" s="82">
        <f t="shared" si="138"/>
        <v>45449</v>
      </c>
      <c r="G1045" s="82">
        <f t="shared" si="138"/>
        <v>45480</v>
      </c>
    </row>
    <row r="1046" spans="1:7" s="5" customFormat="1" ht="15.75" customHeight="1">
      <c r="A1046" s="62"/>
      <c r="B1046" s="131"/>
      <c r="C1046" s="131"/>
      <c r="D1046" s="131"/>
      <c r="E1046" s="131"/>
      <c r="F1046" s="132"/>
      <c r="G1046" s="132"/>
    </row>
    <row r="1047" spans="1:7" s="5" customFormat="1" ht="15.75" customHeight="1">
      <c r="A1047" s="62"/>
      <c r="B1047" s="131"/>
      <c r="C1047" s="131"/>
      <c r="D1047" s="131"/>
      <c r="E1047" s="131"/>
      <c r="F1047" s="132"/>
      <c r="G1047" s="132"/>
    </row>
    <row r="1048" spans="1:7" s="5" customFormat="1" ht="15.75" customHeight="1">
      <c r="A1048" s="62"/>
      <c r="B1048" s="158"/>
      <c r="C1048" s="116"/>
      <c r="D1048" s="117"/>
      <c r="E1048" s="117"/>
      <c r="F1048" s="118"/>
      <c r="G1048" s="118"/>
    </row>
    <row r="1049" spans="1:7" s="5" customFormat="1" ht="15.75" customHeight="1">
      <c r="A1049" s="62" t="s">
        <v>457</v>
      </c>
      <c r="B1049" s="236" t="s">
        <v>20</v>
      </c>
      <c r="C1049" s="218" t="s">
        <v>440</v>
      </c>
      <c r="D1049" s="218" t="s">
        <v>403</v>
      </c>
      <c r="E1049" s="119" t="s">
        <v>226</v>
      </c>
      <c r="F1049" s="119" t="s">
        <v>23</v>
      </c>
      <c r="G1049" s="119" t="s">
        <v>115</v>
      </c>
    </row>
    <row r="1050" spans="1:7" s="5" customFormat="1" ht="15.75" customHeight="1">
      <c r="A1050" s="62"/>
      <c r="B1050" s="237"/>
      <c r="C1050" s="220"/>
      <c r="D1050" s="220"/>
      <c r="E1050" s="123" t="s">
        <v>14</v>
      </c>
      <c r="F1050" s="119" t="s">
        <v>24</v>
      </c>
      <c r="G1050" s="119" t="s">
        <v>25</v>
      </c>
    </row>
    <row r="1051" spans="1:7" s="5" customFormat="1" ht="15.75" customHeight="1">
      <c r="A1051" s="62"/>
      <c r="B1051" s="109" t="s">
        <v>584</v>
      </c>
      <c r="C1051" s="178" t="s">
        <v>585</v>
      </c>
      <c r="D1051" s="239" t="s">
        <v>452</v>
      </c>
      <c r="E1051" s="82">
        <v>45417</v>
      </c>
      <c r="F1051" s="82">
        <f>E1051+4</f>
        <v>45421</v>
      </c>
      <c r="G1051" s="82">
        <f>F1051+30</f>
        <v>45451</v>
      </c>
    </row>
    <row r="1052" spans="1:7" s="5" customFormat="1" ht="15.75" customHeight="1">
      <c r="A1052" s="62"/>
      <c r="B1052" s="133" t="s">
        <v>586</v>
      </c>
      <c r="C1052" s="178" t="s">
        <v>587</v>
      </c>
      <c r="D1052" s="240"/>
      <c r="E1052" s="82">
        <f>E1051+8</f>
        <v>45425</v>
      </c>
      <c r="F1052" s="82">
        <f t="shared" ref="F1052:G1055" si="139">F1051+7</f>
        <v>45428</v>
      </c>
      <c r="G1052" s="82">
        <f t="shared" si="139"/>
        <v>45458</v>
      </c>
    </row>
    <row r="1053" spans="1:7" s="5" customFormat="1" ht="15.75" customHeight="1">
      <c r="A1053" s="62"/>
      <c r="B1053" s="109" t="s">
        <v>588</v>
      </c>
      <c r="C1053" s="178" t="s">
        <v>589</v>
      </c>
      <c r="D1053" s="240"/>
      <c r="E1053" s="82">
        <f>E1052+7</f>
        <v>45432</v>
      </c>
      <c r="F1053" s="82">
        <f t="shared" si="139"/>
        <v>45435</v>
      </c>
      <c r="G1053" s="82">
        <f t="shared" si="139"/>
        <v>45465</v>
      </c>
    </row>
    <row r="1054" spans="1:7" s="5" customFormat="1" ht="15.75" customHeight="1">
      <c r="A1054" s="62"/>
      <c r="B1054" s="79" t="s">
        <v>590</v>
      </c>
      <c r="C1054" s="178" t="s">
        <v>591</v>
      </c>
      <c r="D1054" s="240"/>
      <c r="E1054" s="82">
        <f>E1053+7</f>
        <v>45439</v>
      </c>
      <c r="F1054" s="82">
        <f t="shared" si="139"/>
        <v>45442</v>
      </c>
      <c r="G1054" s="82">
        <f t="shared" si="139"/>
        <v>45472</v>
      </c>
    </row>
    <row r="1055" spans="1:7" s="5" customFormat="1" ht="15.75" customHeight="1">
      <c r="A1055" s="62"/>
      <c r="B1055" s="79" t="s">
        <v>592</v>
      </c>
      <c r="C1055" s="178" t="s">
        <v>593</v>
      </c>
      <c r="D1055" s="241"/>
      <c r="E1055" s="82">
        <f>E1054+7</f>
        <v>45446</v>
      </c>
      <c r="F1055" s="82">
        <f t="shared" si="139"/>
        <v>45449</v>
      </c>
      <c r="G1055" s="82">
        <f t="shared" si="139"/>
        <v>45479</v>
      </c>
    </row>
    <row r="1056" spans="1:7" s="5" customFormat="1" ht="15.75" customHeight="1">
      <c r="A1056" s="62"/>
      <c r="B1056" s="181"/>
      <c r="C1056" s="116"/>
      <c r="D1056" s="117"/>
      <c r="E1056" s="117"/>
      <c r="F1056" s="118"/>
      <c r="G1056" s="118"/>
    </row>
    <row r="1057" spans="1:7" s="5" customFormat="1" ht="15.75" customHeight="1">
      <c r="A1057" s="62"/>
      <c r="B1057" s="236" t="s">
        <v>266</v>
      </c>
      <c r="C1057" s="218" t="s">
        <v>440</v>
      </c>
      <c r="D1057" s="218" t="s">
        <v>403</v>
      </c>
      <c r="E1057" s="119" t="s">
        <v>226</v>
      </c>
      <c r="F1057" s="119" t="s">
        <v>23</v>
      </c>
      <c r="G1057" s="119" t="s">
        <v>115</v>
      </c>
    </row>
    <row r="1058" spans="1:7" s="5" customFormat="1" ht="15.75" customHeight="1">
      <c r="A1058" s="62"/>
      <c r="B1058" s="237"/>
      <c r="C1058" s="220"/>
      <c r="D1058" s="220"/>
      <c r="E1058" s="123" t="s">
        <v>14</v>
      </c>
      <c r="F1058" s="119" t="s">
        <v>24</v>
      </c>
      <c r="G1058" s="119" t="s">
        <v>25</v>
      </c>
    </row>
    <row r="1059" spans="1:7" s="5" customFormat="1" ht="15.75" customHeight="1">
      <c r="A1059" s="62"/>
      <c r="B1059" s="97" t="s">
        <v>764</v>
      </c>
      <c r="C1059" s="179" t="s">
        <v>765</v>
      </c>
      <c r="D1059" s="239" t="s">
        <v>446</v>
      </c>
      <c r="E1059" s="82">
        <v>45414</v>
      </c>
      <c r="F1059" s="82">
        <f>E1059+5</f>
        <v>45419</v>
      </c>
      <c r="G1059" s="82">
        <f>F1059+28</f>
        <v>45447</v>
      </c>
    </row>
    <row r="1060" spans="1:7" s="5" customFormat="1" ht="15.75" customHeight="1">
      <c r="A1060" s="62"/>
      <c r="B1060" s="97" t="s">
        <v>766</v>
      </c>
      <c r="C1060" s="179"/>
      <c r="D1060" s="240"/>
      <c r="E1060" s="82">
        <f t="shared" ref="E1060:G1063" si="140">E1059+7</f>
        <v>45421</v>
      </c>
      <c r="F1060" s="82">
        <f t="shared" si="140"/>
        <v>45426</v>
      </c>
      <c r="G1060" s="82">
        <f t="shared" si="140"/>
        <v>45454</v>
      </c>
    </row>
    <row r="1061" spans="1:7" s="5" customFormat="1" ht="15.75" customHeight="1">
      <c r="A1061" s="62"/>
      <c r="B1061" s="133" t="s">
        <v>767</v>
      </c>
      <c r="C1061" s="180" t="s">
        <v>768</v>
      </c>
      <c r="D1061" s="240"/>
      <c r="E1061" s="82">
        <f t="shared" si="140"/>
        <v>45428</v>
      </c>
      <c r="F1061" s="82">
        <f t="shared" si="140"/>
        <v>45433</v>
      </c>
      <c r="G1061" s="82">
        <f t="shared" si="140"/>
        <v>45461</v>
      </c>
    </row>
    <row r="1062" spans="1:7" s="5" customFormat="1" ht="15.75" customHeight="1">
      <c r="A1062" s="62"/>
      <c r="B1062" s="133" t="s">
        <v>769</v>
      </c>
      <c r="C1062" s="133" t="s">
        <v>770</v>
      </c>
      <c r="D1062" s="240"/>
      <c r="E1062" s="82">
        <f t="shared" si="140"/>
        <v>45435</v>
      </c>
      <c r="F1062" s="82">
        <f t="shared" si="140"/>
        <v>45440</v>
      </c>
      <c r="G1062" s="82">
        <f t="shared" si="140"/>
        <v>45468</v>
      </c>
    </row>
    <row r="1063" spans="1:7" s="5" customFormat="1" ht="15.75" customHeight="1">
      <c r="A1063" s="62"/>
      <c r="B1063" s="133"/>
      <c r="C1063" s="133"/>
      <c r="D1063" s="241"/>
      <c r="E1063" s="82">
        <f t="shared" si="140"/>
        <v>45442</v>
      </c>
      <c r="F1063" s="82">
        <f t="shared" si="140"/>
        <v>45447</v>
      </c>
      <c r="G1063" s="82">
        <f t="shared" si="140"/>
        <v>45475</v>
      </c>
    </row>
    <row r="1064" spans="1:7" s="5" customFormat="1" ht="15.75" customHeight="1">
      <c r="A1064" s="62"/>
      <c r="B1064" s="181"/>
      <c r="C1064" s="116"/>
      <c r="D1064" s="117"/>
      <c r="E1064" s="117"/>
      <c r="F1064" s="118"/>
      <c r="G1064" s="118"/>
    </row>
    <row r="1065" spans="1:7" s="5" customFormat="1" ht="15.75" customHeight="1">
      <c r="A1065" s="62"/>
      <c r="B1065" s="131"/>
      <c r="C1065" s="131"/>
      <c r="D1065" s="131"/>
      <c r="E1065" s="131"/>
      <c r="F1065" s="132"/>
      <c r="G1065" s="132"/>
    </row>
    <row r="1066" spans="1:7" s="5" customFormat="1" ht="15.75" customHeight="1">
      <c r="A1066" s="62" t="s">
        <v>458</v>
      </c>
      <c r="B1066" s="236" t="s">
        <v>20</v>
      </c>
      <c r="C1066" s="218" t="s">
        <v>440</v>
      </c>
      <c r="D1066" s="218" t="s">
        <v>403</v>
      </c>
      <c r="E1066" s="119" t="s">
        <v>226</v>
      </c>
      <c r="F1066" s="119" t="s">
        <v>23</v>
      </c>
      <c r="G1066" s="119" t="s">
        <v>459</v>
      </c>
    </row>
    <row r="1067" spans="1:7" s="5" customFormat="1" ht="15.75" customHeight="1">
      <c r="A1067" s="62"/>
      <c r="B1067" s="237"/>
      <c r="C1067" s="220"/>
      <c r="D1067" s="220"/>
      <c r="E1067" s="123" t="s">
        <v>14</v>
      </c>
      <c r="F1067" s="119" t="s">
        <v>24</v>
      </c>
      <c r="G1067" s="119" t="s">
        <v>25</v>
      </c>
    </row>
    <row r="1068" spans="1:7" s="5" customFormat="1" ht="15.75" customHeight="1">
      <c r="A1068" s="62"/>
      <c r="B1068" s="96" t="s">
        <v>838</v>
      </c>
      <c r="C1068" s="96" t="s">
        <v>839</v>
      </c>
      <c r="D1068" s="227" t="s">
        <v>837</v>
      </c>
      <c r="E1068" s="94">
        <v>45411</v>
      </c>
      <c r="F1068" s="82">
        <f>E1068+4</f>
        <v>45415</v>
      </c>
      <c r="G1068" s="82">
        <f>F1068+38</f>
        <v>45453</v>
      </c>
    </row>
    <row r="1069" spans="1:7" s="5" customFormat="1" ht="15.75" customHeight="1">
      <c r="A1069" s="62"/>
      <c r="B1069" s="96" t="s">
        <v>840</v>
      </c>
      <c r="C1069" s="115" t="s">
        <v>841</v>
      </c>
      <c r="D1069" s="307"/>
      <c r="E1069" s="94">
        <f>E1068+7</f>
        <v>45418</v>
      </c>
      <c r="F1069" s="82">
        <f>F1068+7</f>
        <v>45422</v>
      </c>
      <c r="G1069" s="82">
        <f>G1068+7</f>
        <v>45460</v>
      </c>
    </row>
    <row r="1070" spans="1:7" s="5" customFormat="1" ht="15.75" customHeight="1">
      <c r="A1070" s="62"/>
      <c r="B1070" s="96" t="s">
        <v>842</v>
      </c>
      <c r="C1070" s="96" t="s">
        <v>843</v>
      </c>
      <c r="D1070" s="307"/>
      <c r="E1070" s="94">
        <f t="shared" ref="E1070:E1072" si="141">E1069+7</f>
        <v>45425</v>
      </c>
      <c r="F1070" s="82">
        <f t="shared" ref="F1070:F1072" si="142">F1069+7</f>
        <v>45429</v>
      </c>
      <c r="G1070" s="82">
        <f t="shared" ref="G1070:G1072" si="143">G1069+7</f>
        <v>45467</v>
      </c>
    </row>
    <row r="1071" spans="1:7" s="5" customFormat="1" ht="15.75" customHeight="1">
      <c r="A1071" s="62"/>
      <c r="B1071" s="96" t="s">
        <v>844</v>
      </c>
      <c r="C1071" s="96" t="s">
        <v>845</v>
      </c>
      <c r="D1071" s="307"/>
      <c r="E1071" s="94">
        <f t="shared" si="141"/>
        <v>45432</v>
      </c>
      <c r="F1071" s="82">
        <f t="shared" si="142"/>
        <v>45436</v>
      </c>
      <c r="G1071" s="82">
        <f t="shared" si="143"/>
        <v>45474</v>
      </c>
    </row>
    <row r="1072" spans="1:7" s="5" customFormat="1" ht="15.75" customHeight="1">
      <c r="A1072" s="62"/>
      <c r="B1072" s="96" t="s">
        <v>846</v>
      </c>
      <c r="C1072" s="112" t="s">
        <v>847</v>
      </c>
      <c r="D1072" s="229"/>
      <c r="E1072" s="94">
        <f t="shared" si="141"/>
        <v>45439</v>
      </c>
      <c r="F1072" s="82">
        <f t="shared" si="142"/>
        <v>45443</v>
      </c>
      <c r="G1072" s="82">
        <f t="shared" si="143"/>
        <v>45481</v>
      </c>
    </row>
    <row r="1073" spans="1:7" s="5" customFormat="1" ht="15.75" customHeight="1">
      <c r="A1073" s="62"/>
      <c r="B1073" s="61"/>
      <c r="C1073" s="24"/>
      <c r="D1073" s="9"/>
      <c r="E1073" s="9"/>
      <c r="F1073" s="59"/>
      <c r="G1073" s="59"/>
    </row>
    <row r="1074" spans="1:7" s="5" customFormat="1" ht="15.75" customHeight="1">
      <c r="A1074" s="62" t="s">
        <v>461</v>
      </c>
      <c r="B1074" s="242" t="s">
        <v>266</v>
      </c>
      <c r="C1074" s="222" t="s">
        <v>440</v>
      </c>
      <c r="D1074" s="222" t="s">
        <v>403</v>
      </c>
      <c r="E1074" s="53" t="s">
        <v>226</v>
      </c>
      <c r="F1074" s="53" t="s">
        <v>23</v>
      </c>
      <c r="G1074" s="53" t="s">
        <v>462</v>
      </c>
    </row>
    <row r="1075" spans="1:7" s="5" customFormat="1" ht="15.75" customHeight="1">
      <c r="A1075" s="62"/>
      <c r="B1075" s="243"/>
      <c r="C1075" s="223"/>
      <c r="D1075" s="223"/>
      <c r="E1075" s="53" t="s">
        <v>14</v>
      </c>
      <c r="F1075" s="53" t="s">
        <v>24</v>
      </c>
      <c r="G1075" s="53" t="s">
        <v>25</v>
      </c>
    </row>
    <row r="1076" spans="1:7" s="5" customFormat="1" ht="15.75" customHeight="1">
      <c r="A1076" s="62"/>
      <c r="B1076" s="96" t="s">
        <v>694</v>
      </c>
      <c r="C1076" s="182"/>
      <c r="D1076" s="227" t="s">
        <v>848</v>
      </c>
      <c r="E1076" s="161">
        <v>45410</v>
      </c>
      <c r="F1076" s="161">
        <f>E1076+4</f>
        <v>45414</v>
      </c>
      <c r="G1076" s="161">
        <f>F1076+30</f>
        <v>45444</v>
      </c>
    </row>
    <row r="1077" spans="1:7" s="5" customFormat="1" ht="15.75" customHeight="1">
      <c r="A1077" s="62"/>
      <c r="B1077" s="96" t="s">
        <v>849</v>
      </c>
      <c r="C1077" s="182" t="s">
        <v>850</v>
      </c>
      <c r="D1077" s="307"/>
      <c r="E1077" s="161">
        <f>E1076+7</f>
        <v>45417</v>
      </c>
      <c r="F1077" s="161">
        <f>F1076+7</f>
        <v>45421</v>
      </c>
      <c r="G1077" s="161">
        <f>G1076+7</f>
        <v>45451</v>
      </c>
    </row>
    <row r="1078" spans="1:7" s="5" customFormat="1" ht="15.75" customHeight="1">
      <c r="A1078" s="62"/>
      <c r="B1078" s="96" t="s">
        <v>851</v>
      </c>
      <c r="C1078" s="182" t="s">
        <v>852</v>
      </c>
      <c r="D1078" s="307"/>
      <c r="E1078" s="161">
        <f t="shared" ref="E1078:E1080" si="144">E1077+7</f>
        <v>45424</v>
      </c>
      <c r="F1078" s="161">
        <f t="shared" ref="F1078:F1080" si="145">F1077+7</f>
        <v>45428</v>
      </c>
      <c r="G1078" s="161">
        <f t="shared" ref="G1078:G1080" si="146">G1077+7</f>
        <v>45458</v>
      </c>
    </row>
    <row r="1079" spans="1:7" s="5" customFormat="1" ht="15.75" customHeight="1">
      <c r="A1079" s="62"/>
      <c r="B1079" s="96" t="s">
        <v>855</v>
      </c>
      <c r="C1079" s="182" t="s">
        <v>853</v>
      </c>
      <c r="D1079" s="307"/>
      <c r="E1079" s="161">
        <f t="shared" si="144"/>
        <v>45431</v>
      </c>
      <c r="F1079" s="161">
        <f t="shared" si="145"/>
        <v>45435</v>
      </c>
      <c r="G1079" s="161">
        <f t="shared" si="146"/>
        <v>45465</v>
      </c>
    </row>
    <row r="1080" spans="1:7" s="5" customFormat="1" ht="15.75" customHeight="1">
      <c r="A1080" s="62"/>
      <c r="B1080" s="96" t="s">
        <v>856</v>
      </c>
      <c r="C1080" s="182" t="s">
        <v>854</v>
      </c>
      <c r="D1080" s="229"/>
      <c r="E1080" s="161">
        <f t="shared" si="144"/>
        <v>45438</v>
      </c>
      <c r="F1080" s="161">
        <f t="shared" si="145"/>
        <v>45442</v>
      </c>
      <c r="G1080" s="161">
        <f t="shared" si="146"/>
        <v>45472</v>
      </c>
    </row>
    <row r="1081" spans="1:7" s="5" customFormat="1" ht="15.75" customHeight="1">
      <c r="A1081" s="62"/>
      <c r="B1081" s="131"/>
      <c r="C1081" s="131"/>
      <c r="D1081" s="131"/>
      <c r="E1081" s="131"/>
      <c r="F1081" s="183"/>
      <c r="G1081" s="183"/>
    </row>
    <row r="1082" spans="1:7" s="5" customFormat="1" ht="15.75" customHeight="1">
      <c r="A1082" s="62"/>
      <c r="B1082" s="131"/>
      <c r="C1082" s="131"/>
      <c r="D1082" s="131"/>
      <c r="E1082" s="131"/>
      <c r="F1082" s="132"/>
      <c r="G1082" s="132"/>
    </row>
    <row r="1083" spans="1:7" s="5" customFormat="1" ht="15.75" customHeight="1">
      <c r="A1083" s="62"/>
      <c r="B1083" s="158"/>
      <c r="C1083" s="116"/>
      <c r="D1083" s="117"/>
      <c r="E1083" s="117"/>
      <c r="F1083" s="118"/>
      <c r="G1083" s="118"/>
    </row>
    <row r="1084" spans="1:7" s="5" customFormat="1" ht="15.75" customHeight="1">
      <c r="A1084" s="62" t="s">
        <v>463</v>
      </c>
      <c r="B1084" s="236" t="s">
        <v>20</v>
      </c>
      <c r="C1084" s="218" t="s">
        <v>451</v>
      </c>
      <c r="D1084" s="221" t="s">
        <v>223</v>
      </c>
      <c r="E1084" s="119" t="s">
        <v>224</v>
      </c>
      <c r="F1084" s="119" t="s">
        <v>224</v>
      </c>
      <c r="G1084" s="119" t="s">
        <v>464</v>
      </c>
    </row>
    <row r="1085" spans="1:7" s="5" customFormat="1" ht="15.75" customHeight="1">
      <c r="A1085" s="62"/>
      <c r="B1085" s="237"/>
      <c r="C1085" s="220"/>
      <c r="D1085" s="221"/>
      <c r="E1085" s="119" t="s">
        <v>14</v>
      </c>
      <c r="F1085" s="119" t="s">
        <v>24</v>
      </c>
      <c r="G1085" s="119" t="s">
        <v>25</v>
      </c>
    </row>
    <row r="1086" spans="1:7" s="5" customFormat="1" ht="15.75" customHeight="1">
      <c r="A1086" s="62"/>
      <c r="B1086" s="96" t="s">
        <v>838</v>
      </c>
      <c r="C1086" s="96" t="s">
        <v>839</v>
      </c>
      <c r="D1086" s="244" t="s">
        <v>460</v>
      </c>
      <c r="E1086" s="82">
        <v>45411</v>
      </c>
      <c r="F1086" s="82">
        <f>E1086+4</f>
        <v>45415</v>
      </c>
      <c r="G1086" s="82">
        <f>F1086+34</f>
        <v>45449</v>
      </c>
    </row>
    <row r="1087" spans="1:7" s="5" customFormat="1" ht="15.75" customHeight="1">
      <c r="A1087" s="62" t="s">
        <v>465</v>
      </c>
      <c r="B1087" s="96" t="s">
        <v>840</v>
      </c>
      <c r="C1087" s="115" t="s">
        <v>841</v>
      </c>
      <c r="D1087" s="244"/>
      <c r="E1087" s="82">
        <f>E1086+7</f>
        <v>45418</v>
      </c>
      <c r="F1087" s="82">
        <f>F1086+7</f>
        <v>45422</v>
      </c>
      <c r="G1087" s="82">
        <f>G1086+7</f>
        <v>45456</v>
      </c>
    </row>
    <row r="1088" spans="1:7" s="5" customFormat="1" ht="15.75" customHeight="1">
      <c r="A1088" s="62"/>
      <c r="B1088" s="96" t="s">
        <v>842</v>
      </c>
      <c r="C1088" s="96" t="s">
        <v>843</v>
      </c>
      <c r="D1088" s="244"/>
      <c r="E1088" s="82">
        <f t="shared" ref="E1088:E1090" si="147">E1087+7</f>
        <v>45425</v>
      </c>
      <c r="F1088" s="82">
        <f t="shared" ref="F1088:F1090" si="148">F1087+7</f>
        <v>45429</v>
      </c>
      <c r="G1088" s="82">
        <f t="shared" ref="G1088:G1090" si="149">G1087+7</f>
        <v>45463</v>
      </c>
    </row>
    <row r="1089" spans="1:7" s="5" customFormat="1" ht="15.75" customHeight="1">
      <c r="A1089" s="62"/>
      <c r="B1089" s="96" t="s">
        <v>844</v>
      </c>
      <c r="C1089" s="96" t="s">
        <v>845</v>
      </c>
      <c r="D1089" s="244"/>
      <c r="E1089" s="82">
        <f t="shared" si="147"/>
        <v>45432</v>
      </c>
      <c r="F1089" s="82">
        <f t="shared" si="148"/>
        <v>45436</v>
      </c>
      <c r="G1089" s="82">
        <f t="shared" si="149"/>
        <v>45470</v>
      </c>
    </row>
    <row r="1090" spans="1:7" s="5" customFormat="1" ht="15.75" customHeight="1">
      <c r="A1090" s="62"/>
      <c r="B1090" s="96" t="s">
        <v>846</v>
      </c>
      <c r="C1090" s="112" t="s">
        <v>847</v>
      </c>
      <c r="D1090" s="244"/>
      <c r="E1090" s="82">
        <f t="shared" si="147"/>
        <v>45439</v>
      </c>
      <c r="F1090" s="82">
        <f t="shared" si="148"/>
        <v>45443</v>
      </c>
      <c r="G1090" s="82">
        <f t="shared" si="149"/>
        <v>45477</v>
      </c>
    </row>
    <row r="1091" spans="1:7" s="5" customFormat="1" ht="15.75" customHeight="1">
      <c r="A1091" s="62"/>
      <c r="B1091" s="131"/>
      <c r="C1091" s="131"/>
      <c r="D1091" s="131"/>
      <c r="E1091" s="131"/>
      <c r="F1091" s="132"/>
      <c r="G1091" s="132"/>
    </row>
    <row r="1092" spans="1:7" s="5" customFormat="1" ht="15.75" customHeight="1">
      <c r="A1092" s="62"/>
      <c r="B1092" s="158"/>
      <c r="C1092" s="116"/>
      <c r="D1092" s="117"/>
      <c r="E1092" s="117"/>
      <c r="F1092" s="118"/>
      <c r="G1092" s="118"/>
    </row>
    <row r="1093" spans="1:7" s="5" customFormat="1" ht="15.75" customHeight="1">
      <c r="A1093" s="62"/>
      <c r="B1093" s="131"/>
      <c r="C1093" s="131"/>
      <c r="D1093" s="131"/>
      <c r="E1093" s="132"/>
      <c r="F1093" s="132"/>
      <c r="G1093" s="132"/>
    </row>
    <row r="1094" spans="1:7" s="5" customFormat="1" ht="15.75" customHeight="1">
      <c r="A1094" s="62" t="s">
        <v>466</v>
      </c>
      <c r="B1094" s="236" t="s">
        <v>20</v>
      </c>
      <c r="C1094" s="218" t="s">
        <v>440</v>
      </c>
      <c r="D1094" s="221" t="s">
        <v>403</v>
      </c>
      <c r="E1094" s="119" t="s">
        <v>226</v>
      </c>
      <c r="F1094" s="119" t="s">
        <v>23</v>
      </c>
      <c r="G1094" s="119" t="s">
        <v>467</v>
      </c>
    </row>
    <row r="1095" spans="1:7" s="5" customFormat="1" ht="15.75" customHeight="1">
      <c r="A1095" s="62"/>
      <c r="B1095" s="237"/>
      <c r="C1095" s="220"/>
      <c r="D1095" s="221"/>
      <c r="E1095" s="119" t="s">
        <v>14</v>
      </c>
      <c r="F1095" s="119" t="s">
        <v>24</v>
      </c>
      <c r="G1095" s="119" t="s">
        <v>25</v>
      </c>
    </row>
    <row r="1096" spans="1:7" s="5" customFormat="1" ht="15.75" customHeight="1">
      <c r="A1096" s="62"/>
      <c r="B1096" s="96" t="s">
        <v>617</v>
      </c>
      <c r="C1096" s="96" t="s">
        <v>618</v>
      </c>
      <c r="D1096" s="244" t="s">
        <v>468</v>
      </c>
      <c r="E1096" s="82">
        <v>45411</v>
      </c>
      <c r="F1096" s="82">
        <f>E1096+4</f>
        <v>45415</v>
      </c>
      <c r="G1096" s="82">
        <f>F1096+38</f>
        <v>45453</v>
      </c>
    </row>
    <row r="1097" spans="1:7" s="5" customFormat="1" ht="15.75" customHeight="1">
      <c r="A1097" s="62" t="s">
        <v>324</v>
      </c>
      <c r="B1097" s="96" t="s">
        <v>619</v>
      </c>
      <c r="C1097" s="115" t="s">
        <v>620</v>
      </c>
      <c r="D1097" s="244"/>
      <c r="E1097" s="82">
        <f>E1096+7</f>
        <v>45418</v>
      </c>
      <c r="F1097" s="82">
        <f>F1096+7</f>
        <v>45422</v>
      </c>
      <c r="G1097" s="82">
        <f>G1096+7</f>
        <v>45460</v>
      </c>
    </row>
    <row r="1098" spans="1:7" s="5" customFormat="1" ht="15.75" customHeight="1">
      <c r="A1098" s="62"/>
      <c r="B1098" s="96" t="s">
        <v>621</v>
      </c>
      <c r="C1098" s="96" t="s">
        <v>622</v>
      </c>
      <c r="D1098" s="244"/>
      <c r="E1098" s="82">
        <f t="shared" ref="E1098:E1100" si="150">E1097+7</f>
        <v>45425</v>
      </c>
      <c r="F1098" s="82">
        <f t="shared" ref="F1098:F1100" si="151">F1097+7</f>
        <v>45429</v>
      </c>
      <c r="G1098" s="82">
        <f t="shared" ref="G1098:G1100" si="152">G1097+7</f>
        <v>45467</v>
      </c>
    </row>
    <row r="1099" spans="1:7" s="5" customFormat="1" ht="15.75" customHeight="1">
      <c r="A1099" s="62"/>
      <c r="B1099" s="96" t="s">
        <v>623</v>
      </c>
      <c r="C1099" s="96" t="s">
        <v>624</v>
      </c>
      <c r="D1099" s="244"/>
      <c r="E1099" s="82">
        <f t="shared" si="150"/>
        <v>45432</v>
      </c>
      <c r="F1099" s="82">
        <f t="shared" si="151"/>
        <v>45436</v>
      </c>
      <c r="G1099" s="82">
        <f t="shared" si="152"/>
        <v>45474</v>
      </c>
    </row>
    <row r="1100" spans="1:7" s="5" customFormat="1" ht="15.75" customHeight="1">
      <c r="A1100" s="62"/>
      <c r="B1100" s="96" t="s">
        <v>625</v>
      </c>
      <c r="C1100" s="112" t="s">
        <v>626</v>
      </c>
      <c r="D1100" s="244"/>
      <c r="E1100" s="82">
        <f t="shared" si="150"/>
        <v>45439</v>
      </c>
      <c r="F1100" s="82">
        <f t="shared" si="151"/>
        <v>45443</v>
      </c>
      <c r="G1100" s="82">
        <f t="shared" si="152"/>
        <v>45481</v>
      </c>
    </row>
    <row r="1101" spans="1:7" s="5" customFormat="1" ht="15.75" customHeight="1">
      <c r="A1101" s="62"/>
      <c r="B1101" s="131"/>
      <c r="C1101" s="131"/>
      <c r="D1101" s="131"/>
      <c r="E1101" s="131"/>
      <c r="F1101" s="132"/>
      <c r="G1101" s="132"/>
    </row>
    <row r="1102" spans="1:7" s="5" customFormat="1" ht="15.75" customHeight="1">
      <c r="A1102" s="62"/>
      <c r="B1102" s="158"/>
      <c r="C1102" s="116"/>
      <c r="D1102" s="117"/>
      <c r="E1102" s="117"/>
      <c r="F1102" s="118"/>
      <c r="G1102" s="118"/>
    </row>
    <row r="1103" spans="1:7" s="5" customFormat="1" ht="15.75" customHeight="1">
      <c r="A1103" s="62" t="s">
        <v>469</v>
      </c>
      <c r="B1103" s="218" t="s">
        <v>266</v>
      </c>
      <c r="C1103" s="218" t="s">
        <v>440</v>
      </c>
      <c r="D1103" s="218" t="s">
        <v>403</v>
      </c>
      <c r="E1103" s="119" t="s">
        <v>226</v>
      </c>
      <c r="F1103" s="119" t="s">
        <v>23</v>
      </c>
      <c r="G1103" s="119" t="s">
        <v>462</v>
      </c>
    </row>
    <row r="1104" spans="1:7" s="5" customFormat="1" ht="15.75" customHeight="1">
      <c r="A1104" s="62"/>
      <c r="B1104" s="220"/>
      <c r="C1104" s="220"/>
      <c r="D1104" s="220"/>
      <c r="E1104" s="119" t="s">
        <v>14</v>
      </c>
      <c r="F1104" s="119" t="s">
        <v>24</v>
      </c>
      <c r="G1104" s="119" t="s">
        <v>25</v>
      </c>
    </row>
    <row r="1105" spans="1:7" s="5" customFormat="1" ht="15.75" customHeight="1">
      <c r="A1105" s="62"/>
      <c r="B1105" s="84" t="s">
        <v>594</v>
      </c>
      <c r="C1105" s="84" t="s">
        <v>587</v>
      </c>
      <c r="D1105" s="239" t="s">
        <v>470</v>
      </c>
      <c r="E1105" s="82">
        <v>45420</v>
      </c>
      <c r="F1105" s="82">
        <f>E1105+4</f>
        <v>45424</v>
      </c>
      <c r="G1105" s="82">
        <f>F1105+35</f>
        <v>45459</v>
      </c>
    </row>
    <row r="1106" spans="1:7" s="5" customFormat="1" ht="15.75" customHeight="1">
      <c r="A1106" s="38"/>
      <c r="B1106" s="84" t="s">
        <v>595</v>
      </c>
      <c r="C1106" s="84" t="s">
        <v>596</v>
      </c>
      <c r="D1106" s="240"/>
      <c r="E1106" s="82">
        <f t="shared" ref="E1106:G1108" si="153">E1105+7</f>
        <v>45427</v>
      </c>
      <c r="F1106" s="82">
        <f t="shared" si="153"/>
        <v>45431</v>
      </c>
      <c r="G1106" s="82">
        <f t="shared" si="153"/>
        <v>45466</v>
      </c>
    </row>
    <row r="1107" spans="1:7" s="5" customFormat="1" ht="15.75" customHeight="1">
      <c r="A1107" s="62"/>
      <c r="B1107" s="84" t="s">
        <v>597</v>
      </c>
      <c r="C1107" s="84" t="s">
        <v>598</v>
      </c>
      <c r="D1107" s="240"/>
      <c r="E1107" s="82">
        <f t="shared" si="153"/>
        <v>45434</v>
      </c>
      <c r="F1107" s="82">
        <f t="shared" si="153"/>
        <v>45438</v>
      </c>
      <c r="G1107" s="82">
        <f t="shared" si="153"/>
        <v>45473</v>
      </c>
    </row>
    <row r="1108" spans="1:7" s="5" customFormat="1" ht="15.75" customHeight="1">
      <c r="A1108" s="62"/>
      <c r="B1108" s="84" t="s">
        <v>599</v>
      </c>
      <c r="C1108" s="84" t="s">
        <v>600</v>
      </c>
      <c r="D1108" s="240"/>
      <c r="E1108" s="82">
        <f t="shared" si="153"/>
        <v>45441</v>
      </c>
      <c r="F1108" s="82">
        <f t="shared" si="153"/>
        <v>45445</v>
      </c>
      <c r="G1108" s="82">
        <f t="shared" si="153"/>
        <v>45480</v>
      </c>
    </row>
    <row r="1109" spans="1:7" s="5" customFormat="1" ht="15.75" customHeight="1">
      <c r="A1109" s="38"/>
      <c r="B1109" s="84"/>
      <c r="C1109" s="84"/>
      <c r="D1109" s="241"/>
      <c r="E1109" s="82"/>
      <c r="F1109" s="82"/>
      <c r="G1109" s="82"/>
    </row>
    <row r="1110" spans="1:7" s="5" customFormat="1" ht="15.75" customHeight="1">
      <c r="A1110" s="62"/>
      <c r="B1110" s="31"/>
      <c r="C1110" s="31"/>
      <c r="D1110" s="31"/>
      <c r="E1110" s="14"/>
      <c r="F1110" s="14"/>
      <c r="G1110" s="14"/>
    </row>
    <row r="1111" spans="1:7" s="5" customFormat="1" ht="15.75" customHeight="1">
      <c r="A1111" s="62"/>
      <c r="B1111" s="31"/>
      <c r="C1111" s="31"/>
      <c r="D1111" s="31"/>
      <c r="E1111" s="31"/>
      <c r="F1111" s="14"/>
      <c r="G1111" s="14"/>
    </row>
    <row r="1112" spans="1:7" s="5" customFormat="1" ht="15.75" customHeight="1">
      <c r="A1112" s="62"/>
      <c r="B1112" s="54"/>
      <c r="C1112" s="18"/>
      <c r="D1112" s="19"/>
      <c r="E1112" s="19"/>
      <c r="F1112" s="58"/>
      <c r="G1112" s="58"/>
    </row>
    <row r="1113" spans="1:7" s="5" customFormat="1" ht="15.75" customHeight="1">
      <c r="A1113" s="62" t="s">
        <v>471</v>
      </c>
      <c r="B1113" s="215" t="s">
        <v>266</v>
      </c>
      <c r="C1113" s="215" t="s">
        <v>440</v>
      </c>
      <c r="D1113" s="215" t="s">
        <v>403</v>
      </c>
      <c r="E1113" s="46" t="s">
        <v>226</v>
      </c>
      <c r="F1113" s="46" t="s">
        <v>23</v>
      </c>
      <c r="G1113" s="46" t="s">
        <v>472</v>
      </c>
    </row>
    <row r="1114" spans="1:7" s="5" customFormat="1" ht="15.75" customHeight="1">
      <c r="A1114" s="62"/>
      <c r="B1114" s="216"/>
      <c r="C1114" s="216"/>
      <c r="D1114" s="216"/>
      <c r="E1114" s="46" t="s">
        <v>14</v>
      </c>
      <c r="F1114" s="46" t="s">
        <v>24</v>
      </c>
      <c r="G1114" s="46" t="s">
        <v>25</v>
      </c>
    </row>
    <row r="1115" spans="1:7" s="5" customFormat="1" ht="15.75" customHeight="1">
      <c r="A1115" s="62"/>
      <c r="B1115" s="96" t="s">
        <v>617</v>
      </c>
      <c r="C1115" s="96" t="s">
        <v>618</v>
      </c>
      <c r="D1115" s="244" t="s">
        <v>616</v>
      </c>
      <c r="E1115" s="82">
        <v>45411</v>
      </c>
      <c r="F1115" s="82">
        <f>E1115+4</f>
        <v>45415</v>
      </c>
      <c r="G1115" s="82">
        <f>F1115+38</f>
        <v>45453</v>
      </c>
    </row>
    <row r="1116" spans="1:7" s="5" customFormat="1" ht="15.75" customHeight="1">
      <c r="A1116" s="62"/>
      <c r="B1116" s="96" t="s">
        <v>619</v>
      </c>
      <c r="C1116" s="115" t="s">
        <v>620</v>
      </c>
      <c r="D1116" s="244"/>
      <c r="E1116" s="82">
        <f>E1115+7</f>
        <v>45418</v>
      </c>
      <c r="F1116" s="82">
        <f>F1115+7</f>
        <v>45422</v>
      </c>
      <c r="G1116" s="82">
        <f>G1115+7</f>
        <v>45460</v>
      </c>
    </row>
    <row r="1117" spans="1:7" s="5" customFormat="1" ht="15.75" customHeight="1">
      <c r="A1117" s="62"/>
      <c r="B1117" s="96" t="s">
        <v>621</v>
      </c>
      <c r="C1117" s="96" t="s">
        <v>622</v>
      </c>
      <c r="D1117" s="244"/>
      <c r="E1117" s="82">
        <f t="shared" ref="E1117:E1119" si="154">E1116+7</f>
        <v>45425</v>
      </c>
      <c r="F1117" s="82">
        <f t="shared" ref="F1117:F1119" si="155">F1116+7</f>
        <v>45429</v>
      </c>
      <c r="G1117" s="82">
        <f t="shared" ref="G1117:G1119" si="156">G1116+7</f>
        <v>45467</v>
      </c>
    </row>
    <row r="1118" spans="1:7" s="5" customFormat="1" ht="15.75" customHeight="1">
      <c r="A1118" s="62"/>
      <c r="B1118" s="96" t="s">
        <v>623</v>
      </c>
      <c r="C1118" s="96" t="s">
        <v>624</v>
      </c>
      <c r="D1118" s="244"/>
      <c r="E1118" s="82">
        <f t="shared" si="154"/>
        <v>45432</v>
      </c>
      <c r="F1118" s="82">
        <f t="shared" si="155"/>
        <v>45436</v>
      </c>
      <c r="G1118" s="82">
        <f t="shared" si="156"/>
        <v>45474</v>
      </c>
    </row>
    <row r="1119" spans="1:7" s="5" customFormat="1" ht="15.75" customHeight="1">
      <c r="A1119" s="62"/>
      <c r="B1119" s="96" t="s">
        <v>625</v>
      </c>
      <c r="C1119" s="112" t="s">
        <v>626</v>
      </c>
      <c r="D1119" s="244"/>
      <c r="E1119" s="82">
        <f t="shared" si="154"/>
        <v>45439</v>
      </c>
      <c r="F1119" s="82">
        <f t="shared" si="155"/>
        <v>45443</v>
      </c>
      <c r="G1119" s="82">
        <f t="shared" si="156"/>
        <v>45481</v>
      </c>
    </row>
    <row r="1120" spans="1:7" s="5" customFormat="1" ht="15.75" customHeight="1">
      <c r="A1120" s="62"/>
      <c r="B1120" s="31"/>
      <c r="C1120" s="31"/>
      <c r="D1120" s="31"/>
      <c r="E1120" s="14"/>
      <c r="F1120" s="14"/>
      <c r="G1120" s="14"/>
    </row>
    <row r="1121" spans="1:9" s="5" customFormat="1" ht="15.75" customHeight="1">
      <c r="A1121" s="263" t="s">
        <v>117</v>
      </c>
      <c r="B1121" s="263"/>
      <c r="C1121" s="263"/>
      <c r="D1121" s="263"/>
      <c r="E1121" s="263"/>
      <c r="F1121" s="263"/>
      <c r="G1121" s="263"/>
    </row>
    <row r="1122" spans="1:9" s="5" customFormat="1" ht="15.75" customHeight="1">
      <c r="A1122" s="62"/>
      <c r="B1122" s="54"/>
      <c r="C1122" s="18"/>
      <c r="D1122" s="19"/>
      <c r="E1122" s="19"/>
      <c r="F1122" s="58"/>
      <c r="G1122" s="58"/>
    </row>
    <row r="1123" spans="1:9" s="5" customFormat="1" ht="15.75" customHeight="1">
      <c r="A1123" s="62" t="s">
        <v>473</v>
      </c>
      <c r="B1123" s="242" t="s">
        <v>20</v>
      </c>
      <c r="C1123" s="242" t="s">
        <v>21</v>
      </c>
      <c r="D1123" s="242" t="s">
        <v>22</v>
      </c>
      <c r="E1123" s="53" t="s">
        <v>226</v>
      </c>
      <c r="F1123" s="53" t="s">
        <v>23</v>
      </c>
      <c r="G1123" s="53" t="s">
        <v>118</v>
      </c>
    </row>
    <row r="1124" spans="1:9" s="5" customFormat="1" ht="15.75" customHeight="1">
      <c r="A1124" s="62"/>
      <c r="B1124" s="243"/>
      <c r="C1124" s="243"/>
      <c r="D1124" s="243"/>
      <c r="E1124" s="73" t="s">
        <v>14</v>
      </c>
      <c r="F1124" s="53" t="s">
        <v>24</v>
      </c>
      <c r="G1124" s="53" t="s">
        <v>25</v>
      </c>
    </row>
    <row r="1125" spans="1:9" s="5" customFormat="1" ht="15.75" customHeight="1">
      <c r="A1125" s="113"/>
      <c r="B1125" s="96" t="s">
        <v>694</v>
      </c>
      <c r="C1125" s="182"/>
      <c r="D1125" s="218" t="s">
        <v>474</v>
      </c>
      <c r="E1125" s="82">
        <v>45410</v>
      </c>
      <c r="F1125" s="82">
        <f>E1125+4</f>
        <v>45414</v>
      </c>
      <c r="G1125" s="85">
        <f>F1125+20</f>
        <v>45434</v>
      </c>
      <c r="H1125" s="156"/>
      <c r="I1125" s="156"/>
    </row>
    <row r="1126" spans="1:9" s="5" customFormat="1" ht="15.75" customHeight="1">
      <c r="A1126" s="113"/>
      <c r="B1126" s="96" t="s">
        <v>849</v>
      </c>
      <c r="C1126" s="182" t="s">
        <v>850</v>
      </c>
      <c r="D1126" s="219"/>
      <c r="E1126" s="82">
        <f t="shared" ref="E1126:G1129" si="157">E1125+7</f>
        <v>45417</v>
      </c>
      <c r="F1126" s="82">
        <f t="shared" si="157"/>
        <v>45421</v>
      </c>
      <c r="G1126" s="82">
        <f t="shared" si="157"/>
        <v>45441</v>
      </c>
      <c r="H1126" s="156"/>
      <c r="I1126" s="156"/>
    </row>
    <row r="1127" spans="1:9" s="5" customFormat="1" ht="15.75" customHeight="1">
      <c r="A1127" s="113"/>
      <c r="B1127" s="96" t="s">
        <v>851</v>
      </c>
      <c r="C1127" s="182" t="s">
        <v>852</v>
      </c>
      <c r="D1127" s="219"/>
      <c r="E1127" s="82">
        <f t="shared" si="157"/>
        <v>45424</v>
      </c>
      <c r="F1127" s="82">
        <f t="shared" si="157"/>
        <v>45428</v>
      </c>
      <c r="G1127" s="82">
        <f t="shared" si="157"/>
        <v>45448</v>
      </c>
      <c r="H1127" s="156"/>
      <c r="I1127" s="156"/>
    </row>
    <row r="1128" spans="1:9" s="5" customFormat="1" ht="15.75" customHeight="1">
      <c r="A1128" s="184"/>
      <c r="B1128" s="96" t="s">
        <v>855</v>
      </c>
      <c r="C1128" s="182" t="s">
        <v>853</v>
      </c>
      <c r="D1128" s="219"/>
      <c r="E1128" s="82">
        <f t="shared" si="157"/>
        <v>45431</v>
      </c>
      <c r="F1128" s="82">
        <f t="shared" si="157"/>
        <v>45435</v>
      </c>
      <c r="G1128" s="82">
        <f t="shared" si="157"/>
        <v>45455</v>
      </c>
      <c r="H1128" s="156"/>
      <c r="I1128" s="156"/>
    </row>
    <row r="1129" spans="1:9" s="5" customFormat="1" ht="15.75" customHeight="1">
      <c r="A1129" s="113"/>
      <c r="B1129" s="96" t="s">
        <v>856</v>
      </c>
      <c r="C1129" s="182" t="s">
        <v>854</v>
      </c>
      <c r="D1129" s="220"/>
      <c r="E1129" s="82">
        <f t="shared" si="157"/>
        <v>45438</v>
      </c>
      <c r="F1129" s="82">
        <f t="shared" si="157"/>
        <v>45442</v>
      </c>
      <c r="G1129" s="82">
        <f t="shared" si="157"/>
        <v>45462</v>
      </c>
      <c r="H1129" s="156"/>
      <c r="I1129" s="156"/>
    </row>
    <row r="1130" spans="1:9" s="5" customFormat="1" ht="15.75" customHeight="1">
      <c r="A1130" s="113"/>
      <c r="B1130" s="158"/>
      <c r="C1130" s="185"/>
      <c r="D1130" s="117"/>
      <c r="E1130" s="117"/>
      <c r="F1130" s="186"/>
      <c r="G1130" s="118"/>
      <c r="H1130" s="156"/>
      <c r="I1130" s="156"/>
    </row>
    <row r="1131" spans="1:9" s="5" customFormat="1" ht="15.75" customHeight="1">
      <c r="A1131" s="113" t="s">
        <v>475</v>
      </c>
      <c r="B1131" s="218" t="s">
        <v>229</v>
      </c>
      <c r="C1131" s="218" t="s">
        <v>451</v>
      </c>
      <c r="D1131" s="218" t="s">
        <v>223</v>
      </c>
      <c r="E1131" s="119" t="s">
        <v>224</v>
      </c>
      <c r="F1131" s="119" t="s">
        <v>23</v>
      </c>
      <c r="G1131" s="119" t="s">
        <v>119</v>
      </c>
      <c r="H1131" s="156"/>
      <c r="I1131" s="156"/>
    </row>
    <row r="1132" spans="1:9" s="5" customFormat="1" ht="15.75" customHeight="1">
      <c r="A1132" s="113"/>
      <c r="B1132" s="220"/>
      <c r="C1132" s="220"/>
      <c r="D1132" s="220"/>
      <c r="E1132" s="119" t="s">
        <v>14</v>
      </c>
      <c r="F1132" s="119" t="s">
        <v>24</v>
      </c>
      <c r="G1132" s="119" t="s">
        <v>25</v>
      </c>
      <c r="H1132" s="156"/>
      <c r="I1132" s="156"/>
    </row>
    <row r="1133" spans="1:9" s="5" customFormat="1" ht="15.75" customHeight="1">
      <c r="A1133" s="113"/>
      <c r="B1133" s="90" t="s">
        <v>858</v>
      </c>
      <c r="C1133" s="187" t="s">
        <v>859</v>
      </c>
      <c r="D1133" s="218" t="s">
        <v>857</v>
      </c>
      <c r="E1133" s="94">
        <v>45415</v>
      </c>
      <c r="F1133" s="94">
        <f>E1133+4</f>
        <v>45419</v>
      </c>
      <c r="G1133" s="85">
        <f>F1133+13</f>
        <v>45432</v>
      </c>
      <c r="H1133" s="156"/>
      <c r="I1133" s="156"/>
    </row>
    <row r="1134" spans="1:9" s="5" customFormat="1" ht="15.75" customHeight="1">
      <c r="A1134" s="156"/>
      <c r="B1134" s="188" t="s">
        <v>860</v>
      </c>
      <c r="C1134" s="187" t="s">
        <v>861</v>
      </c>
      <c r="D1134" s="219"/>
      <c r="E1134" s="94">
        <f t="shared" ref="E1134:G1137" si="158">E1133+7</f>
        <v>45422</v>
      </c>
      <c r="F1134" s="94">
        <f t="shared" si="158"/>
        <v>45426</v>
      </c>
      <c r="G1134" s="82">
        <f t="shared" si="158"/>
        <v>45439</v>
      </c>
      <c r="H1134" s="156"/>
      <c r="I1134" s="156"/>
    </row>
    <row r="1135" spans="1:9" s="5" customFormat="1" ht="15.75" customHeight="1">
      <c r="A1135" s="113"/>
      <c r="B1135" s="90" t="s">
        <v>862</v>
      </c>
      <c r="C1135" s="187" t="s">
        <v>863</v>
      </c>
      <c r="D1135" s="219"/>
      <c r="E1135" s="94">
        <f t="shared" si="158"/>
        <v>45429</v>
      </c>
      <c r="F1135" s="94">
        <f t="shared" si="158"/>
        <v>45433</v>
      </c>
      <c r="G1135" s="82">
        <f t="shared" si="158"/>
        <v>45446</v>
      </c>
      <c r="H1135" s="156"/>
      <c r="I1135" s="156"/>
    </row>
    <row r="1136" spans="1:9" s="5" customFormat="1" ht="15.75" customHeight="1">
      <c r="A1136" s="113"/>
      <c r="B1136" s="90" t="s">
        <v>864</v>
      </c>
      <c r="C1136" s="187" t="s">
        <v>865</v>
      </c>
      <c r="D1136" s="219"/>
      <c r="E1136" s="94">
        <f t="shared" si="158"/>
        <v>45436</v>
      </c>
      <c r="F1136" s="94">
        <f t="shared" si="158"/>
        <v>45440</v>
      </c>
      <c r="G1136" s="82">
        <f t="shared" si="158"/>
        <v>45453</v>
      </c>
      <c r="H1136" s="156"/>
      <c r="I1136" s="156"/>
    </row>
    <row r="1137" spans="1:9" s="5" customFormat="1" ht="15.75" customHeight="1">
      <c r="A1137" s="113"/>
      <c r="B1137" s="90"/>
      <c r="C1137" s="189"/>
      <c r="D1137" s="220"/>
      <c r="E1137" s="94">
        <f t="shared" si="158"/>
        <v>45443</v>
      </c>
      <c r="F1137" s="94">
        <f t="shared" si="158"/>
        <v>45447</v>
      </c>
      <c r="G1137" s="82">
        <f t="shared" si="158"/>
        <v>45460</v>
      </c>
      <c r="H1137" s="156"/>
      <c r="I1137" s="156"/>
    </row>
    <row r="1138" spans="1:9" s="5" customFormat="1" ht="15.75" customHeight="1">
      <c r="A1138" s="113"/>
      <c r="B1138" s="156"/>
      <c r="C1138" s="156"/>
      <c r="D1138" s="131"/>
      <c r="E1138" s="131"/>
      <c r="F1138" s="190"/>
      <c r="G1138" s="190"/>
      <c r="H1138" s="156"/>
      <c r="I1138" s="156"/>
    </row>
    <row r="1139" spans="1:9" s="5" customFormat="1" ht="15.75" customHeight="1">
      <c r="A1139" s="113"/>
      <c r="B1139" s="236" t="s">
        <v>266</v>
      </c>
      <c r="C1139" s="236" t="s">
        <v>21</v>
      </c>
      <c r="D1139" s="236" t="s">
        <v>240</v>
      </c>
      <c r="E1139" s="119" t="s">
        <v>226</v>
      </c>
      <c r="F1139" s="119" t="s">
        <v>23</v>
      </c>
      <c r="G1139" s="119" t="s">
        <v>119</v>
      </c>
      <c r="H1139" s="156"/>
      <c r="I1139" s="156"/>
    </row>
    <row r="1140" spans="1:9" s="5" customFormat="1" ht="15.75" customHeight="1">
      <c r="A1140" s="113"/>
      <c r="B1140" s="237"/>
      <c r="C1140" s="237"/>
      <c r="D1140" s="237"/>
      <c r="E1140" s="123" t="s">
        <v>14</v>
      </c>
      <c r="F1140" s="119" t="s">
        <v>24</v>
      </c>
      <c r="G1140" s="119" t="s">
        <v>25</v>
      </c>
      <c r="H1140" s="156"/>
      <c r="I1140" s="156"/>
    </row>
    <row r="1141" spans="1:9" s="5" customFormat="1" ht="15.75" customHeight="1">
      <c r="A1141" s="113"/>
      <c r="B1141" s="90" t="s">
        <v>601</v>
      </c>
      <c r="C1141" s="191"/>
      <c r="D1141" s="221" t="s">
        <v>476</v>
      </c>
      <c r="E1141" s="82">
        <v>45415</v>
      </c>
      <c r="F1141" s="82">
        <f>E1141+4</f>
        <v>45419</v>
      </c>
      <c r="G1141" s="82">
        <f>F1141+13</f>
        <v>45432</v>
      </c>
      <c r="H1141" s="156"/>
      <c r="I1141" s="156"/>
    </row>
    <row r="1142" spans="1:9" s="5" customFormat="1" ht="15.75" customHeight="1">
      <c r="A1142" s="113"/>
      <c r="B1142" s="188" t="s">
        <v>602</v>
      </c>
      <c r="C1142" s="188" t="s">
        <v>603</v>
      </c>
      <c r="D1142" s="221"/>
      <c r="E1142" s="82">
        <f t="shared" ref="E1142:G1144" si="159">E1141+7</f>
        <v>45422</v>
      </c>
      <c r="F1142" s="82">
        <f t="shared" si="159"/>
        <v>45426</v>
      </c>
      <c r="G1142" s="82">
        <f t="shared" si="159"/>
        <v>45439</v>
      </c>
      <c r="H1142" s="156"/>
      <c r="I1142" s="156"/>
    </row>
    <row r="1143" spans="1:9" s="5" customFormat="1" ht="15.75" customHeight="1">
      <c r="A1143" s="113"/>
      <c r="B1143" s="90" t="s">
        <v>604</v>
      </c>
      <c r="C1143" s="192" t="s">
        <v>605</v>
      </c>
      <c r="D1143" s="221"/>
      <c r="E1143" s="82">
        <f t="shared" si="159"/>
        <v>45429</v>
      </c>
      <c r="F1143" s="82">
        <f t="shared" si="159"/>
        <v>45433</v>
      </c>
      <c r="G1143" s="82">
        <f t="shared" si="159"/>
        <v>45446</v>
      </c>
      <c r="H1143" s="156"/>
      <c r="I1143" s="156"/>
    </row>
    <row r="1144" spans="1:9" s="5" customFormat="1" ht="15.75" customHeight="1">
      <c r="A1144" s="113"/>
      <c r="B1144" s="192" t="s">
        <v>606</v>
      </c>
      <c r="C1144" s="191" t="s">
        <v>607</v>
      </c>
      <c r="D1144" s="221"/>
      <c r="E1144" s="82">
        <f t="shared" si="159"/>
        <v>45436</v>
      </c>
      <c r="F1144" s="82">
        <f t="shared" si="159"/>
        <v>45440</v>
      </c>
      <c r="G1144" s="82">
        <f t="shared" si="159"/>
        <v>45453</v>
      </c>
      <c r="H1144" s="156"/>
      <c r="I1144" s="156"/>
    </row>
    <row r="1145" spans="1:9" s="5" customFormat="1" ht="15.75" customHeight="1">
      <c r="A1145" s="113"/>
      <c r="B1145" s="90"/>
      <c r="C1145" s="112"/>
      <c r="D1145" s="221"/>
      <c r="E1145" s="82"/>
      <c r="F1145" s="82"/>
      <c r="G1145" s="82"/>
      <c r="H1145" s="156"/>
      <c r="I1145" s="156"/>
    </row>
    <row r="1146" spans="1:9" s="5" customFormat="1" ht="15.75" customHeight="1">
      <c r="A1146" s="230"/>
      <c r="B1146" s="230"/>
      <c r="C1146" s="230"/>
      <c r="D1146" s="230"/>
      <c r="E1146" s="230"/>
      <c r="F1146" s="230"/>
      <c r="G1146" s="230"/>
      <c r="H1146" s="230"/>
      <c r="I1146" s="230"/>
    </row>
    <row r="1147" spans="1:9" s="5" customFormat="1" ht="15.75" customHeight="1">
      <c r="A1147" s="113"/>
      <c r="B1147" s="218" t="s">
        <v>266</v>
      </c>
      <c r="C1147" s="218" t="s">
        <v>440</v>
      </c>
      <c r="D1147" s="218" t="s">
        <v>403</v>
      </c>
      <c r="E1147" s="82" t="s">
        <v>477</v>
      </c>
      <c r="F1147" s="82" t="s">
        <v>23</v>
      </c>
      <c r="G1147" s="82" t="s">
        <v>119</v>
      </c>
      <c r="H1147" s="156"/>
      <c r="I1147" s="156"/>
    </row>
    <row r="1148" spans="1:9" s="5" customFormat="1" ht="15.75" customHeight="1">
      <c r="A1148" s="113"/>
      <c r="B1148" s="220"/>
      <c r="C1148" s="220"/>
      <c r="D1148" s="220"/>
      <c r="E1148" s="82" t="s">
        <v>14</v>
      </c>
      <c r="F1148" s="82" t="s">
        <v>24</v>
      </c>
      <c r="G1148" s="82" t="s">
        <v>25</v>
      </c>
      <c r="H1148" s="156"/>
      <c r="I1148" s="156"/>
    </row>
    <row r="1149" spans="1:9" s="5" customFormat="1" ht="15.75" customHeight="1">
      <c r="A1149" s="113"/>
      <c r="B1149" s="133" t="s">
        <v>866</v>
      </c>
      <c r="C1149" s="133" t="s">
        <v>867</v>
      </c>
      <c r="D1149" s="218" t="s">
        <v>478</v>
      </c>
      <c r="E1149" s="82">
        <v>45407</v>
      </c>
      <c r="F1149" s="82">
        <f>E1149+5</f>
        <v>45412</v>
      </c>
      <c r="G1149" s="82">
        <f>F1149+13</f>
        <v>45425</v>
      </c>
      <c r="H1149" s="156"/>
      <c r="I1149" s="156"/>
    </row>
    <row r="1150" spans="1:9" s="5" customFormat="1" ht="15.75" customHeight="1">
      <c r="A1150" s="113"/>
      <c r="B1150" s="193" t="s">
        <v>872</v>
      </c>
      <c r="C1150" s="133" t="s">
        <v>868</v>
      </c>
      <c r="D1150" s="219"/>
      <c r="E1150" s="82">
        <f t="shared" ref="E1150:G1153" si="160">E1149+7</f>
        <v>45414</v>
      </c>
      <c r="F1150" s="82">
        <f t="shared" si="160"/>
        <v>45419</v>
      </c>
      <c r="G1150" s="82">
        <f t="shared" si="160"/>
        <v>45432</v>
      </c>
      <c r="H1150" s="156"/>
      <c r="I1150" s="156"/>
    </row>
    <row r="1151" spans="1:9" s="5" customFormat="1" ht="15.75" customHeight="1">
      <c r="A1151" s="113"/>
      <c r="B1151" s="194" t="s">
        <v>873</v>
      </c>
      <c r="C1151" s="133" t="s">
        <v>869</v>
      </c>
      <c r="D1151" s="219"/>
      <c r="E1151" s="82">
        <f t="shared" si="160"/>
        <v>45421</v>
      </c>
      <c r="F1151" s="82">
        <f t="shared" si="160"/>
        <v>45426</v>
      </c>
      <c r="G1151" s="82">
        <f t="shared" si="160"/>
        <v>45439</v>
      </c>
      <c r="H1151" s="156"/>
      <c r="I1151" s="156"/>
    </row>
    <row r="1152" spans="1:9" s="5" customFormat="1" ht="15.75" customHeight="1">
      <c r="A1152" s="113"/>
      <c r="B1152" s="194" t="s">
        <v>235</v>
      </c>
      <c r="C1152" s="133" t="s">
        <v>870</v>
      </c>
      <c r="D1152" s="219"/>
      <c r="E1152" s="82">
        <f t="shared" si="160"/>
        <v>45428</v>
      </c>
      <c r="F1152" s="82">
        <f t="shared" si="160"/>
        <v>45433</v>
      </c>
      <c r="G1152" s="82">
        <f t="shared" si="160"/>
        <v>45446</v>
      </c>
      <c r="H1152" s="156"/>
      <c r="I1152" s="156"/>
    </row>
    <row r="1153" spans="1:9" s="5" customFormat="1" ht="15.75" customHeight="1">
      <c r="A1153" s="113"/>
      <c r="B1153" s="195" t="s">
        <v>874</v>
      </c>
      <c r="C1153" s="133" t="s">
        <v>871</v>
      </c>
      <c r="D1153" s="220"/>
      <c r="E1153" s="82">
        <f t="shared" si="160"/>
        <v>45435</v>
      </c>
      <c r="F1153" s="82">
        <f t="shared" si="160"/>
        <v>45440</v>
      </c>
      <c r="G1153" s="82">
        <f t="shared" si="160"/>
        <v>45453</v>
      </c>
      <c r="H1153" s="156"/>
      <c r="I1153" s="156"/>
    </row>
    <row r="1154" spans="1:9" s="5" customFormat="1" ht="15.75" customHeight="1">
      <c r="A1154" s="304"/>
      <c r="B1154" s="304"/>
      <c r="C1154" s="304"/>
      <c r="D1154" s="304"/>
      <c r="E1154" s="304"/>
      <c r="F1154" s="304"/>
      <c r="G1154" s="304"/>
      <c r="H1154" s="304"/>
    </row>
    <row r="1155" spans="1:9" s="5" customFormat="1" ht="15.75" customHeight="1">
      <c r="A1155" s="62"/>
      <c r="B1155" s="215" t="s">
        <v>266</v>
      </c>
      <c r="C1155" s="215" t="s">
        <v>440</v>
      </c>
      <c r="D1155" s="215" t="s">
        <v>403</v>
      </c>
      <c r="E1155" s="12" t="s">
        <v>477</v>
      </c>
      <c r="F1155" s="12" t="s">
        <v>23</v>
      </c>
      <c r="G1155" s="63" t="s">
        <v>119</v>
      </c>
    </row>
    <row r="1156" spans="1:9" s="5" customFormat="1" ht="15.75" customHeight="1">
      <c r="A1156" s="62"/>
      <c r="B1156" s="216"/>
      <c r="C1156" s="216"/>
      <c r="D1156" s="216"/>
      <c r="E1156" s="12" t="s">
        <v>14</v>
      </c>
      <c r="F1156" s="12" t="s">
        <v>24</v>
      </c>
      <c r="G1156" s="12" t="s">
        <v>25</v>
      </c>
    </row>
    <row r="1157" spans="1:9" s="156" customFormat="1" ht="15.75" customHeight="1">
      <c r="A1157" s="113"/>
      <c r="B1157" s="196" t="s">
        <v>875</v>
      </c>
      <c r="C1157" s="197" t="s">
        <v>611</v>
      </c>
      <c r="D1157" s="257" t="s">
        <v>479</v>
      </c>
      <c r="E1157" s="82">
        <v>45413</v>
      </c>
      <c r="F1157" s="82">
        <f>E1157+4</f>
        <v>45417</v>
      </c>
      <c r="G1157" s="82">
        <f>F1157+13</f>
        <v>45430</v>
      </c>
    </row>
    <row r="1158" spans="1:9" s="156" customFormat="1" ht="15.75" customHeight="1">
      <c r="A1158" s="113"/>
      <c r="B1158" s="196" t="s">
        <v>876</v>
      </c>
      <c r="C1158" s="197" t="s">
        <v>877</v>
      </c>
      <c r="D1158" s="258"/>
      <c r="E1158" s="82">
        <f t="shared" ref="E1158:G1161" si="161">E1157+7</f>
        <v>45420</v>
      </c>
      <c r="F1158" s="82">
        <f t="shared" si="161"/>
        <v>45424</v>
      </c>
      <c r="G1158" s="82">
        <f t="shared" si="161"/>
        <v>45437</v>
      </c>
    </row>
    <row r="1159" spans="1:9" s="156" customFormat="1" ht="15.75" customHeight="1">
      <c r="A1159" s="113"/>
      <c r="B1159" s="196" t="s">
        <v>878</v>
      </c>
      <c r="C1159" s="197" t="s">
        <v>879</v>
      </c>
      <c r="D1159" s="258"/>
      <c r="E1159" s="82">
        <f t="shared" si="161"/>
        <v>45427</v>
      </c>
      <c r="F1159" s="82">
        <f t="shared" si="161"/>
        <v>45431</v>
      </c>
      <c r="G1159" s="82">
        <f t="shared" si="161"/>
        <v>45444</v>
      </c>
    </row>
    <row r="1160" spans="1:9" s="156" customFormat="1" ht="15.75" customHeight="1">
      <c r="A1160" s="113"/>
      <c r="B1160" s="196" t="s">
        <v>880</v>
      </c>
      <c r="C1160" s="198" t="s">
        <v>881</v>
      </c>
      <c r="D1160" s="258"/>
      <c r="E1160" s="85">
        <f t="shared" si="161"/>
        <v>45434</v>
      </c>
      <c r="F1160" s="82">
        <f t="shared" si="161"/>
        <v>45438</v>
      </c>
      <c r="G1160" s="82">
        <f t="shared" si="161"/>
        <v>45451</v>
      </c>
    </row>
    <row r="1161" spans="1:9" s="156" customFormat="1" ht="15.75" customHeight="1">
      <c r="A1161" s="184"/>
      <c r="B1161" s="196" t="s">
        <v>882</v>
      </c>
      <c r="C1161" s="199" t="s">
        <v>883</v>
      </c>
      <c r="D1161" s="258"/>
      <c r="E1161" s="200">
        <f t="shared" si="161"/>
        <v>45441</v>
      </c>
      <c r="F1161" s="200">
        <f t="shared" si="161"/>
        <v>45445</v>
      </c>
      <c r="G1161" s="200">
        <f t="shared" si="161"/>
        <v>45458</v>
      </c>
    </row>
    <row r="1162" spans="1:9" s="156" customFormat="1" ht="15.75" customHeight="1">
      <c r="A1162" s="184"/>
      <c r="B1162" s="201"/>
      <c r="C1162" s="202"/>
      <c r="D1162" s="145"/>
      <c r="E1162" s="203"/>
      <c r="F1162" s="203"/>
      <c r="G1162" s="203"/>
    </row>
    <row r="1163" spans="1:9" s="156" customFormat="1" ht="15.75" customHeight="1">
      <c r="A1163" s="184"/>
      <c r="B1163" s="80"/>
      <c r="C1163" s="80"/>
    </row>
    <row r="1164" spans="1:9" s="156" customFormat="1" ht="15.75" customHeight="1">
      <c r="A1164" s="113" t="s">
        <v>480</v>
      </c>
      <c r="B1164" s="218" t="s">
        <v>266</v>
      </c>
      <c r="C1164" s="218" t="s">
        <v>440</v>
      </c>
      <c r="D1164" s="218" t="s">
        <v>403</v>
      </c>
      <c r="E1164" s="82" t="s">
        <v>477</v>
      </c>
      <c r="F1164" s="82" t="s">
        <v>23</v>
      </c>
      <c r="G1164" s="82" t="s">
        <v>121</v>
      </c>
    </row>
    <row r="1165" spans="1:9" s="156" customFormat="1" ht="15.75" customHeight="1">
      <c r="A1165" s="113"/>
      <c r="B1165" s="220"/>
      <c r="C1165" s="220"/>
      <c r="D1165" s="220"/>
      <c r="E1165" s="82" t="s">
        <v>14</v>
      </c>
      <c r="F1165" s="82" t="s">
        <v>24</v>
      </c>
      <c r="G1165" s="82" t="s">
        <v>25</v>
      </c>
    </row>
    <row r="1166" spans="1:9" s="156" customFormat="1" ht="15.75" customHeight="1">
      <c r="A1166" s="113"/>
      <c r="B1166" s="133" t="s">
        <v>866</v>
      </c>
      <c r="C1166" s="133" t="s">
        <v>867</v>
      </c>
      <c r="D1166" s="218" t="s">
        <v>478</v>
      </c>
      <c r="E1166" s="82">
        <v>45407</v>
      </c>
      <c r="F1166" s="82">
        <f>E1166+5</f>
        <v>45412</v>
      </c>
      <c r="G1166" s="82">
        <f>F1166+17</f>
        <v>45429</v>
      </c>
    </row>
    <row r="1167" spans="1:9" s="156" customFormat="1" ht="15.75" customHeight="1">
      <c r="A1167" s="113"/>
      <c r="B1167" s="193" t="s">
        <v>872</v>
      </c>
      <c r="C1167" s="133" t="s">
        <v>868</v>
      </c>
      <c r="D1167" s="219"/>
      <c r="E1167" s="82">
        <f t="shared" ref="E1167:G1170" si="162">E1166+7</f>
        <v>45414</v>
      </c>
      <c r="F1167" s="82">
        <f t="shared" si="162"/>
        <v>45419</v>
      </c>
      <c r="G1167" s="82">
        <f t="shared" si="162"/>
        <v>45436</v>
      </c>
    </row>
    <row r="1168" spans="1:9" s="156" customFormat="1" ht="15.75" customHeight="1">
      <c r="B1168" s="194" t="s">
        <v>873</v>
      </c>
      <c r="C1168" s="133" t="s">
        <v>869</v>
      </c>
      <c r="D1168" s="219"/>
      <c r="E1168" s="82">
        <f t="shared" si="162"/>
        <v>45421</v>
      </c>
      <c r="F1168" s="82">
        <f t="shared" si="162"/>
        <v>45426</v>
      </c>
      <c r="G1168" s="82">
        <f t="shared" si="162"/>
        <v>45443</v>
      </c>
    </row>
    <row r="1169" spans="1:8" s="156" customFormat="1" ht="15.75" customHeight="1">
      <c r="A1169" s="113"/>
      <c r="B1169" s="194" t="s">
        <v>235</v>
      </c>
      <c r="C1169" s="133" t="s">
        <v>870</v>
      </c>
      <c r="D1169" s="219"/>
      <c r="E1169" s="82">
        <f t="shared" si="162"/>
        <v>45428</v>
      </c>
      <c r="F1169" s="82">
        <f t="shared" si="162"/>
        <v>45433</v>
      </c>
      <c r="G1169" s="82">
        <f t="shared" si="162"/>
        <v>45450</v>
      </c>
    </row>
    <row r="1170" spans="1:8" s="156" customFormat="1" ht="15.75" customHeight="1">
      <c r="A1170" s="184"/>
      <c r="B1170" s="195" t="s">
        <v>874</v>
      </c>
      <c r="C1170" s="133" t="s">
        <v>871</v>
      </c>
      <c r="D1170" s="220"/>
      <c r="E1170" s="82">
        <f t="shared" si="162"/>
        <v>45435</v>
      </c>
      <c r="F1170" s="82">
        <f t="shared" si="162"/>
        <v>45440</v>
      </c>
      <c r="G1170" s="82">
        <f t="shared" si="162"/>
        <v>45457</v>
      </c>
    </row>
    <row r="1171" spans="1:8" s="156" customFormat="1" ht="15.75" customHeight="1">
      <c r="A1171" s="230"/>
      <c r="B1171" s="230"/>
      <c r="C1171" s="230"/>
      <c r="D1171" s="230"/>
      <c r="E1171" s="230"/>
      <c r="F1171" s="230"/>
      <c r="G1171" s="230"/>
      <c r="H1171" s="230"/>
    </row>
    <row r="1172" spans="1:8" s="156" customFormat="1" ht="15.75" customHeight="1">
      <c r="A1172" s="113" t="s">
        <v>481</v>
      </c>
      <c r="B1172" s="218" t="s">
        <v>266</v>
      </c>
      <c r="C1172" s="218" t="s">
        <v>440</v>
      </c>
      <c r="D1172" s="218" t="s">
        <v>403</v>
      </c>
      <c r="E1172" s="82" t="s">
        <v>477</v>
      </c>
      <c r="F1172" s="82" t="s">
        <v>23</v>
      </c>
      <c r="G1172" s="82" t="s">
        <v>482</v>
      </c>
    </row>
    <row r="1173" spans="1:8" s="156" customFormat="1" ht="15.75" customHeight="1">
      <c r="A1173" s="113"/>
      <c r="B1173" s="220"/>
      <c r="C1173" s="220"/>
      <c r="D1173" s="220"/>
      <c r="E1173" s="82" t="s">
        <v>14</v>
      </c>
      <c r="F1173" s="82" t="s">
        <v>24</v>
      </c>
      <c r="G1173" s="82" t="s">
        <v>25</v>
      </c>
    </row>
    <row r="1174" spans="1:8" s="156" customFormat="1" ht="15.75" customHeight="1">
      <c r="B1174" s="148" t="s">
        <v>885</v>
      </c>
      <c r="C1174" s="148" t="s">
        <v>886</v>
      </c>
      <c r="D1174" s="218" t="s">
        <v>884</v>
      </c>
      <c r="E1174" s="82">
        <v>45410</v>
      </c>
      <c r="F1174" s="82">
        <f>E1174+5</f>
        <v>45415</v>
      </c>
      <c r="G1174" s="82">
        <f>F1174+17</f>
        <v>45432</v>
      </c>
    </row>
    <row r="1175" spans="1:8" s="156" customFormat="1" ht="15.75" customHeight="1">
      <c r="A1175" s="113"/>
      <c r="B1175" s="148" t="s">
        <v>507</v>
      </c>
      <c r="C1175" s="204"/>
      <c r="D1175" s="219"/>
      <c r="E1175" s="82">
        <f t="shared" ref="E1175:G1178" si="163">E1174+7</f>
        <v>45417</v>
      </c>
      <c r="F1175" s="82">
        <f t="shared" si="163"/>
        <v>45422</v>
      </c>
      <c r="G1175" s="82">
        <f t="shared" si="163"/>
        <v>45439</v>
      </c>
    </row>
    <row r="1176" spans="1:8" s="156" customFormat="1" ht="15.75" customHeight="1">
      <c r="A1176" s="113"/>
      <c r="B1176" s="115" t="s">
        <v>887</v>
      </c>
      <c r="C1176" s="204" t="s">
        <v>888</v>
      </c>
      <c r="D1176" s="219"/>
      <c r="E1176" s="82">
        <f t="shared" si="163"/>
        <v>45424</v>
      </c>
      <c r="F1176" s="82">
        <f t="shared" si="163"/>
        <v>45429</v>
      </c>
      <c r="G1176" s="82">
        <f t="shared" si="163"/>
        <v>45446</v>
      </c>
    </row>
    <row r="1177" spans="1:8" s="156" customFormat="1" ht="15.75" customHeight="1">
      <c r="A1177" s="113"/>
      <c r="B1177" s="79" t="s">
        <v>889</v>
      </c>
      <c r="C1177" s="105"/>
      <c r="D1177" s="219"/>
      <c r="E1177" s="85">
        <f t="shared" si="163"/>
        <v>45431</v>
      </c>
      <c r="F1177" s="205">
        <f t="shared" si="163"/>
        <v>45436</v>
      </c>
      <c r="G1177" s="205">
        <f t="shared" si="163"/>
        <v>45453</v>
      </c>
    </row>
    <row r="1178" spans="1:8" s="156" customFormat="1" ht="15.75" customHeight="1">
      <c r="A1178" s="113"/>
      <c r="B1178" s="79" t="s">
        <v>890</v>
      </c>
      <c r="C1178" s="79" t="s">
        <v>891</v>
      </c>
      <c r="D1178" s="220"/>
      <c r="E1178" s="93">
        <f t="shared" si="163"/>
        <v>45438</v>
      </c>
      <c r="F1178" s="206">
        <f t="shared" si="163"/>
        <v>45443</v>
      </c>
      <c r="G1178" s="205">
        <f t="shared" si="163"/>
        <v>45460</v>
      </c>
    </row>
    <row r="1179" spans="1:8" s="230" customFormat="1" ht="15.75" customHeight="1"/>
    <row r="1180" spans="1:8" s="156" customFormat="1" ht="15.75" customHeight="1">
      <c r="A1180" s="113" t="s">
        <v>122</v>
      </c>
      <c r="B1180" s="256" t="s">
        <v>266</v>
      </c>
      <c r="C1180" s="256" t="s">
        <v>440</v>
      </c>
      <c r="D1180" s="218" t="s">
        <v>403</v>
      </c>
      <c r="E1180" s="82" t="s">
        <v>477</v>
      </c>
      <c r="F1180" s="82" t="s">
        <v>23</v>
      </c>
      <c r="G1180" s="85" t="s">
        <v>122</v>
      </c>
    </row>
    <row r="1181" spans="1:8" s="156" customFormat="1" ht="15.75" customHeight="1">
      <c r="A1181" s="113"/>
      <c r="B1181" s="256"/>
      <c r="C1181" s="256"/>
      <c r="D1181" s="220"/>
      <c r="E1181" s="82" t="s">
        <v>333</v>
      </c>
      <c r="F1181" s="82" t="s">
        <v>24</v>
      </c>
      <c r="G1181" s="82" t="s">
        <v>25</v>
      </c>
    </row>
    <row r="1182" spans="1:8" s="156" customFormat="1" ht="15.75" customHeight="1">
      <c r="A1182" s="113"/>
      <c r="B1182" s="133" t="s">
        <v>893</v>
      </c>
      <c r="C1182" s="133" t="s">
        <v>894</v>
      </c>
      <c r="D1182" s="262" t="s">
        <v>892</v>
      </c>
      <c r="E1182" s="82">
        <v>45410</v>
      </c>
      <c r="F1182" s="82">
        <f>E1182+4</f>
        <v>45414</v>
      </c>
      <c r="G1182" s="82">
        <f>F1182+29</f>
        <v>45443</v>
      </c>
    </row>
    <row r="1183" spans="1:8" s="156" customFormat="1" ht="15.75" customHeight="1">
      <c r="A1183" s="113"/>
      <c r="B1183" s="111" t="s">
        <v>694</v>
      </c>
      <c r="C1183" s="187"/>
      <c r="D1183" s="262"/>
      <c r="E1183" s="82">
        <f t="shared" ref="E1183:G1185" si="164">E1182+7</f>
        <v>45417</v>
      </c>
      <c r="F1183" s="82">
        <f t="shared" si="164"/>
        <v>45421</v>
      </c>
      <c r="G1183" s="82">
        <f t="shared" si="164"/>
        <v>45450</v>
      </c>
    </row>
    <row r="1184" spans="1:8" s="156" customFormat="1" ht="15.75" customHeight="1">
      <c r="A1184" s="113"/>
      <c r="B1184" s="111" t="s">
        <v>895</v>
      </c>
      <c r="C1184" s="187" t="s">
        <v>896</v>
      </c>
      <c r="D1184" s="262"/>
      <c r="E1184" s="82">
        <f t="shared" si="164"/>
        <v>45424</v>
      </c>
      <c r="F1184" s="82">
        <f t="shared" si="164"/>
        <v>45428</v>
      </c>
      <c r="G1184" s="82">
        <f t="shared" si="164"/>
        <v>45457</v>
      </c>
    </row>
    <row r="1185" spans="1:8" s="156" customFormat="1" ht="15.75" customHeight="1">
      <c r="A1185" s="113"/>
      <c r="B1185" s="119" t="s">
        <v>897</v>
      </c>
      <c r="C1185" s="207" t="s">
        <v>898</v>
      </c>
      <c r="D1185" s="262"/>
      <c r="E1185" s="82">
        <f t="shared" si="164"/>
        <v>45431</v>
      </c>
      <c r="F1185" s="82">
        <f t="shared" si="164"/>
        <v>45435</v>
      </c>
      <c r="G1185" s="82">
        <f t="shared" si="164"/>
        <v>45464</v>
      </c>
    </row>
    <row r="1186" spans="1:8" s="156" customFormat="1" ht="15.75" customHeight="1">
      <c r="A1186" s="113"/>
      <c r="B1186" s="111" t="s">
        <v>694</v>
      </c>
      <c r="C1186" s="207"/>
      <c r="D1186" s="262"/>
      <c r="E1186" s="82">
        <f t="shared" ref="E1186:G1186" si="165">E1185+7</f>
        <v>45438</v>
      </c>
      <c r="F1186" s="82">
        <f t="shared" si="165"/>
        <v>45442</v>
      </c>
      <c r="G1186" s="82">
        <f t="shared" si="165"/>
        <v>45471</v>
      </c>
    </row>
    <row r="1187" spans="1:8" s="5" customFormat="1" ht="15.75" customHeight="1">
      <c r="A1187" s="275"/>
      <c r="B1187" s="275"/>
      <c r="C1187" s="275"/>
      <c r="D1187" s="275"/>
      <c r="E1187" s="275"/>
      <c r="F1187" s="275"/>
      <c r="G1187" s="275"/>
      <c r="H1187" s="275"/>
    </row>
    <row r="1188" spans="1:8" s="5" customFormat="1" ht="15.75" customHeight="1">
      <c r="A1188" s="275"/>
      <c r="B1188" s="275"/>
      <c r="C1188" s="275"/>
      <c r="D1188" s="275"/>
      <c r="E1188" s="275"/>
      <c r="F1188" s="275"/>
      <c r="G1188" s="275"/>
      <c r="H1188" s="275"/>
    </row>
    <row r="1189" spans="1:8" s="5" customFormat="1" ht="15.75" customHeight="1">
      <c r="A1189" s="62"/>
      <c r="B1189" s="217" t="s">
        <v>266</v>
      </c>
      <c r="C1189" s="217" t="s">
        <v>440</v>
      </c>
      <c r="D1189" s="215" t="s">
        <v>403</v>
      </c>
      <c r="E1189" s="12" t="s">
        <v>477</v>
      </c>
      <c r="F1189" s="12" t="s">
        <v>477</v>
      </c>
      <c r="G1189" s="63" t="s">
        <v>483</v>
      </c>
    </row>
    <row r="1190" spans="1:8" s="5" customFormat="1" ht="15.75" customHeight="1">
      <c r="A1190" s="62"/>
      <c r="B1190" s="217"/>
      <c r="C1190" s="217"/>
      <c r="D1190" s="216"/>
      <c r="E1190" s="12" t="s">
        <v>14</v>
      </c>
      <c r="F1190" s="12" t="s">
        <v>484</v>
      </c>
      <c r="G1190" s="12" t="s">
        <v>485</v>
      </c>
    </row>
    <row r="1191" spans="1:8" s="156" customFormat="1" ht="15.75" customHeight="1">
      <c r="A1191" s="113"/>
      <c r="B1191" s="96" t="s">
        <v>694</v>
      </c>
      <c r="C1191" s="182"/>
      <c r="D1191" s="265" t="s">
        <v>486</v>
      </c>
      <c r="E1191" s="82">
        <v>45410</v>
      </c>
      <c r="F1191" s="82">
        <f>E1191+4</f>
        <v>45414</v>
      </c>
      <c r="G1191" s="82">
        <f>F1191+27</f>
        <v>45441</v>
      </c>
    </row>
    <row r="1192" spans="1:8" s="156" customFormat="1" ht="15.75" customHeight="1">
      <c r="A1192" s="113"/>
      <c r="B1192" s="96" t="s">
        <v>849</v>
      </c>
      <c r="C1192" s="182" t="s">
        <v>850</v>
      </c>
      <c r="D1192" s="273"/>
      <c r="E1192" s="82">
        <f t="shared" ref="E1192:G1195" si="166">E1191+7</f>
        <v>45417</v>
      </c>
      <c r="F1192" s="82">
        <f t="shared" si="166"/>
        <v>45421</v>
      </c>
      <c r="G1192" s="82">
        <f t="shared" si="166"/>
        <v>45448</v>
      </c>
    </row>
    <row r="1193" spans="1:8" s="156" customFormat="1" ht="15.75" customHeight="1">
      <c r="A1193" s="113"/>
      <c r="B1193" s="96" t="s">
        <v>851</v>
      </c>
      <c r="C1193" s="182" t="s">
        <v>852</v>
      </c>
      <c r="D1193" s="273"/>
      <c r="E1193" s="82">
        <f t="shared" si="166"/>
        <v>45424</v>
      </c>
      <c r="F1193" s="82">
        <f t="shared" si="166"/>
        <v>45428</v>
      </c>
      <c r="G1193" s="82">
        <f t="shared" si="166"/>
        <v>45455</v>
      </c>
    </row>
    <row r="1194" spans="1:8" s="156" customFormat="1" ht="15.75" customHeight="1">
      <c r="A1194" s="113"/>
      <c r="B1194" s="96" t="s">
        <v>855</v>
      </c>
      <c r="C1194" s="182" t="s">
        <v>853</v>
      </c>
      <c r="D1194" s="273"/>
      <c r="E1194" s="85">
        <f t="shared" si="166"/>
        <v>45431</v>
      </c>
      <c r="F1194" s="82">
        <f t="shared" si="166"/>
        <v>45435</v>
      </c>
      <c r="G1194" s="82">
        <f t="shared" si="166"/>
        <v>45462</v>
      </c>
    </row>
    <row r="1195" spans="1:8" s="156" customFormat="1" ht="15.75" customHeight="1">
      <c r="A1195" s="113"/>
      <c r="B1195" s="96" t="s">
        <v>856</v>
      </c>
      <c r="C1195" s="182" t="s">
        <v>854</v>
      </c>
      <c r="D1195" s="274"/>
      <c r="E1195" s="200">
        <f t="shared" si="166"/>
        <v>45438</v>
      </c>
      <c r="F1195" s="200">
        <f t="shared" si="166"/>
        <v>45442</v>
      </c>
      <c r="G1195" s="200">
        <f t="shared" si="166"/>
        <v>45469</v>
      </c>
    </row>
    <row r="1196" spans="1:8" s="156" customFormat="1" ht="15.75" customHeight="1">
      <c r="A1196" s="230"/>
      <c r="B1196" s="230"/>
      <c r="C1196" s="230"/>
      <c r="D1196" s="230"/>
      <c r="E1196" s="230"/>
      <c r="F1196" s="230"/>
      <c r="G1196" s="230"/>
      <c r="H1196" s="230"/>
    </row>
    <row r="1197" spans="1:8" s="156" customFormat="1" ht="15.75" customHeight="1">
      <c r="A1197" s="230"/>
      <c r="B1197" s="230"/>
      <c r="C1197" s="230"/>
      <c r="D1197" s="230"/>
      <c r="E1197" s="230"/>
      <c r="F1197" s="230"/>
      <c r="G1197" s="230"/>
      <c r="H1197" s="230"/>
    </row>
    <row r="1198" spans="1:8" s="156" customFormat="1" ht="15.75" customHeight="1">
      <c r="A1198" s="230"/>
      <c r="B1198" s="230"/>
      <c r="C1198" s="230"/>
      <c r="D1198" s="230"/>
      <c r="E1198" s="230"/>
      <c r="F1198" s="230"/>
      <c r="G1198" s="230"/>
      <c r="H1198" s="230"/>
    </row>
    <row r="1199" spans="1:8" s="156" customFormat="1" ht="15.75" customHeight="1">
      <c r="A1199" s="230"/>
      <c r="B1199" s="230"/>
      <c r="C1199" s="230"/>
      <c r="D1199" s="230"/>
      <c r="E1199" s="230"/>
      <c r="F1199" s="230"/>
      <c r="G1199" s="230"/>
      <c r="H1199" s="230"/>
    </row>
    <row r="1200" spans="1:8" s="156" customFormat="1" ht="15.75" customHeight="1">
      <c r="A1200" s="113" t="s">
        <v>487</v>
      </c>
      <c r="B1200" s="218" t="s">
        <v>229</v>
      </c>
      <c r="C1200" s="218" t="s">
        <v>451</v>
      </c>
      <c r="D1200" s="218" t="s">
        <v>223</v>
      </c>
      <c r="E1200" s="82" t="s">
        <v>365</v>
      </c>
      <c r="F1200" s="82" t="s">
        <v>23</v>
      </c>
      <c r="G1200" s="85" t="s">
        <v>487</v>
      </c>
    </row>
    <row r="1201" spans="1:8" s="156" customFormat="1" ht="15.75" customHeight="1">
      <c r="A1201" s="113"/>
      <c r="B1201" s="220"/>
      <c r="C1201" s="220"/>
      <c r="D1201" s="220"/>
      <c r="E1201" s="82" t="s">
        <v>14</v>
      </c>
      <c r="F1201" s="82" t="s">
        <v>24</v>
      </c>
      <c r="G1201" s="82" t="s">
        <v>25</v>
      </c>
    </row>
    <row r="1202" spans="1:8" s="156" customFormat="1" ht="15.75" customHeight="1">
      <c r="A1202" s="113"/>
      <c r="B1202" s="96" t="s">
        <v>694</v>
      </c>
      <c r="C1202" s="182"/>
      <c r="D1202" s="238" t="s">
        <v>488</v>
      </c>
      <c r="E1202" s="82">
        <v>45410</v>
      </c>
      <c r="F1202" s="82">
        <f>E1202+4</f>
        <v>45414</v>
      </c>
      <c r="G1202" s="82">
        <f>F1202+29</f>
        <v>45443</v>
      </c>
    </row>
    <row r="1203" spans="1:8" s="156" customFormat="1" ht="15.75" customHeight="1">
      <c r="A1203" s="113"/>
      <c r="B1203" s="96" t="s">
        <v>849</v>
      </c>
      <c r="C1203" s="182" t="s">
        <v>850</v>
      </c>
      <c r="D1203" s="219"/>
      <c r="E1203" s="82">
        <f t="shared" ref="E1203:G1206" si="167">E1202+7</f>
        <v>45417</v>
      </c>
      <c r="F1203" s="82">
        <f t="shared" si="167"/>
        <v>45421</v>
      </c>
      <c r="G1203" s="82">
        <f t="shared" si="167"/>
        <v>45450</v>
      </c>
    </row>
    <row r="1204" spans="1:8" s="156" customFormat="1" ht="15.75" customHeight="1">
      <c r="A1204" s="113"/>
      <c r="B1204" s="96" t="s">
        <v>851</v>
      </c>
      <c r="C1204" s="182" t="s">
        <v>852</v>
      </c>
      <c r="D1204" s="219"/>
      <c r="E1204" s="82">
        <f t="shared" si="167"/>
        <v>45424</v>
      </c>
      <c r="F1204" s="82">
        <f t="shared" si="167"/>
        <v>45428</v>
      </c>
      <c r="G1204" s="82">
        <f t="shared" si="167"/>
        <v>45457</v>
      </c>
    </row>
    <row r="1205" spans="1:8" s="156" customFormat="1" ht="15.75" customHeight="1">
      <c r="A1205" s="113"/>
      <c r="B1205" s="96" t="s">
        <v>855</v>
      </c>
      <c r="C1205" s="182" t="s">
        <v>853</v>
      </c>
      <c r="D1205" s="219"/>
      <c r="E1205" s="82">
        <f t="shared" si="167"/>
        <v>45431</v>
      </c>
      <c r="F1205" s="82">
        <f t="shared" si="167"/>
        <v>45435</v>
      </c>
      <c r="G1205" s="82">
        <f t="shared" si="167"/>
        <v>45464</v>
      </c>
    </row>
    <row r="1206" spans="1:8" s="156" customFormat="1" ht="15.75" customHeight="1">
      <c r="B1206" s="96" t="s">
        <v>856</v>
      </c>
      <c r="C1206" s="182" t="s">
        <v>854</v>
      </c>
      <c r="D1206" s="220"/>
      <c r="E1206" s="85">
        <f t="shared" si="167"/>
        <v>45438</v>
      </c>
      <c r="F1206" s="82">
        <f t="shared" si="167"/>
        <v>45442</v>
      </c>
      <c r="G1206" s="82">
        <f t="shared" si="167"/>
        <v>45471</v>
      </c>
    </row>
    <row r="1207" spans="1:8" s="156" customFormat="1" ht="15.75" customHeight="1">
      <c r="A1207" s="230"/>
      <c r="B1207" s="230"/>
      <c r="C1207" s="230"/>
      <c r="D1207" s="230"/>
      <c r="E1207" s="230"/>
      <c r="F1207" s="230"/>
      <c r="G1207" s="230"/>
      <c r="H1207" s="230"/>
    </row>
    <row r="1208" spans="1:8" s="156" customFormat="1" ht="15.75" customHeight="1">
      <c r="A1208" s="230"/>
      <c r="B1208" s="230"/>
      <c r="C1208" s="230"/>
      <c r="D1208" s="230"/>
      <c r="E1208" s="230"/>
      <c r="F1208" s="230"/>
      <c r="G1208" s="230"/>
      <c r="H1208" s="230"/>
    </row>
    <row r="1209" spans="1:8" s="156" customFormat="1" ht="15.75" customHeight="1">
      <c r="A1209" s="113" t="s">
        <v>639</v>
      </c>
      <c r="B1209" s="262" t="s">
        <v>266</v>
      </c>
      <c r="C1209" s="262" t="s">
        <v>440</v>
      </c>
      <c r="D1209" s="262" t="s">
        <v>403</v>
      </c>
      <c r="E1209" s="94" t="s">
        <v>477</v>
      </c>
      <c r="F1209" s="82" t="s">
        <v>23</v>
      </c>
      <c r="G1209" s="82" t="s">
        <v>489</v>
      </c>
    </row>
    <row r="1210" spans="1:8" s="156" customFormat="1" ht="15.75" customHeight="1">
      <c r="A1210" s="113"/>
      <c r="B1210" s="262"/>
      <c r="C1210" s="262"/>
      <c r="D1210" s="262"/>
      <c r="E1210" s="94" t="s">
        <v>14</v>
      </c>
      <c r="F1210" s="82" t="s">
        <v>24</v>
      </c>
      <c r="G1210" s="82" t="s">
        <v>25</v>
      </c>
    </row>
    <row r="1211" spans="1:8" s="156" customFormat="1" ht="15.75" customHeight="1">
      <c r="A1211" s="113"/>
      <c r="B1211" s="208" t="s">
        <v>640</v>
      </c>
      <c r="C1211" s="209" t="s">
        <v>641</v>
      </c>
      <c r="D1211" s="218" t="s">
        <v>638</v>
      </c>
      <c r="E1211" s="94">
        <v>45414</v>
      </c>
      <c r="F1211" s="82">
        <f>E1211+4</f>
        <v>45418</v>
      </c>
      <c r="G1211" s="82">
        <f>F1211+37</f>
        <v>45455</v>
      </c>
    </row>
    <row r="1212" spans="1:8" s="156" customFormat="1" ht="15.75" customHeight="1">
      <c r="B1212" s="208" t="s">
        <v>642</v>
      </c>
      <c r="C1212" s="209" t="s">
        <v>643</v>
      </c>
      <c r="D1212" s="219"/>
      <c r="E1212" s="94">
        <f t="shared" ref="E1212:G1215" si="168">E1211+7</f>
        <v>45421</v>
      </c>
      <c r="F1212" s="82">
        <f t="shared" si="168"/>
        <v>45425</v>
      </c>
      <c r="G1212" s="82">
        <f t="shared" si="168"/>
        <v>45462</v>
      </c>
    </row>
    <row r="1213" spans="1:8" s="156" customFormat="1" ht="15.75" customHeight="1">
      <c r="A1213" s="113"/>
      <c r="B1213" s="208" t="s">
        <v>644</v>
      </c>
      <c r="C1213" s="209" t="s">
        <v>645</v>
      </c>
      <c r="D1213" s="219"/>
      <c r="E1213" s="94">
        <f t="shared" si="168"/>
        <v>45428</v>
      </c>
      <c r="F1213" s="82">
        <f t="shared" si="168"/>
        <v>45432</v>
      </c>
      <c r="G1213" s="82">
        <f t="shared" si="168"/>
        <v>45469</v>
      </c>
    </row>
    <row r="1214" spans="1:8" s="156" customFormat="1" ht="15.75" customHeight="1">
      <c r="A1214" s="113"/>
      <c r="B1214" s="208" t="s">
        <v>646</v>
      </c>
      <c r="C1214" s="209" t="s">
        <v>647</v>
      </c>
      <c r="D1214" s="219"/>
      <c r="E1214" s="94">
        <f t="shared" si="168"/>
        <v>45435</v>
      </c>
      <c r="F1214" s="82">
        <f t="shared" si="168"/>
        <v>45439</v>
      </c>
      <c r="G1214" s="82">
        <f t="shared" si="168"/>
        <v>45476</v>
      </c>
    </row>
    <row r="1215" spans="1:8" s="156" customFormat="1" ht="15.75" customHeight="1">
      <c r="A1215" s="113"/>
      <c r="B1215" s="208"/>
      <c r="C1215" s="209"/>
      <c r="D1215" s="220"/>
      <c r="E1215" s="94">
        <f t="shared" si="168"/>
        <v>45442</v>
      </c>
      <c r="F1215" s="82">
        <f t="shared" si="168"/>
        <v>45446</v>
      </c>
      <c r="G1215" s="82">
        <f t="shared" si="168"/>
        <v>45483</v>
      </c>
    </row>
    <row r="1216" spans="1:8" s="230" customFormat="1" ht="15.75" customHeight="1"/>
    <row r="1217" spans="1:8" s="156" customFormat="1" ht="15.75" customHeight="1">
      <c r="A1217" s="113" t="s">
        <v>123</v>
      </c>
      <c r="B1217" s="236" t="s">
        <v>266</v>
      </c>
      <c r="C1217" s="236" t="s">
        <v>21</v>
      </c>
      <c r="D1217" s="218" t="s">
        <v>403</v>
      </c>
      <c r="E1217" s="82" t="s">
        <v>477</v>
      </c>
      <c r="F1217" s="82" t="s">
        <v>23</v>
      </c>
      <c r="G1217" s="85" t="s">
        <v>490</v>
      </c>
    </row>
    <row r="1218" spans="1:8" s="156" customFormat="1" ht="15.75" customHeight="1">
      <c r="A1218" s="113"/>
      <c r="B1218" s="237"/>
      <c r="C1218" s="237"/>
      <c r="D1218" s="220"/>
      <c r="E1218" s="82" t="s">
        <v>14</v>
      </c>
      <c r="F1218" s="82" t="s">
        <v>24</v>
      </c>
      <c r="G1218" s="82" t="s">
        <v>25</v>
      </c>
    </row>
    <row r="1219" spans="1:8" s="156" customFormat="1" ht="15.75" customHeight="1">
      <c r="B1219" s="90" t="s">
        <v>601</v>
      </c>
      <c r="C1219" s="191"/>
      <c r="D1219" s="218" t="s">
        <v>476</v>
      </c>
      <c r="E1219" s="82">
        <v>45415</v>
      </c>
      <c r="F1219" s="82">
        <f>E1219+4</f>
        <v>45419</v>
      </c>
      <c r="G1219" s="82">
        <f>F1219+21</f>
        <v>45440</v>
      </c>
    </row>
    <row r="1220" spans="1:8" s="156" customFormat="1" ht="15.75" customHeight="1">
      <c r="A1220" s="113"/>
      <c r="B1220" s="188" t="s">
        <v>602</v>
      </c>
      <c r="C1220" s="188" t="s">
        <v>603</v>
      </c>
      <c r="D1220" s="219"/>
      <c r="E1220" s="82">
        <f t="shared" ref="E1220:G1223" si="169">E1219+7</f>
        <v>45422</v>
      </c>
      <c r="F1220" s="82">
        <f t="shared" si="169"/>
        <v>45426</v>
      </c>
      <c r="G1220" s="82">
        <f t="shared" si="169"/>
        <v>45447</v>
      </c>
    </row>
    <row r="1221" spans="1:8" s="156" customFormat="1" ht="15.75" customHeight="1">
      <c r="A1221" s="113"/>
      <c r="B1221" s="90" t="s">
        <v>604</v>
      </c>
      <c r="C1221" s="192" t="s">
        <v>605</v>
      </c>
      <c r="D1221" s="219"/>
      <c r="E1221" s="82">
        <f t="shared" si="169"/>
        <v>45429</v>
      </c>
      <c r="F1221" s="82">
        <f t="shared" si="169"/>
        <v>45433</v>
      </c>
      <c r="G1221" s="82">
        <f t="shared" si="169"/>
        <v>45454</v>
      </c>
    </row>
    <row r="1222" spans="1:8" s="156" customFormat="1" ht="15.75" customHeight="1">
      <c r="A1222" s="113"/>
      <c r="B1222" s="192" t="s">
        <v>606</v>
      </c>
      <c r="C1222" s="191" t="s">
        <v>607</v>
      </c>
      <c r="D1222" s="219"/>
      <c r="E1222" s="85">
        <f t="shared" si="169"/>
        <v>45436</v>
      </c>
      <c r="F1222" s="82">
        <f t="shared" si="169"/>
        <v>45440</v>
      </c>
      <c r="G1222" s="82">
        <f t="shared" si="169"/>
        <v>45461</v>
      </c>
    </row>
    <row r="1223" spans="1:8" s="156" customFormat="1" ht="15.75" customHeight="1">
      <c r="A1223" s="158"/>
      <c r="B1223" s="90"/>
      <c r="C1223" s="112"/>
      <c r="D1223" s="220"/>
      <c r="E1223" s="85">
        <f t="shared" si="169"/>
        <v>45443</v>
      </c>
      <c r="F1223" s="82">
        <f t="shared" si="169"/>
        <v>45447</v>
      </c>
      <c r="G1223" s="82">
        <f t="shared" si="169"/>
        <v>45468</v>
      </c>
      <c r="H1223" s="158"/>
    </row>
    <row r="1224" spans="1:8" s="5" customFormat="1" ht="15.75" customHeight="1">
      <c r="A1224" s="62"/>
    </row>
    <row r="1225" spans="1:8" s="5" customFormat="1" ht="15.75" customHeight="1">
      <c r="A1225" s="45" t="s">
        <v>491</v>
      </c>
      <c r="B1225" s="236" t="s">
        <v>266</v>
      </c>
      <c r="C1225" s="236" t="s">
        <v>21</v>
      </c>
      <c r="D1225" s="244" t="s">
        <v>403</v>
      </c>
      <c r="E1225" s="82" t="s">
        <v>477</v>
      </c>
      <c r="F1225" s="82" t="s">
        <v>23</v>
      </c>
      <c r="G1225" s="85" t="s">
        <v>492</v>
      </c>
    </row>
    <row r="1226" spans="1:8" s="5" customFormat="1" ht="15.75" customHeight="1">
      <c r="B1226" s="237"/>
      <c r="C1226" s="237"/>
      <c r="D1226" s="244"/>
      <c r="E1226" s="82" t="s">
        <v>14</v>
      </c>
      <c r="F1226" s="82" t="s">
        <v>24</v>
      </c>
      <c r="G1226" s="82" t="s">
        <v>25</v>
      </c>
    </row>
    <row r="1227" spans="1:8" s="5" customFormat="1" ht="15.75" customHeight="1">
      <c r="A1227" s="38"/>
      <c r="B1227" s="90" t="s">
        <v>601</v>
      </c>
      <c r="C1227" s="191"/>
      <c r="D1227" s="218" t="s">
        <v>493</v>
      </c>
      <c r="E1227" s="82">
        <v>45415</v>
      </c>
      <c r="F1227" s="82">
        <f>E1227+4</f>
        <v>45419</v>
      </c>
      <c r="G1227" s="82">
        <f>F1227+23</f>
        <v>45442</v>
      </c>
    </row>
    <row r="1228" spans="1:8" s="5" customFormat="1" ht="15.75" customHeight="1">
      <c r="A1228" s="38"/>
      <c r="B1228" s="188" t="s">
        <v>602</v>
      </c>
      <c r="C1228" s="188" t="s">
        <v>603</v>
      </c>
      <c r="D1228" s="219"/>
      <c r="E1228" s="82">
        <f t="shared" ref="E1228:G1231" si="170">E1227+7</f>
        <v>45422</v>
      </c>
      <c r="F1228" s="82">
        <f t="shared" si="170"/>
        <v>45426</v>
      </c>
      <c r="G1228" s="82">
        <f t="shared" si="170"/>
        <v>45449</v>
      </c>
    </row>
    <row r="1229" spans="1:8" s="5" customFormat="1" ht="15.75" customHeight="1">
      <c r="A1229" s="62"/>
      <c r="B1229" s="90" t="s">
        <v>604</v>
      </c>
      <c r="C1229" s="192" t="s">
        <v>605</v>
      </c>
      <c r="D1229" s="219"/>
      <c r="E1229" s="82">
        <f t="shared" si="170"/>
        <v>45429</v>
      </c>
      <c r="F1229" s="82">
        <f t="shared" si="170"/>
        <v>45433</v>
      </c>
      <c r="G1229" s="82">
        <f t="shared" si="170"/>
        <v>45456</v>
      </c>
    </row>
    <row r="1230" spans="1:8" s="5" customFormat="1" ht="15.75" customHeight="1">
      <c r="A1230" s="62"/>
      <c r="B1230" s="192" t="s">
        <v>606</v>
      </c>
      <c r="C1230" s="191" t="s">
        <v>607</v>
      </c>
      <c r="D1230" s="219"/>
      <c r="E1230" s="82">
        <f t="shared" si="170"/>
        <v>45436</v>
      </c>
      <c r="F1230" s="82">
        <f t="shared" si="170"/>
        <v>45440</v>
      </c>
      <c r="G1230" s="82">
        <f t="shared" si="170"/>
        <v>45463</v>
      </c>
    </row>
    <row r="1231" spans="1:8" s="5" customFormat="1" ht="15.75" customHeight="1">
      <c r="A1231" s="62"/>
      <c r="B1231" s="90"/>
      <c r="C1231" s="112"/>
      <c r="D1231" s="220"/>
      <c r="E1231" s="82">
        <f t="shared" si="170"/>
        <v>45443</v>
      </c>
      <c r="F1231" s="82">
        <f t="shared" si="170"/>
        <v>45447</v>
      </c>
      <c r="G1231" s="82">
        <f t="shared" si="170"/>
        <v>45470</v>
      </c>
    </row>
    <row r="1232" spans="1:8" s="6" customFormat="1">
      <c r="A1232" s="303"/>
      <c r="B1232" s="303"/>
      <c r="C1232" s="303"/>
      <c r="D1232" s="303"/>
      <c r="E1232" s="303"/>
      <c r="F1232" s="303"/>
      <c r="G1232" s="303"/>
    </row>
    <row r="1233" spans="1:7" s="5" customFormat="1" ht="15.75" customHeight="1">
      <c r="A1233" s="303"/>
      <c r="B1233" s="303"/>
      <c r="C1233" s="303"/>
      <c r="D1233" s="303"/>
      <c r="E1233" s="303"/>
      <c r="F1233" s="303"/>
      <c r="G1233" s="303"/>
    </row>
    <row r="1234" spans="1:7" s="5" customFormat="1" ht="15.75" customHeight="1">
      <c r="A1234" s="263" t="s">
        <v>494</v>
      </c>
      <c r="B1234" s="263"/>
      <c r="C1234" s="263"/>
      <c r="D1234" s="263"/>
      <c r="E1234" s="263"/>
      <c r="F1234" s="263"/>
      <c r="G1234" s="263"/>
    </row>
    <row r="1235" spans="1:7" s="6" customFormat="1">
      <c r="A1235" s="303"/>
      <c r="B1235" s="303"/>
      <c r="C1235" s="303"/>
      <c r="D1235" s="303"/>
      <c r="E1235" s="303"/>
      <c r="F1235" s="303"/>
      <c r="G1235" s="303"/>
    </row>
    <row r="1236" spans="1:7" s="5" customFormat="1" ht="15.75" customHeight="1">
      <c r="A1236" s="62" t="s">
        <v>495</v>
      </c>
      <c r="B1236" s="259" t="s">
        <v>266</v>
      </c>
      <c r="C1236" s="259" t="s">
        <v>440</v>
      </c>
      <c r="D1236" s="259" t="s">
        <v>403</v>
      </c>
      <c r="E1236" s="65" t="s">
        <v>477</v>
      </c>
      <c r="F1236" s="65" t="s">
        <v>23</v>
      </c>
      <c r="G1236" s="65" t="s">
        <v>125</v>
      </c>
    </row>
    <row r="1237" spans="1:7" s="5" customFormat="1" ht="15.75" customHeight="1">
      <c r="A1237" s="62"/>
      <c r="B1237" s="260"/>
      <c r="C1237" s="260"/>
      <c r="D1237" s="260"/>
      <c r="E1237" s="12" t="s">
        <v>14</v>
      </c>
      <c r="F1237" s="12" t="s">
        <v>24</v>
      </c>
      <c r="G1237" s="12" t="s">
        <v>25</v>
      </c>
    </row>
    <row r="1238" spans="1:7" s="5" customFormat="1" ht="15.75" customHeight="1">
      <c r="A1238" s="113"/>
      <c r="B1238" s="115" t="s">
        <v>1020</v>
      </c>
      <c r="C1238" s="105" t="s">
        <v>1021</v>
      </c>
      <c r="D1238" s="218" t="s">
        <v>496</v>
      </c>
      <c r="E1238" s="82">
        <v>45410</v>
      </c>
      <c r="F1238" s="82">
        <f>E1238+5</f>
        <v>45415</v>
      </c>
      <c r="G1238" s="82">
        <f>F1238+17</f>
        <v>45432</v>
      </c>
    </row>
    <row r="1239" spans="1:7" s="5" customFormat="1" ht="15.75" customHeight="1">
      <c r="A1239" s="184"/>
      <c r="B1239" s="115" t="s">
        <v>1022</v>
      </c>
      <c r="C1239" s="105" t="s">
        <v>1023</v>
      </c>
      <c r="D1239" s="219"/>
      <c r="E1239" s="82">
        <f t="shared" ref="E1239:G1242" si="171">E1238+7</f>
        <v>45417</v>
      </c>
      <c r="F1239" s="82">
        <f t="shared" si="171"/>
        <v>45422</v>
      </c>
      <c r="G1239" s="82">
        <f t="shared" si="171"/>
        <v>45439</v>
      </c>
    </row>
    <row r="1240" spans="1:7" s="5" customFormat="1" ht="15.75" customHeight="1">
      <c r="A1240" s="113"/>
      <c r="B1240" s="115" t="s">
        <v>1024</v>
      </c>
      <c r="C1240" s="105" t="s">
        <v>1021</v>
      </c>
      <c r="D1240" s="219"/>
      <c r="E1240" s="82">
        <f t="shared" si="171"/>
        <v>45424</v>
      </c>
      <c r="F1240" s="82">
        <f t="shared" si="171"/>
        <v>45429</v>
      </c>
      <c r="G1240" s="82">
        <f t="shared" si="171"/>
        <v>45446</v>
      </c>
    </row>
    <row r="1241" spans="1:7" s="5" customFormat="1" ht="15.75" customHeight="1">
      <c r="A1241" s="113"/>
      <c r="B1241" s="210" t="s">
        <v>1025</v>
      </c>
      <c r="C1241" s="105" t="s">
        <v>1026</v>
      </c>
      <c r="D1241" s="219"/>
      <c r="E1241" s="82">
        <f t="shared" si="171"/>
        <v>45431</v>
      </c>
      <c r="F1241" s="82">
        <f t="shared" si="171"/>
        <v>45436</v>
      </c>
      <c r="G1241" s="82">
        <f t="shared" si="171"/>
        <v>45453</v>
      </c>
    </row>
    <row r="1242" spans="1:7" s="5" customFormat="1" ht="15.75" customHeight="1">
      <c r="A1242" s="113"/>
      <c r="B1242" s="92" t="s">
        <v>1027</v>
      </c>
      <c r="C1242" s="105" t="s">
        <v>1028</v>
      </c>
      <c r="D1242" s="220"/>
      <c r="E1242" s="82">
        <f t="shared" si="171"/>
        <v>45438</v>
      </c>
      <c r="F1242" s="82">
        <f t="shared" si="171"/>
        <v>45443</v>
      </c>
      <c r="G1242" s="82">
        <f t="shared" si="171"/>
        <v>45460</v>
      </c>
    </row>
    <row r="1243" spans="1:7" s="5" customFormat="1" ht="15.75" customHeight="1">
      <c r="A1243" s="113"/>
      <c r="B1243" s="141"/>
      <c r="C1243" s="141"/>
      <c r="D1243" s="142"/>
      <c r="E1243" s="132"/>
      <c r="F1243" s="132"/>
      <c r="G1243" s="132"/>
    </row>
    <row r="1244" spans="1:7" s="5" customFormat="1" ht="15.75" customHeight="1">
      <c r="A1244" s="113"/>
      <c r="B1244" s="141"/>
      <c r="C1244" s="141"/>
      <c r="D1244" s="142"/>
      <c r="E1244" s="132"/>
      <c r="F1244" s="132"/>
      <c r="G1244" s="132"/>
    </row>
    <row r="1245" spans="1:7" s="5" customFormat="1" ht="15.75" customHeight="1">
      <c r="A1245" s="113"/>
      <c r="B1245" s="244" t="s">
        <v>266</v>
      </c>
      <c r="C1245" s="244" t="s">
        <v>440</v>
      </c>
      <c r="D1245" s="244" t="s">
        <v>403</v>
      </c>
      <c r="E1245" s="82" t="s">
        <v>477</v>
      </c>
      <c r="F1245" s="82" t="s">
        <v>23</v>
      </c>
      <c r="G1245" s="82" t="s">
        <v>125</v>
      </c>
    </row>
    <row r="1246" spans="1:7" s="5" customFormat="1" ht="15.75" customHeight="1">
      <c r="A1246" s="113"/>
      <c r="B1246" s="244"/>
      <c r="C1246" s="244"/>
      <c r="D1246" s="244"/>
      <c r="E1246" s="82" t="s">
        <v>14</v>
      </c>
      <c r="F1246" s="82" t="s">
        <v>24</v>
      </c>
      <c r="G1246" s="82" t="s">
        <v>25</v>
      </c>
    </row>
    <row r="1247" spans="1:7" s="5" customFormat="1" ht="15.75" customHeight="1">
      <c r="A1247" s="113"/>
      <c r="B1247" s="148" t="s">
        <v>609</v>
      </c>
      <c r="C1247" s="148"/>
      <c r="D1247" s="221" t="s">
        <v>608</v>
      </c>
      <c r="E1247" s="82">
        <v>45411</v>
      </c>
      <c r="F1247" s="82">
        <f>E1247+5</f>
        <v>45416</v>
      </c>
      <c r="G1247" s="82">
        <f>F1247+17</f>
        <v>45433</v>
      </c>
    </row>
    <row r="1248" spans="1:7" s="5" customFormat="1" ht="15.75" customHeight="1">
      <c r="A1248" s="113"/>
      <c r="B1248" s="115" t="s">
        <v>610</v>
      </c>
      <c r="C1248" s="148" t="s">
        <v>611</v>
      </c>
      <c r="D1248" s="221"/>
      <c r="E1248" s="82">
        <f>E1247+7</f>
        <v>45418</v>
      </c>
      <c r="F1248" s="82">
        <f t="shared" ref="E1248:F1250" si="172">F1247+7</f>
        <v>45423</v>
      </c>
      <c r="G1248" s="82">
        <f>F1248+17</f>
        <v>45440</v>
      </c>
    </row>
    <row r="1249" spans="1:7" s="5" customFormat="1" ht="15.75" customHeight="1">
      <c r="A1249" s="113"/>
      <c r="B1249" s="148" t="s">
        <v>612</v>
      </c>
      <c r="C1249" s="204" t="s">
        <v>613</v>
      </c>
      <c r="D1249" s="221"/>
      <c r="E1249" s="82">
        <f t="shared" si="172"/>
        <v>45425</v>
      </c>
      <c r="F1249" s="82">
        <f t="shared" si="172"/>
        <v>45430</v>
      </c>
      <c r="G1249" s="82">
        <f>F1249+17</f>
        <v>45447</v>
      </c>
    </row>
    <row r="1250" spans="1:7" s="5" customFormat="1" ht="15.75" customHeight="1">
      <c r="A1250" s="113"/>
      <c r="B1250" s="115" t="s">
        <v>614</v>
      </c>
      <c r="C1250" s="204" t="s">
        <v>615</v>
      </c>
      <c r="D1250" s="221"/>
      <c r="E1250" s="82">
        <f t="shared" si="172"/>
        <v>45432</v>
      </c>
      <c r="F1250" s="82">
        <f t="shared" si="172"/>
        <v>45437</v>
      </c>
      <c r="G1250" s="82">
        <f>F1250+17</f>
        <v>45454</v>
      </c>
    </row>
    <row r="1251" spans="1:7" s="5" customFormat="1" ht="15.75" customHeight="1">
      <c r="A1251" s="113"/>
      <c r="B1251" s="148"/>
      <c r="C1251" s="115"/>
      <c r="D1251" s="221"/>
      <c r="E1251" s="82"/>
      <c r="F1251" s="82"/>
      <c r="G1251" s="82"/>
    </row>
    <row r="1252" spans="1:7" s="55" customFormat="1" ht="15.75" customHeight="1">
      <c r="A1252" s="171"/>
      <c r="B1252" s="171"/>
      <c r="C1252" s="171"/>
      <c r="D1252" s="171"/>
      <c r="E1252" s="171"/>
      <c r="F1252" s="171"/>
      <c r="G1252" s="171"/>
    </row>
    <row r="1253" spans="1:7" s="5" customFormat="1" ht="15.75" customHeight="1">
      <c r="A1253" s="113" t="s">
        <v>126</v>
      </c>
      <c r="B1253" s="277" t="s">
        <v>244</v>
      </c>
      <c r="C1253" s="277" t="s">
        <v>440</v>
      </c>
      <c r="D1253" s="227" t="s">
        <v>403</v>
      </c>
      <c r="E1253" s="82" t="s">
        <v>477</v>
      </c>
      <c r="F1253" s="82" t="s">
        <v>23</v>
      </c>
      <c r="G1253" s="82" t="s">
        <v>1019</v>
      </c>
    </row>
    <row r="1254" spans="1:7" s="5" customFormat="1" ht="15.75" customHeight="1">
      <c r="A1254" s="113"/>
      <c r="B1254" s="277"/>
      <c r="C1254" s="277"/>
      <c r="D1254" s="229"/>
      <c r="E1254" s="82" t="s">
        <v>14</v>
      </c>
      <c r="F1254" s="82" t="s">
        <v>24</v>
      </c>
      <c r="G1254" s="82" t="s">
        <v>25</v>
      </c>
    </row>
    <row r="1255" spans="1:7" s="5" customFormat="1" ht="15.75" customHeight="1">
      <c r="A1255" s="113"/>
      <c r="B1255" s="115" t="s">
        <v>1020</v>
      </c>
      <c r="C1255" s="105" t="s">
        <v>1021</v>
      </c>
      <c r="D1255" s="218" t="s">
        <v>496</v>
      </c>
      <c r="E1255" s="94">
        <v>45410</v>
      </c>
      <c r="F1255" s="94">
        <f>E1255+5</f>
        <v>45415</v>
      </c>
      <c r="G1255" s="94">
        <f>F1255+19</f>
        <v>45434</v>
      </c>
    </row>
    <row r="1256" spans="1:7" s="5" customFormat="1" ht="15.75" customHeight="1">
      <c r="A1256" s="113"/>
      <c r="B1256" s="115" t="s">
        <v>1022</v>
      </c>
      <c r="C1256" s="105" t="s">
        <v>1023</v>
      </c>
      <c r="D1256" s="219"/>
      <c r="E1256" s="94">
        <f>E1255+7</f>
        <v>45417</v>
      </c>
      <c r="F1256" s="94">
        <f t="shared" ref="E1256:F1259" si="173">F1255+7</f>
        <v>45422</v>
      </c>
      <c r="G1256" s="94">
        <f>F1256+17</f>
        <v>45439</v>
      </c>
    </row>
    <row r="1257" spans="1:7" s="5" customFormat="1" ht="15.75" customHeight="1">
      <c r="A1257" s="113"/>
      <c r="B1257" s="115" t="s">
        <v>1024</v>
      </c>
      <c r="C1257" s="105" t="s">
        <v>1021</v>
      </c>
      <c r="D1257" s="219"/>
      <c r="E1257" s="94">
        <f t="shared" si="173"/>
        <v>45424</v>
      </c>
      <c r="F1257" s="94">
        <f t="shared" si="173"/>
        <v>45429</v>
      </c>
      <c r="G1257" s="94">
        <f>F1257+17</f>
        <v>45446</v>
      </c>
    </row>
    <row r="1258" spans="1:7" s="5" customFormat="1" ht="15.75" customHeight="1">
      <c r="A1258" s="113"/>
      <c r="B1258" s="210" t="s">
        <v>1025</v>
      </c>
      <c r="C1258" s="105" t="s">
        <v>1026</v>
      </c>
      <c r="D1258" s="219"/>
      <c r="E1258" s="94">
        <f t="shared" si="173"/>
        <v>45431</v>
      </c>
      <c r="F1258" s="94">
        <f t="shared" si="173"/>
        <v>45436</v>
      </c>
      <c r="G1258" s="94">
        <f>F1258+17</f>
        <v>45453</v>
      </c>
    </row>
    <row r="1259" spans="1:7" s="5" customFormat="1" ht="15.75" customHeight="1">
      <c r="A1259" s="113"/>
      <c r="B1259" s="92" t="s">
        <v>1027</v>
      </c>
      <c r="C1259" s="105" t="s">
        <v>1028</v>
      </c>
      <c r="D1259" s="220"/>
      <c r="E1259" s="94">
        <f t="shared" si="173"/>
        <v>45438</v>
      </c>
      <c r="F1259" s="94">
        <f t="shared" si="173"/>
        <v>45443</v>
      </c>
      <c r="G1259" s="94">
        <f>F1259+17</f>
        <v>45460</v>
      </c>
    </row>
    <row r="1260" spans="1:7" s="5" customFormat="1" ht="15.75" customHeight="1">
      <c r="A1260" s="276"/>
      <c r="B1260" s="276"/>
      <c r="C1260" s="276"/>
      <c r="D1260" s="276"/>
      <c r="E1260" s="276"/>
      <c r="F1260" s="276"/>
      <c r="G1260" s="276"/>
    </row>
    <row r="1261" spans="1:7" s="5" customFormat="1" ht="15.75" customHeight="1">
      <c r="A1261" s="113"/>
      <c r="B1261" s="277" t="s">
        <v>266</v>
      </c>
      <c r="C1261" s="277" t="s">
        <v>440</v>
      </c>
      <c r="D1261" s="264" t="s">
        <v>403</v>
      </c>
      <c r="E1261" s="94" t="s">
        <v>477</v>
      </c>
      <c r="F1261" s="94" t="s">
        <v>23</v>
      </c>
      <c r="G1261" s="94" t="s">
        <v>497</v>
      </c>
    </row>
    <row r="1262" spans="1:7" s="5" customFormat="1" ht="15.75" customHeight="1">
      <c r="A1262" s="113"/>
      <c r="B1262" s="277"/>
      <c r="C1262" s="277"/>
      <c r="D1262" s="264"/>
      <c r="E1262" s="94" t="s">
        <v>14</v>
      </c>
      <c r="F1262" s="94" t="s">
        <v>24</v>
      </c>
      <c r="G1262" s="94" t="s">
        <v>25</v>
      </c>
    </row>
    <row r="1263" spans="1:7" s="5" customFormat="1" ht="15.75" customHeight="1">
      <c r="A1263" s="113"/>
      <c r="B1263" s="133" t="s">
        <v>900</v>
      </c>
      <c r="C1263" s="133" t="s">
        <v>901</v>
      </c>
      <c r="D1263" s="256" t="s">
        <v>899</v>
      </c>
      <c r="E1263" s="94">
        <v>45413</v>
      </c>
      <c r="F1263" s="94">
        <f>E1263+5</f>
        <v>45418</v>
      </c>
      <c r="G1263" s="94">
        <f>F1263+17</f>
        <v>45435</v>
      </c>
    </row>
    <row r="1264" spans="1:7" s="5" customFormat="1" ht="15.75" customHeight="1">
      <c r="A1264" s="113"/>
      <c r="B1264" s="133" t="s">
        <v>902</v>
      </c>
      <c r="C1264" s="211" t="s">
        <v>903</v>
      </c>
      <c r="D1264" s="256"/>
      <c r="E1264" s="94">
        <f t="shared" ref="E1264:G1267" si="174">E1263+7</f>
        <v>45420</v>
      </c>
      <c r="F1264" s="94">
        <f t="shared" si="174"/>
        <v>45425</v>
      </c>
      <c r="G1264" s="94">
        <f t="shared" si="174"/>
        <v>45442</v>
      </c>
    </row>
    <row r="1265" spans="1:8" s="5" customFormat="1" ht="15.75" customHeight="1">
      <c r="A1265" s="113"/>
      <c r="B1265" s="133" t="s">
        <v>904</v>
      </c>
      <c r="C1265" s="133" t="s">
        <v>905</v>
      </c>
      <c r="D1265" s="256"/>
      <c r="E1265" s="94">
        <f t="shared" si="174"/>
        <v>45427</v>
      </c>
      <c r="F1265" s="94">
        <f t="shared" si="174"/>
        <v>45432</v>
      </c>
      <c r="G1265" s="94">
        <f t="shared" si="174"/>
        <v>45449</v>
      </c>
    </row>
    <row r="1266" spans="1:8" s="5" customFormat="1" ht="15.75" customHeight="1">
      <c r="A1266" s="113"/>
      <c r="B1266" s="133" t="s">
        <v>906</v>
      </c>
      <c r="C1266" s="211" t="s">
        <v>907</v>
      </c>
      <c r="D1266" s="256"/>
      <c r="E1266" s="94">
        <f t="shared" si="174"/>
        <v>45434</v>
      </c>
      <c r="F1266" s="94">
        <f t="shared" si="174"/>
        <v>45439</v>
      </c>
      <c r="G1266" s="94">
        <f t="shared" si="174"/>
        <v>45456</v>
      </c>
    </row>
    <row r="1267" spans="1:8" s="5" customFormat="1" ht="15.75" customHeight="1">
      <c r="A1267" s="113"/>
      <c r="B1267" s="133" t="s">
        <v>908</v>
      </c>
      <c r="C1267" s="211" t="s">
        <v>909</v>
      </c>
      <c r="D1267" s="256"/>
      <c r="E1267" s="212">
        <f>E1266+7</f>
        <v>45441</v>
      </c>
      <c r="F1267" s="212">
        <f t="shared" si="174"/>
        <v>45446</v>
      </c>
      <c r="G1267" s="212">
        <f t="shared" si="174"/>
        <v>45463</v>
      </c>
    </row>
    <row r="1268" spans="1:8" s="5" customFormat="1" ht="15.75" customHeight="1">
      <c r="A1268" s="55"/>
      <c r="B1268" s="55"/>
      <c r="C1268" s="55"/>
      <c r="D1268" s="55"/>
      <c r="E1268" s="55"/>
      <c r="F1268" s="55"/>
      <c r="G1268" s="55"/>
      <c r="H1268" s="55"/>
    </row>
    <row r="1269" spans="1:8" s="5" customFormat="1" ht="15.75" customHeight="1">
      <c r="A1269" s="55"/>
      <c r="B1269" s="55"/>
      <c r="C1269" s="55"/>
      <c r="D1269" s="55"/>
      <c r="E1269" s="55"/>
      <c r="F1269" s="55"/>
      <c r="G1269" s="55"/>
      <c r="H1269" s="55"/>
    </row>
    <row r="1270" spans="1:8" s="5" customFormat="1" ht="15.75" customHeight="1">
      <c r="A1270" s="62" t="s">
        <v>499</v>
      </c>
      <c r="B1270" s="278" t="s">
        <v>20</v>
      </c>
      <c r="C1270" s="280" t="s">
        <v>21</v>
      </c>
      <c r="D1270" s="259" t="s">
        <v>403</v>
      </c>
      <c r="E1270" s="12" t="s">
        <v>477</v>
      </c>
      <c r="F1270" s="12" t="s">
        <v>23</v>
      </c>
      <c r="G1270" s="12" t="s">
        <v>190</v>
      </c>
    </row>
    <row r="1271" spans="1:8" s="5" customFormat="1" ht="15.75" customHeight="1">
      <c r="A1271" s="62"/>
      <c r="B1271" s="279"/>
      <c r="C1271" s="281"/>
      <c r="D1271" s="260"/>
      <c r="E1271" s="12" t="s">
        <v>14</v>
      </c>
      <c r="F1271" s="12" t="s">
        <v>24</v>
      </c>
      <c r="G1271" s="12" t="s">
        <v>25</v>
      </c>
    </row>
    <row r="1272" spans="1:8" s="5" customFormat="1" ht="15.75" customHeight="1">
      <c r="A1272" s="113"/>
      <c r="B1272" s="115" t="s">
        <v>1020</v>
      </c>
      <c r="C1272" s="105" t="s">
        <v>1021</v>
      </c>
      <c r="D1272" s="218" t="s">
        <v>496</v>
      </c>
      <c r="E1272" s="94">
        <v>45410</v>
      </c>
      <c r="F1272" s="94">
        <f>E1272+5</f>
        <v>45415</v>
      </c>
      <c r="G1272" s="94">
        <f>F1272+19</f>
        <v>45434</v>
      </c>
      <c r="H1272" s="156"/>
    </row>
    <row r="1273" spans="1:8" s="5" customFormat="1" ht="15.75" customHeight="1">
      <c r="A1273" s="113"/>
      <c r="B1273" s="115" t="s">
        <v>1022</v>
      </c>
      <c r="C1273" s="105" t="s">
        <v>1023</v>
      </c>
      <c r="D1273" s="235"/>
      <c r="E1273" s="94">
        <f>E1272+7</f>
        <v>45417</v>
      </c>
      <c r="F1273" s="94">
        <f>F1272+7</f>
        <v>45422</v>
      </c>
      <c r="G1273" s="94">
        <f>G1272+7</f>
        <v>45441</v>
      </c>
      <c r="H1273" s="156"/>
    </row>
    <row r="1274" spans="1:8" s="5" customFormat="1" ht="15.75" customHeight="1">
      <c r="A1274" s="113"/>
      <c r="B1274" s="115" t="s">
        <v>1024</v>
      </c>
      <c r="C1274" s="105" t="s">
        <v>1021</v>
      </c>
      <c r="D1274" s="235"/>
      <c r="E1274" s="94">
        <f t="shared" ref="E1274:F1276" si="175">E1273+7</f>
        <v>45424</v>
      </c>
      <c r="F1274" s="94">
        <f t="shared" si="175"/>
        <v>45429</v>
      </c>
      <c r="G1274" s="94">
        <f>F1274+17</f>
        <v>45446</v>
      </c>
      <c r="H1274" s="156"/>
    </row>
    <row r="1275" spans="1:8" s="5" customFormat="1" ht="15.75" customHeight="1">
      <c r="A1275" s="113"/>
      <c r="B1275" s="210" t="s">
        <v>1025</v>
      </c>
      <c r="C1275" s="105" t="s">
        <v>1026</v>
      </c>
      <c r="D1275" s="235"/>
      <c r="E1275" s="213">
        <f t="shared" si="175"/>
        <v>45431</v>
      </c>
      <c r="F1275" s="213">
        <f t="shared" si="175"/>
        <v>45436</v>
      </c>
      <c r="G1275" s="213">
        <f>F1275+17</f>
        <v>45453</v>
      </c>
      <c r="H1275" s="156"/>
    </row>
    <row r="1276" spans="1:8" s="5" customFormat="1" ht="15.75" customHeight="1">
      <c r="A1276" s="113"/>
      <c r="B1276" s="92" t="s">
        <v>1027</v>
      </c>
      <c r="C1276" s="105" t="s">
        <v>1028</v>
      </c>
      <c r="D1276" s="220"/>
      <c r="E1276" s="213">
        <f t="shared" si="175"/>
        <v>45438</v>
      </c>
      <c r="F1276" s="213">
        <f t="shared" si="175"/>
        <v>45443</v>
      </c>
      <c r="G1276" s="213">
        <f>F1276+17</f>
        <v>45460</v>
      </c>
      <c r="H1276" s="156"/>
    </row>
    <row r="1277" spans="1:8" s="5" customFormat="1" ht="15.75" customHeight="1">
      <c r="A1277" s="276"/>
      <c r="B1277" s="276"/>
      <c r="C1277" s="276"/>
      <c r="D1277" s="276"/>
      <c r="E1277" s="276"/>
      <c r="F1277" s="276"/>
      <c r="G1277" s="276"/>
      <c r="H1277" s="276"/>
    </row>
    <row r="1278" spans="1:8" s="5" customFormat="1" ht="15.75" customHeight="1">
      <c r="A1278" s="113"/>
      <c r="B1278" s="227" t="s">
        <v>266</v>
      </c>
      <c r="C1278" s="227" t="s">
        <v>440</v>
      </c>
      <c r="D1278" s="227" t="s">
        <v>403</v>
      </c>
      <c r="E1278" s="119" t="s">
        <v>226</v>
      </c>
      <c r="F1278" s="119" t="s">
        <v>23</v>
      </c>
      <c r="G1278" s="120" t="s">
        <v>190</v>
      </c>
      <c r="H1278" s="156"/>
    </row>
    <row r="1279" spans="1:8" s="5" customFormat="1" ht="15.75" customHeight="1">
      <c r="A1279" s="113"/>
      <c r="B1279" s="229"/>
      <c r="C1279" s="229"/>
      <c r="D1279" s="229"/>
      <c r="E1279" s="123" t="s">
        <v>333</v>
      </c>
      <c r="F1279" s="122" t="s">
        <v>24</v>
      </c>
      <c r="G1279" s="119" t="s">
        <v>25</v>
      </c>
      <c r="H1279" s="156"/>
    </row>
    <row r="1280" spans="1:8" s="5" customFormat="1" ht="15.75" customHeight="1">
      <c r="A1280" s="113"/>
      <c r="B1280" s="133" t="s">
        <v>900</v>
      </c>
      <c r="C1280" s="133" t="s">
        <v>901</v>
      </c>
      <c r="D1280" s="233" t="s">
        <v>498</v>
      </c>
      <c r="E1280" s="82">
        <v>45413</v>
      </c>
      <c r="F1280" s="82">
        <f>E1280+5</f>
        <v>45418</v>
      </c>
      <c r="G1280" s="82">
        <f>F1280+17</f>
        <v>45435</v>
      </c>
      <c r="H1280" s="156"/>
    </row>
    <row r="1281" spans="1:8" s="5" customFormat="1" ht="15.75" customHeight="1">
      <c r="A1281" s="113"/>
      <c r="B1281" s="133" t="s">
        <v>902</v>
      </c>
      <c r="C1281" s="211" t="s">
        <v>903</v>
      </c>
      <c r="D1281" s="273"/>
      <c r="E1281" s="82">
        <f t="shared" ref="E1281:G1284" si="176">E1280+7</f>
        <v>45420</v>
      </c>
      <c r="F1281" s="82">
        <f t="shared" si="176"/>
        <v>45425</v>
      </c>
      <c r="G1281" s="82">
        <f t="shared" si="176"/>
        <v>45442</v>
      </c>
      <c r="H1281" s="156"/>
    </row>
    <row r="1282" spans="1:8" s="5" customFormat="1" ht="15.75" customHeight="1">
      <c r="A1282" s="184"/>
      <c r="B1282" s="133" t="s">
        <v>904</v>
      </c>
      <c r="C1282" s="133" t="s">
        <v>905</v>
      </c>
      <c r="D1282" s="273"/>
      <c r="E1282" s="82">
        <f t="shared" si="176"/>
        <v>45427</v>
      </c>
      <c r="F1282" s="82">
        <f t="shared" si="176"/>
        <v>45432</v>
      </c>
      <c r="G1282" s="82">
        <f t="shared" si="176"/>
        <v>45449</v>
      </c>
      <c r="H1282" s="156"/>
    </row>
    <row r="1283" spans="1:8" s="5" customFormat="1" ht="15.75" customHeight="1">
      <c r="A1283" s="214" t="s">
        <v>500</v>
      </c>
      <c r="B1283" s="133" t="s">
        <v>906</v>
      </c>
      <c r="C1283" s="211" t="s">
        <v>907</v>
      </c>
      <c r="D1283" s="273"/>
      <c r="E1283" s="82">
        <f t="shared" si="176"/>
        <v>45434</v>
      </c>
      <c r="F1283" s="82">
        <f t="shared" si="176"/>
        <v>45439</v>
      </c>
      <c r="G1283" s="82">
        <f t="shared" si="176"/>
        <v>45456</v>
      </c>
      <c r="H1283" s="156"/>
    </row>
    <row r="1284" spans="1:8" s="5" customFormat="1" ht="15.75" customHeight="1">
      <c r="A1284" s="184"/>
      <c r="B1284" s="133" t="s">
        <v>908</v>
      </c>
      <c r="C1284" s="211" t="s">
        <v>909</v>
      </c>
      <c r="D1284" s="274"/>
      <c r="E1284" s="200">
        <f t="shared" si="176"/>
        <v>45441</v>
      </c>
      <c r="F1284" s="200">
        <f t="shared" si="176"/>
        <v>45446</v>
      </c>
      <c r="G1284" s="200">
        <f t="shared" si="176"/>
        <v>45463</v>
      </c>
      <c r="H1284" s="156"/>
    </row>
    <row r="1285" spans="1:8" s="5" customFormat="1" ht="15.75">
      <c r="A1285" s="33"/>
    </row>
    <row r="1286" spans="1:8" s="6" customFormat="1">
      <c r="A1286" s="50"/>
    </row>
    <row r="1287" spans="1:8" s="6" customFormat="1">
      <c r="A1287" s="50"/>
    </row>
    <row r="1288" spans="1:8" s="6" customFormat="1">
      <c r="A1288" s="50"/>
    </row>
    <row r="1289" spans="1:8" s="6" customFormat="1">
      <c r="A1289" s="50"/>
    </row>
  </sheetData>
  <mergeCells count="652">
    <mergeCell ref="D841:D842"/>
    <mergeCell ref="B841:B842"/>
    <mergeCell ref="D514:D518"/>
    <mergeCell ref="C555:C556"/>
    <mergeCell ref="B608:B609"/>
    <mergeCell ref="C448:C449"/>
    <mergeCell ref="D433:D437"/>
    <mergeCell ref="C439:C440"/>
    <mergeCell ref="D431:D432"/>
    <mergeCell ref="C457:C458"/>
    <mergeCell ref="B457:B458"/>
    <mergeCell ref="D457:D458"/>
    <mergeCell ref="D459:D463"/>
    <mergeCell ref="B466:B467"/>
    <mergeCell ref="C466:C467"/>
    <mergeCell ref="D466:D467"/>
    <mergeCell ref="D549:D553"/>
    <mergeCell ref="D637:D641"/>
    <mergeCell ref="B616:B617"/>
    <mergeCell ref="B626:B627"/>
    <mergeCell ref="B600:B601"/>
    <mergeCell ref="B555:B556"/>
    <mergeCell ref="C572:C573"/>
    <mergeCell ref="D572:D573"/>
    <mergeCell ref="A430:B430"/>
    <mergeCell ref="B439:B440"/>
    <mergeCell ref="D441:D445"/>
    <mergeCell ref="C431:C432"/>
    <mergeCell ref="D450:D454"/>
    <mergeCell ref="B448:B449"/>
    <mergeCell ref="B431:B432"/>
    <mergeCell ref="A447:B447"/>
    <mergeCell ref="D439:D440"/>
    <mergeCell ref="D448:D449"/>
    <mergeCell ref="C591:C592"/>
    <mergeCell ref="D584:D588"/>
    <mergeCell ref="B582:B583"/>
    <mergeCell ref="C582:C583"/>
    <mergeCell ref="D591:D592"/>
    <mergeCell ref="D574:D578"/>
    <mergeCell ref="B635:B636"/>
    <mergeCell ref="D608:D609"/>
    <mergeCell ref="A581:B581"/>
    <mergeCell ref="B591:B592"/>
    <mergeCell ref="A590:B590"/>
    <mergeCell ref="D582:D583"/>
    <mergeCell ref="C626:C627"/>
    <mergeCell ref="D610:D614"/>
    <mergeCell ref="D566:D570"/>
    <mergeCell ref="D475:D476"/>
    <mergeCell ref="D477:D481"/>
    <mergeCell ref="A502:B502"/>
    <mergeCell ref="D468:D472"/>
    <mergeCell ref="B483:B484"/>
    <mergeCell ref="C483:C484"/>
    <mergeCell ref="D483:D484"/>
    <mergeCell ref="D485:D489"/>
    <mergeCell ref="A492:B492"/>
    <mergeCell ref="A474:B474"/>
    <mergeCell ref="B475:B476"/>
    <mergeCell ref="C475:C476"/>
    <mergeCell ref="D505:D509"/>
    <mergeCell ref="B520:B521"/>
    <mergeCell ref="C547:C548"/>
    <mergeCell ref="B529:B530"/>
    <mergeCell ref="D520:D521"/>
    <mergeCell ref="C520:C521"/>
    <mergeCell ref="D493:D494"/>
    <mergeCell ref="C493:C494"/>
    <mergeCell ref="B547:B548"/>
    <mergeCell ref="D531:D535"/>
    <mergeCell ref="A528:B528"/>
    <mergeCell ref="D653:D657"/>
    <mergeCell ref="B730:B731"/>
    <mergeCell ref="B703:B704"/>
    <mergeCell ref="C703:C704"/>
    <mergeCell ref="C694:C695"/>
    <mergeCell ref="A739:G739"/>
    <mergeCell ref="B777:B778"/>
    <mergeCell ref="C767:C768"/>
    <mergeCell ref="C741:C742"/>
    <mergeCell ref="D767:D768"/>
    <mergeCell ref="C777:C778"/>
    <mergeCell ref="D769:D773"/>
    <mergeCell ref="D743:D747"/>
    <mergeCell ref="D758:D759"/>
    <mergeCell ref="B741:B742"/>
    <mergeCell ref="B749:B750"/>
    <mergeCell ref="C749:C750"/>
    <mergeCell ref="D749:D750"/>
    <mergeCell ref="D741:D742"/>
    <mergeCell ref="D732:D736"/>
    <mergeCell ref="D751:D755"/>
    <mergeCell ref="B767:B768"/>
    <mergeCell ref="D705:D709"/>
    <mergeCell ref="D722:D723"/>
    <mergeCell ref="D818:D822"/>
    <mergeCell ref="B824:B825"/>
    <mergeCell ref="C824:C825"/>
    <mergeCell ref="D824:D825"/>
    <mergeCell ref="B816:B817"/>
    <mergeCell ref="D789:D793"/>
    <mergeCell ref="D797:D801"/>
    <mergeCell ref="D795:D796"/>
    <mergeCell ref="B832:B833"/>
    <mergeCell ref="D808:D809"/>
    <mergeCell ref="D826:D830"/>
    <mergeCell ref="D816:D817"/>
    <mergeCell ref="C832:C833"/>
    <mergeCell ref="B795:B796"/>
    <mergeCell ref="B808:B809"/>
    <mergeCell ref="A806:XFD806"/>
    <mergeCell ref="D1272:D1276"/>
    <mergeCell ref="D810:D814"/>
    <mergeCell ref="D730:D731"/>
    <mergeCell ref="D714:D715"/>
    <mergeCell ref="C714:C715"/>
    <mergeCell ref="B1172:B1173"/>
    <mergeCell ref="C1172:C1173"/>
    <mergeCell ref="D1172:D1173"/>
    <mergeCell ref="D1180:D1181"/>
    <mergeCell ref="D1164:D1165"/>
    <mergeCell ref="C1164:C1165"/>
    <mergeCell ref="B1164:B1165"/>
    <mergeCell ref="D1068:D1072"/>
    <mergeCell ref="D1076:D1080"/>
    <mergeCell ref="D1086:D1090"/>
    <mergeCell ref="D1096:D1100"/>
    <mergeCell ref="B1017:B1018"/>
    <mergeCell ref="D1125:D1129"/>
    <mergeCell ref="D1141:D1145"/>
    <mergeCell ref="D878:D879"/>
    <mergeCell ref="C868:C869"/>
    <mergeCell ref="D868:D869"/>
    <mergeCell ref="A907:G907"/>
    <mergeCell ref="D1028:D1029"/>
    <mergeCell ref="C1225:C1226"/>
    <mergeCell ref="B1225:B1226"/>
    <mergeCell ref="D1225:D1226"/>
    <mergeCell ref="C616:C617"/>
    <mergeCell ref="D616:D617"/>
    <mergeCell ref="A804:G804"/>
    <mergeCell ref="B710:D711"/>
    <mergeCell ref="C722:C723"/>
    <mergeCell ref="C927:C928"/>
    <mergeCell ref="D918:D919"/>
    <mergeCell ref="D1007:D1008"/>
    <mergeCell ref="C1007:C1008"/>
    <mergeCell ref="D990:D994"/>
    <mergeCell ref="D834:D838"/>
    <mergeCell ref="D859:D860"/>
    <mergeCell ref="C910:C911"/>
    <mergeCell ref="D910:D911"/>
    <mergeCell ref="D896:D897"/>
    <mergeCell ref="D888:D889"/>
    <mergeCell ref="C888:C889"/>
    <mergeCell ref="C878:C879"/>
    <mergeCell ref="D979:D980"/>
    <mergeCell ref="D981:D985"/>
    <mergeCell ref="B979:B980"/>
    <mergeCell ref="D1217:D1218"/>
    <mergeCell ref="B1217:B1218"/>
    <mergeCell ref="C1180:C1181"/>
    <mergeCell ref="B1180:B1181"/>
    <mergeCell ref="D1219:D1223"/>
    <mergeCell ref="C1217:C1218"/>
    <mergeCell ref="D1057:D1058"/>
    <mergeCell ref="D1049:D1050"/>
    <mergeCell ref="C1049:C1050"/>
    <mergeCell ref="A1154:H1154"/>
    <mergeCell ref="D1131:D1132"/>
    <mergeCell ref="D1174:D1178"/>
    <mergeCell ref="D1051:D1055"/>
    <mergeCell ref="A1179:XFD1179"/>
    <mergeCell ref="D1155:D1156"/>
    <mergeCell ref="C1155:C1156"/>
    <mergeCell ref="B1155:B1156"/>
    <mergeCell ref="A1208:H1208"/>
    <mergeCell ref="A1171:H1171"/>
    <mergeCell ref="D1211:D1215"/>
    <mergeCell ref="B1189:B1190"/>
    <mergeCell ref="B1147:B1148"/>
    <mergeCell ref="B1113:B1114"/>
    <mergeCell ref="D1149:D1153"/>
    <mergeCell ref="D1227:D1231"/>
    <mergeCell ref="D1247:D1251"/>
    <mergeCell ref="A1234:G1234"/>
    <mergeCell ref="A1232:G1233"/>
    <mergeCell ref="A1235:G1235"/>
    <mergeCell ref="D1238:D1242"/>
    <mergeCell ref="D1245:D1246"/>
    <mergeCell ref="C1245:C1246"/>
    <mergeCell ref="D1253:D1254"/>
    <mergeCell ref="C1253:C1254"/>
    <mergeCell ref="B1253:B1254"/>
    <mergeCell ref="D369:D373"/>
    <mergeCell ref="D405:D409"/>
    <mergeCell ref="B677:B678"/>
    <mergeCell ref="B686:B687"/>
    <mergeCell ref="D668:D669"/>
    <mergeCell ref="D686:D687"/>
    <mergeCell ref="C730:C731"/>
    <mergeCell ref="D724:D728"/>
    <mergeCell ref="B722:B723"/>
    <mergeCell ref="D696:D700"/>
    <mergeCell ref="D716:D720"/>
    <mergeCell ref="D677:D678"/>
    <mergeCell ref="B714:B715"/>
    <mergeCell ref="C564:C565"/>
    <mergeCell ref="B564:B565"/>
    <mergeCell ref="D557:D561"/>
    <mergeCell ref="C512:C513"/>
    <mergeCell ref="D512:D513"/>
    <mergeCell ref="D503:D504"/>
    <mergeCell ref="C503:C504"/>
    <mergeCell ref="D555:D556"/>
    <mergeCell ref="D564:D565"/>
    <mergeCell ref="B503:B504"/>
    <mergeCell ref="B572:B573"/>
    <mergeCell ref="D356:D357"/>
    <mergeCell ref="D358:D362"/>
    <mergeCell ref="D422:D423"/>
    <mergeCell ref="D367:D368"/>
    <mergeCell ref="C367:C368"/>
    <mergeCell ref="A374:B374"/>
    <mergeCell ref="D412:D413"/>
    <mergeCell ref="D414:D418"/>
    <mergeCell ref="A420:G420"/>
    <mergeCell ref="B412:B413"/>
    <mergeCell ref="C422:C423"/>
    <mergeCell ref="A421:B421"/>
    <mergeCell ref="D394:D395"/>
    <mergeCell ref="B422:B423"/>
    <mergeCell ref="D387:D391"/>
    <mergeCell ref="D385:D386"/>
    <mergeCell ref="B375:B376"/>
    <mergeCell ref="C385:C386"/>
    <mergeCell ref="B403:B404"/>
    <mergeCell ref="C394:C395"/>
    <mergeCell ref="C375:C376"/>
    <mergeCell ref="A402:B402"/>
    <mergeCell ref="D403:D404"/>
    <mergeCell ref="A411:B411"/>
    <mergeCell ref="B339:B340"/>
    <mergeCell ref="D350:D354"/>
    <mergeCell ref="C412:C413"/>
    <mergeCell ref="D314:D318"/>
    <mergeCell ref="D339:D340"/>
    <mergeCell ref="C339:C340"/>
    <mergeCell ref="D341:D345"/>
    <mergeCell ref="D377:D381"/>
    <mergeCell ref="D396:D400"/>
    <mergeCell ref="A393:B393"/>
    <mergeCell ref="A365:G365"/>
    <mergeCell ref="C403:C404"/>
    <mergeCell ref="D375:D376"/>
    <mergeCell ref="A366:B366"/>
    <mergeCell ref="B367:B368"/>
    <mergeCell ref="B385:B386"/>
    <mergeCell ref="A384:B384"/>
    <mergeCell ref="B394:B395"/>
    <mergeCell ref="A347:B347"/>
    <mergeCell ref="B348:B349"/>
    <mergeCell ref="D348:D349"/>
    <mergeCell ref="C348:C349"/>
    <mergeCell ref="B356:B357"/>
    <mergeCell ref="C356:C357"/>
    <mergeCell ref="A310:G310"/>
    <mergeCell ref="B330:B331"/>
    <mergeCell ref="D330:D331"/>
    <mergeCell ref="C330:C331"/>
    <mergeCell ref="D332:D336"/>
    <mergeCell ref="D322:D326"/>
    <mergeCell ref="B320:B321"/>
    <mergeCell ref="A319:B319"/>
    <mergeCell ref="A329:B329"/>
    <mergeCell ref="D320:D321"/>
    <mergeCell ref="C320:C321"/>
    <mergeCell ref="A311:B311"/>
    <mergeCell ref="C312:C313"/>
    <mergeCell ref="B312:B313"/>
    <mergeCell ref="D312:D313"/>
    <mergeCell ref="C49:C50"/>
    <mergeCell ref="A101:B101"/>
    <mergeCell ref="D233:D237"/>
    <mergeCell ref="D49:D50"/>
    <mergeCell ref="D42:D46"/>
    <mergeCell ref="B49:B50"/>
    <mergeCell ref="D147:D148"/>
    <mergeCell ref="D140:D144"/>
    <mergeCell ref="D104:D108"/>
    <mergeCell ref="A92:B92"/>
    <mergeCell ref="C93:C94"/>
    <mergeCell ref="B93:B94"/>
    <mergeCell ref="B102:B103"/>
    <mergeCell ref="D149:D153"/>
    <mergeCell ref="A128:B128"/>
    <mergeCell ref="A146:B146"/>
    <mergeCell ref="B138:B139"/>
    <mergeCell ref="A110:B110"/>
    <mergeCell ref="B147:B148"/>
    <mergeCell ref="A137:B137"/>
    <mergeCell ref="A155:B155"/>
    <mergeCell ref="A109:B109"/>
    <mergeCell ref="C147:C148"/>
    <mergeCell ref="B58:B59"/>
    <mergeCell ref="D85:D86"/>
    <mergeCell ref="C77:C78"/>
    <mergeCell ref="D58:D59"/>
    <mergeCell ref="D70:D74"/>
    <mergeCell ref="C58:C59"/>
    <mergeCell ref="D113:D117"/>
    <mergeCell ref="D122:D126"/>
    <mergeCell ref="B194:B195"/>
    <mergeCell ref="D184:D185"/>
    <mergeCell ref="C166:C167"/>
    <mergeCell ref="A183:B183"/>
    <mergeCell ref="B166:B167"/>
    <mergeCell ref="D166:D167"/>
    <mergeCell ref="A165:B165"/>
    <mergeCell ref="D177:D181"/>
    <mergeCell ref="D175:D176"/>
    <mergeCell ref="C138:C139"/>
    <mergeCell ref="C120:C121"/>
    <mergeCell ref="C85:C86"/>
    <mergeCell ref="B85:B86"/>
    <mergeCell ref="B68:B69"/>
    <mergeCell ref="A84:B84"/>
    <mergeCell ref="B77:B78"/>
    <mergeCell ref="D186:D190"/>
    <mergeCell ref="A1:G1"/>
    <mergeCell ref="A2:B2"/>
    <mergeCell ref="A3:G3"/>
    <mergeCell ref="B40:B41"/>
    <mergeCell ref="B4:B5"/>
    <mergeCell ref="A39:B39"/>
    <mergeCell ref="D22:D23"/>
    <mergeCell ref="C22:C23"/>
    <mergeCell ref="D4:D5"/>
    <mergeCell ref="C4:C5"/>
    <mergeCell ref="B13:B14"/>
    <mergeCell ref="D6:D10"/>
    <mergeCell ref="D24:D28"/>
    <mergeCell ref="C32:C33"/>
    <mergeCell ref="D32:D33"/>
    <mergeCell ref="C40:C41"/>
    <mergeCell ref="B11:G12"/>
    <mergeCell ref="A31:B31"/>
    <mergeCell ref="B32:B33"/>
    <mergeCell ref="A48:B48"/>
    <mergeCell ref="A67:B67"/>
    <mergeCell ref="D138:D139"/>
    <mergeCell ref="D111:D112"/>
    <mergeCell ref="D13:D14"/>
    <mergeCell ref="D15:D19"/>
    <mergeCell ref="C13:C14"/>
    <mergeCell ref="D40:D41"/>
    <mergeCell ref="D34:D38"/>
    <mergeCell ref="B22:B23"/>
    <mergeCell ref="D102:D103"/>
    <mergeCell ref="C129:C130"/>
    <mergeCell ref="C111:C112"/>
    <mergeCell ref="D87:D91"/>
    <mergeCell ref="A119:B119"/>
    <mergeCell ref="C102:C103"/>
    <mergeCell ref="D79:D83"/>
    <mergeCell ref="D77:D78"/>
    <mergeCell ref="C68:C69"/>
    <mergeCell ref="D51:D55"/>
    <mergeCell ref="D60:D64"/>
    <mergeCell ref="D68:D69"/>
    <mergeCell ref="D93:D94"/>
    <mergeCell ref="D95:D99"/>
    <mergeCell ref="B156:B157"/>
    <mergeCell ref="B120:B121"/>
    <mergeCell ref="B129:B130"/>
    <mergeCell ref="B111:B112"/>
    <mergeCell ref="D158:D162"/>
    <mergeCell ref="D129:D130"/>
    <mergeCell ref="B175:B176"/>
    <mergeCell ref="C175:C176"/>
    <mergeCell ref="C184:C185"/>
    <mergeCell ref="D168:D172"/>
    <mergeCell ref="A164:G164"/>
    <mergeCell ref="A174:B174"/>
    <mergeCell ref="B184:B185"/>
    <mergeCell ref="D120:D121"/>
    <mergeCell ref="C156:C157"/>
    <mergeCell ref="D131:D135"/>
    <mergeCell ref="D156:D157"/>
    <mergeCell ref="C213:C214"/>
    <mergeCell ref="D196:D200"/>
    <mergeCell ref="B222:B223"/>
    <mergeCell ref="A193:B193"/>
    <mergeCell ref="A202:G202"/>
    <mergeCell ref="C204:C205"/>
    <mergeCell ref="B213:B214"/>
    <mergeCell ref="D215:D219"/>
    <mergeCell ref="D213:D214"/>
    <mergeCell ref="A221:B221"/>
    <mergeCell ref="D206:D210"/>
    <mergeCell ref="C194:C195"/>
    <mergeCell ref="D194:D195"/>
    <mergeCell ref="A203:B203"/>
    <mergeCell ref="B204:B205"/>
    <mergeCell ref="D204:D205"/>
    <mergeCell ref="A239:B239"/>
    <mergeCell ref="C222:C223"/>
    <mergeCell ref="B249:B250"/>
    <mergeCell ref="A247:G248"/>
    <mergeCell ref="A275:B275"/>
    <mergeCell ref="B276:B277"/>
    <mergeCell ref="C276:C277"/>
    <mergeCell ref="D260:D264"/>
    <mergeCell ref="D276:D277"/>
    <mergeCell ref="B258:B259"/>
    <mergeCell ref="C267:C268"/>
    <mergeCell ref="D222:D223"/>
    <mergeCell ref="D242:D246"/>
    <mergeCell ref="D251:D255"/>
    <mergeCell ref="C231:C232"/>
    <mergeCell ref="D231:D232"/>
    <mergeCell ref="D224:D228"/>
    <mergeCell ref="A230:B230"/>
    <mergeCell ref="C258:C259"/>
    <mergeCell ref="B240:B241"/>
    <mergeCell ref="B231:B232"/>
    <mergeCell ref="D240:D241"/>
    <mergeCell ref="A266:B266"/>
    <mergeCell ref="D267:D268"/>
    <mergeCell ref="C249:C250"/>
    <mergeCell ref="D249:D250"/>
    <mergeCell ref="C240:C241"/>
    <mergeCell ref="D304:D308"/>
    <mergeCell ref="D287:D291"/>
    <mergeCell ref="D285:D286"/>
    <mergeCell ref="D278:D282"/>
    <mergeCell ref="A301:B301"/>
    <mergeCell ref="C302:C303"/>
    <mergeCell ref="A284:B284"/>
    <mergeCell ref="B285:B286"/>
    <mergeCell ref="C293:C294"/>
    <mergeCell ref="D295:D299"/>
    <mergeCell ref="C285:C286"/>
    <mergeCell ref="B302:B303"/>
    <mergeCell ref="D293:D294"/>
    <mergeCell ref="B293:B294"/>
    <mergeCell ref="A292:B292"/>
    <mergeCell ref="D302:D303"/>
    <mergeCell ref="A257:B257"/>
    <mergeCell ref="B267:B268"/>
    <mergeCell ref="D269:D273"/>
    <mergeCell ref="D258:D259"/>
    <mergeCell ref="B493:B494"/>
    <mergeCell ref="B512:B513"/>
    <mergeCell ref="A511:B511"/>
    <mergeCell ref="C538:C539"/>
    <mergeCell ref="D538:D539"/>
    <mergeCell ref="D547:D548"/>
    <mergeCell ref="C529:C530"/>
    <mergeCell ref="D529:D530"/>
    <mergeCell ref="B537:G537"/>
    <mergeCell ref="D540:D544"/>
    <mergeCell ref="A546:B546"/>
    <mergeCell ref="B538:B539"/>
    <mergeCell ref="D522:D526"/>
    <mergeCell ref="D424:D428"/>
    <mergeCell ref="A338:B338"/>
    <mergeCell ref="C1200:C1201"/>
    <mergeCell ref="B1200:B1201"/>
    <mergeCell ref="B1278:B1279"/>
    <mergeCell ref="A1216:XFD1216"/>
    <mergeCell ref="D1191:D1195"/>
    <mergeCell ref="D495:D499"/>
    <mergeCell ref="D670:D674"/>
    <mergeCell ref="D694:D695"/>
    <mergeCell ref="B660:B661"/>
    <mergeCell ref="B758:B759"/>
    <mergeCell ref="D679:D683"/>
    <mergeCell ref="C758:C759"/>
    <mergeCell ref="C677:C678"/>
    <mergeCell ref="D660:D661"/>
    <mergeCell ref="C668:C669"/>
    <mergeCell ref="C660:C661"/>
    <mergeCell ref="D688:D692"/>
    <mergeCell ref="D662:D666"/>
    <mergeCell ref="B694:B695"/>
    <mergeCell ref="C686:C687"/>
    <mergeCell ref="B668:B669"/>
    <mergeCell ref="B1049:B1050"/>
    <mergeCell ref="D1280:D1284"/>
    <mergeCell ref="A1196:H1199"/>
    <mergeCell ref="A1187:H1188"/>
    <mergeCell ref="A1207:H1207"/>
    <mergeCell ref="A1260:G1260"/>
    <mergeCell ref="A1277:H1277"/>
    <mergeCell ref="C1209:C1210"/>
    <mergeCell ref="B1209:B1210"/>
    <mergeCell ref="D1209:D1210"/>
    <mergeCell ref="D1200:D1201"/>
    <mergeCell ref="C1278:C1279"/>
    <mergeCell ref="D1278:D1279"/>
    <mergeCell ref="D1270:D1271"/>
    <mergeCell ref="B1261:B1262"/>
    <mergeCell ref="C1261:C1262"/>
    <mergeCell ref="D1261:D1262"/>
    <mergeCell ref="B1245:B1246"/>
    <mergeCell ref="D1236:D1237"/>
    <mergeCell ref="D1263:D1267"/>
    <mergeCell ref="B1270:B1271"/>
    <mergeCell ref="C1236:C1237"/>
    <mergeCell ref="C1270:C1271"/>
    <mergeCell ref="B1236:B1237"/>
    <mergeCell ref="D1255:D1259"/>
    <mergeCell ref="C918:C919"/>
    <mergeCell ref="B927:B928"/>
    <mergeCell ref="B1039:B1040"/>
    <mergeCell ref="C945:C946"/>
    <mergeCell ref="B953:B954"/>
    <mergeCell ref="B996:B997"/>
    <mergeCell ref="C1057:C1058"/>
    <mergeCell ref="B1007:B1008"/>
    <mergeCell ref="B1028:B1029"/>
    <mergeCell ref="B960:G961"/>
    <mergeCell ref="D1009:D1013"/>
    <mergeCell ref="C1039:C1040"/>
    <mergeCell ref="D1039:D1040"/>
    <mergeCell ref="D1017:D1018"/>
    <mergeCell ref="B651:B652"/>
    <mergeCell ref="D593:D597"/>
    <mergeCell ref="D618:D622"/>
    <mergeCell ref="D645:D649"/>
    <mergeCell ref="D626:D627"/>
    <mergeCell ref="A599:B599"/>
    <mergeCell ref="D643:D644"/>
    <mergeCell ref="D651:D652"/>
    <mergeCell ref="C608:C609"/>
    <mergeCell ref="D600:D601"/>
    <mergeCell ref="A607:H607"/>
    <mergeCell ref="D602:D606"/>
    <mergeCell ref="C643:C644"/>
    <mergeCell ref="D635:D636"/>
    <mergeCell ref="D628:D632"/>
    <mergeCell ref="C635:C636"/>
    <mergeCell ref="B643:B644"/>
    <mergeCell ref="C651:C652"/>
    <mergeCell ref="C600:C601"/>
    <mergeCell ref="C841:C842"/>
    <mergeCell ref="C816:C817"/>
    <mergeCell ref="D852:D856"/>
    <mergeCell ref="D937:D941"/>
    <mergeCell ref="C953:C954"/>
    <mergeCell ref="D1182:D1186"/>
    <mergeCell ref="D1166:D1170"/>
    <mergeCell ref="D1041:D1045"/>
    <mergeCell ref="A1121:G1121"/>
    <mergeCell ref="C1123:C1124"/>
    <mergeCell ref="B1123:B1124"/>
    <mergeCell ref="D1139:D1140"/>
    <mergeCell ref="D964:D968"/>
    <mergeCell ref="D929:D933"/>
    <mergeCell ref="B850:B851"/>
    <mergeCell ref="D870:D874"/>
    <mergeCell ref="D880:D884"/>
    <mergeCell ref="B1094:B1095"/>
    <mergeCell ref="B1066:B1067"/>
    <mergeCell ref="C1028:C1029"/>
    <mergeCell ref="B970:B971"/>
    <mergeCell ref="C970:C971"/>
    <mergeCell ref="B1057:B1058"/>
    <mergeCell ref="B988:B989"/>
    <mergeCell ref="D1157:D1161"/>
    <mergeCell ref="C1131:C1132"/>
    <mergeCell ref="D1019:D1023"/>
    <mergeCell ref="C1139:C1140"/>
    <mergeCell ref="C1147:C1148"/>
    <mergeCell ref="D1123:D1124"/>
    <mergeCell ref="D927:D928"/>
    <mergeCell ref="D953:D954"/>
    <mergeCell ref="D945:D946"/>
    <mergeCell ref="B787:B788"/>
    <mergeCell ref="C795:C796"/>
    <mergeCell ref="B1131:B1132"/>
    <mergeCell ref="D998:D1002"/>
    <mergeCell ref="D1030:D1034"/>
    <mergeCell ref="B962:B963"/>
    <mergeCell ref="C996:C997"/>
    <mergeCell ref="C935:C936"/>
    <mergeCell ref="C859:C860"/>
    <mergeCell ref="C850:C851"/>
    <mergeCell ref="D850:D851"/>
    <mergeCell ref="B878:B879"/>
    <mergeCell ref="D843:D847"/>
    <mergeCell ref="D890:D894"/>
    <mergeCell ref="B868:B869"/>
    <mergeCell ref="B888:B889"/>
    <mergeCell ref="B859:B860"/>
    <mergeCell ref="B896:B897"/>
    <mergeCell ref="D861:D865"/>
    <mergeCell ref="C896:C897"/>
    <mergeCell ref="D898:D902"/>
    <mergeCell ref="C1113:C1114"/>
    <mergeCell ref="D832:D833"/>
    <mergeCell ref="C808:C809"/>
    <mergeCell ref="D703:D704"/>
    <mergeCell ref="D777:D778"/>
    <mergeCell ref="D760:D764"/>
    <mergeCell ref="D779:D783"/>
    <mergeCell ref="D787:D788"/>
    <mergeCell ref="C787:C788"/>
    <mergeCell ref="D1202:D1206"/>
    <mergeCell ref="B1103:B1104"/>
    <mergeCell ref="D1105:D1109"/>
    <mergeCell ref="D1059:D1063"/>
    <mergeCell ref="C1066:C1067"/>
    <mergeCell ref="D1066:D1067"/>
    <mergeCell ref="C1103:C1104"/>
    <mergeCell ref="D1103:D1104"/>
    <mergeCell ref="D1094:D1095"/>
    <mergeCell ref="C1094:C1095"/>
    <mergeCell ref="C1084:C1085"/>
    <mergeCell ref="B1074:B1075"/>
    <mergeCell ref="B1084:B1085"/>
    <mergeCell ref="C1074:C1075"/>
    <mergeCell ref="B1139:B1140"/>
    <mergeCell ref="D1147:D1148"/>
    <mergeCell ref="D1113:D1114"/>
    <mergeCell ref="D1115:D1119"/>
    <mergeCell ref="D1189:D1190"/>
    <mergeCell ref="C1189:C1190"/>
    <mergeCell ref="D1133:D1137"/>
    <mergeCell ref="D1084:D1085"/>
    <mergeCell ref="D1074:D1075"/>
    <mergeCell ref="B910:B911"/>
    <mergeCell ref="B918:B919"/>
    <mergeCell ref="D920:D924"/>
    <mergeCell ref="D935:D936"/>
    <mergeCell ref="D912:D916"/>
    <mergeCell ref="A1146:I1146"/>
    <mergeCell ref="B945:B946"/>
    <mergeCell ref="D947:D951"/>
    <mergeCell ref="C988:C989"/>
    <mergeCell ref="B935:B936"/>
    <mergeCell ref="D955:D959"/>
    <mergeCell ref="D970:D971"/>
    <mergeCell ref="D972:D976"/>
    <mergeCell ref="D962:D963"/>
    <mergeCell ref="C1017:C1018"/>
    <mergeCell ref="D996:D997"/>
    <mergeCell ref="D988:D989"/>
    <mergeCell ref="C979:C980"/>
    <mergeCell ref="C962:C963"/>
  </mergeCells>
  <phoneticPr fontId="12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03"/>
  <sheetViews>
    <sheetView showGridLines="0" workbookViewId="0">
      <selection activeCell="H6" sqref="H6"/>
    </sheetView>
  </sheetViews>
  <sheetFormatPr defaultColWidth="9" defaultRowHeight="16.5"/>
  <cols>
    <col min="1" max="1" width="15.25" style="321" customWidth="1"/>
    <col min="2" max="2" width="31.75" style="323" customWidth="1"/>
    <col min="3" max="3" width="20.25" style="323" customWidth="1"/>
    <col min="4" max="4" width="23.125" style="322" customWidth="1"/>
    <col min="5" max="5" width="14.625" style="321" customWidth="1"/>
    <col min="6" max="6" width="18.5" style="321" customWidth="1"/>
    <col min="7" max="7" width="16.375" style="321" customWidth="1"/>
    <col min="8" max="8" width="20.75" style="321" bestFit="1" customWidth="1"/>
    <col min="9" max="16384" width="9" style="321"/>
  </cols>
  <sheetData>
    <row r="1" spans="1:11" ht="62.25" customHeight="1">
      <c r="A1" s="494" t="s">
        <v>2187</v>
      </c>
      <c r="B1" s="494"/>
      <c r="C1" s="494"/>
      <c r="D1" s="494"/>
      <c r="E1" s="494"/>
      <c r="F1" s="494"/>
      <c r="G1" s="494"/>
      <c r="H1" s="482"/>
      <c r="I1" s="370"/>
      <c r="J1" s="493"/>
      <c r="K1" s="493"/>
    </row>
    <row r="2" spans="1:11" ht="36" customHeight="1">
      <c r="A2" s="488" t="s">
        <v>17</v>
      </c>
      <c r="B2" s="488"/>
      <c r="C2" s="492"/>
      <c r="D2" s="491"/>
      <c r="E2" s="490"/>
      <c r="F2" s="490"/>
      <c r="G2" s="489" t="s">
        <v>3919</v>
      </c>
      <c r="H2" s="482"/>
      <c r="I2" s="370"/>
      <c r="J2" s="487"/>
      <c r="K2" s="486"/>
    </row>
    <row r="3" spans="1:11" ht="23.25" customHeight="1">
      <c r="A3" s="488" t="s">
        <v>2186</v>
      </c>
      <c r="B3" s="488"/>
      <c r="C3" s="488"/>
      <c r="D3" s="488"/>
      <c r="E3" s="488"/>
      <c r="F3" s="488"/>
      <c r="G3" s="488"/>
      <c r="H3" s="482"/>
      <c r="I3" s="370"/>
      <c r="J3" s="487"/>
      <c r="K3" s="486"/>
    </row>
    <row r="4" spans="1:11">
      <c r="A4" s="483" t="s">
        <v>127</v>
      </c>
      <c r="B4" s="485"/>
      <c r="C4" s="485"/>
      <c r="D4" s="484"/>
      <c r="E4" s="483"/>
      <c r="F4" s="483"/>
      <c r="G4" s="483"/>
      <c r="H4" s="482"/>
    </row>
    <row r="5" spans="1:11">
      <c r="A5" s="381" t="s">
        <v>2185</v>
      </c>
      <c r="B5" s="373"/>
      <c r="C5" s="373"/>
      <c r="D5" s="443"/>
      <c r="E5" s="381"/>
      <c r="F5" s="381"/>
      <c r="G5" s="375"/>
      <c r="H5" s="481"/>
    </row>
    <row r="6" spans="1:11">
      <c r="A6" s="381"/>
      <c r="B6" s="335" t="s">
        <v>1447</v>
      </c>
      <c r="C6" s="335" t="s">
        <v>21</v>
      </c>
      <c r="D6" s="406" t="s">
        <v>22</v>
      </c>
      <c r="E6" s="401" t="s">
        <v>128</v>
      </c>
      <c r="F6" s="401" t="s">
        <v>128</v>
      </c>
      <c r="G6" s="401" t="s">
        <v>2135</v>
      </c>
    </row>
    <row r="7" spans="1:11">
      <c r="B7" s="333"/>
      <c r="C7" s="333"/>
      <c r="D7" s="405"/>
      <c r="E7" s="401" t="s">
        <v>1087</v>
      </c>
      <c r="F7" s="401" t="s">
        <v>24</v>
      </c>
      <c r="G7" s="401" t="s">
        <v>25</v>
      </c>
    </row>
    <row r="8" spans="1:11" ht="16.5" customHeight="1">
      <c r="B8" s="348" t="s">
        <v>1566</v>
      </c>
      <c r="C8" s="348"/>
      <c r="D8" s="380" t="s">
        <v>2174</v>
      </c>
      <c r="E8" s="347">
        <f>F8-6</f>
        <v>45408</v>
      </c>
      <c r="F8" s="347">
        <v>45414</v>
      </c>
      <c r="G8" s="347">
        <f>F8+32</f>
        <v>45446</v>
      </c>
    </row>
    <row r="9" spans="1:11">
      <c r="B9" s="348" t="s">
        <v>1566</v>
      </c>
      <c r="C9" s="348"/>
      <c r="D9" s="379"/>
      <c r="E9" s="347">
        <f>F9-6</f>
        <v>45415</v>
      </c>
      <c r="F9" s="347">
        <f>F8+7</f>
        <v>45421</v>
      </c>
      <c r="G9" s="347">
        <f>F9+32</f>
        <v>45453</v>
      </c>
    </row>
    <row r="10" spans="1:11">
      <c r="B10" s="329" t="s">
        <v>2173</v>
      </c>
      <c r="C10" s="329" t="s">
        <v>2184</v>
      </c>
      <c r="D10" s="379"/>
      <c r="E10" s="324">
        <f>F10-6</f>
        <v>45422</v>
      </c>
      <c r="F10" s="324">
        <f>F9+7</f>
        <v>45428</v>
      </c>
      <c r="G10" s="324">
        <f>F10+32</f>
        <v>45460</v>
      </c>
      <c r="H10" s="480"/>
    </row>
    <row r="11" spans="1:11">
      <c r="B11" s="329" t="s">
        <v>2171</v>
      </c>
      <c r="C11" s="329" t="s">
        <v>2183</v>
      </c>
      <c r="D11" s="379"/>
      <c r="E11" s="324">
        <f>F11-6</f>
        <v>45429</v>
      </c>
      <c r="F11" s="324">
        <f>F10+7</f>
        <v>45435</v>
      </c>
      <c r="G11" s="324">
        <f>F11+32</f>
        <v>45467</v>
      </c>
    </row>
    <row r="12" spans="1:11">
      <c r="B12" s="329" t="s">
        <v>2169</v>
      </c>
      <c r="C12" s="329" t="s">
        <v>2168</v>
      </c>
      <c r="D12" s="378"/>
      <c r="E12" s="324">
        <f>F12-6</f>
        <v>45436</v>
      </c>
      <c r="F12" s="324">
        <f>F11+7</f>
        <v>45442</v>
      </c>
      <c r="G12" s="324">
        <f>F12+32</f>
        <v>45474</v>
      </c>
    </row>
    <row r="13" spans="1:11">
      <c r="B13" s="321"/>
      <c r="C13" s="321"/>
    </row>
    <row r="14" spans="1:11">
      <c r="B14" s="335" t="s">
        <v>1447</v>
      </c>
      <c r="C14" s="335" t="s">
        <v>21</v>
      </c>
      <c r="D14" s="406" t="s">
        <v>22</v>
      </c>
      <c r="E14" s="401" t="s">
        <v>128</v>
      </c>
      <c r="F14" s="401" t="s">
        <v>128</v>
      </c>
      <c r="G14" s="401" t="s">
        <v>2135</v>
      </c>
    </row>
    <row r="15" spans="1:11">
      <c r="B15" s="333"/>
      <c r="C15" s="333"/>
      <c r="D15" s="405"/>
      <c r="E15" s="401" t="s">
        <v>1087</v>
      </c>
      <c r="F15" s="401" t="s">
        <v>24</v>
      </c>
      <c r="G15" s="401" t="s">
        <v>25</v>
      </c>
    </row>
    <row r="16" spans="1:11" ht="16.5" customHeight="1">
      <c r="B16" s="329" t="s">
        <v>2165</v>
      </c>
      <c r="C16" s="329" t="s">
        <v>2164</v>
      </c>
      <c r="D16" s="380" t="s">
        <v>2182</v>
      </c>
      <c r="E16" s="324">
        <f>F16-5</f>
        <v>45411</v>
      </c>
      <c r="F16" s="324">
        <v>45416</v>
      </c>
      <c r="G16" s="324">
        <f>F16+32</f>
        <v>45448</v>
      </c>
    </row>
    <row r="17" spans="2:7">
      <c r="B17" s="348" t="s">
        <v>1319</v>
      </c>
      <c r="C17" s="348"/>
      <c r="D17" s="379"/>
      <c r="E17" s="347">
        <f>F17-5</f>
        <v>45418</v>
      </c>
      <c r="F17" s="347">
        <f>F16+7</f>
        <v>45423</v>
      </c>
      <c r="G17" s="347">
        <f>F17+32</f>
        <v>45455</v>
      </c>
    </row>
    <row r="18" spans="2:7">
      <c r="B18" s="329" t="s">
        <v>2162</v>
      </c>
      <c r="C18" s="329" t="s">
        <v>2161</v>
      </c>
      <c r="D18" s="379"/>
      <c r="E18" s="324">
        <f>F18-5</f>
        <v>45425</v>
      </c>
      <c r="F18" s="324">
        <f>F17+7</f>
        <v>45430</v>
      </c>
      <c r="G18" s="324">
        <f>F18+32</f>
        <v>45462</v>
      </c>
    </row>
    <row r="19" spans="2:7">
      <c r="B19" s="329" t="s">
        <v>2160</v>
      </c>
      <c r="C19" s="329" t="s">
        <v>2181</v>
      </c>
      <c r="D19" s="379"/>
      <c r="E19" s="324">
        <f>F19-5</f>
        <v>45432</v>
      </c>
      <c r="F19" s="324">
        <f>F18+7</f>
        <v>45437</v>
      </c>
      <c r="G19" s="324">
        <f>F19+32</f>
        <v>45469</v>
      </c>
    </row>
    <row r="20" spans="2:7">
      <c r="B20" s="329" t="s">
        <v>2158</v>
      </c>
      <c r="C20" s="329" t="s">
        <v>2180</v>
      </c>
      <c r="D20" s="378"/>
      <c r="E20" s="324">
        <f>F20-5</f>
        <v>45439</v>
      </c>
      <c r="F20" s="324">
        <f>F19+7</f>
        <v>45444</v>
      </c>
      <c r="G20" s="324">
        <f>F20+32</f>
        <v>45476</v>
      </c>
    </row>
    <row r="21" spans="2:7">
      <c r="B21" s="321"/>
      <c r="C21" s="321"/>
    </row>
    <row r="22" spans="2:7">
      <c r="B22" s="335" t="s">
        <v>1447</v>
      </c>
      <c r="C22" s="335" t="s">
        <v>21</v>
      </c>
      <c r="D22" s="406" t="s">
        <v>22</v>
      </c>
      <c r="E22" s="401" t="s">
        <v>128</v>
      </c>
      <c r="F22" s="401" t="s">
        <v>128</v>
      </c>
      <c r="G22" s="401" t="s">
        <v>2179</v>
      </c>
    </row>
    <row r="23" spans="2:7">
      <c r="B23" s="333"/>
      <c r="C23" s="333"/>
      <c r="D23" s="405"/>
      <c r="E23" s="401" t="s">
        <v>1087</v>
      </c>
      <c r="F23" s="401" t="s">
        <v>24</v>
      </c>
      <c r="G23" s="401" t="s">
        <v>25</v>
      </c>
    </row>
    <row r="24" spans="2:7" ht="16.5" customHeight="1">
      <c r="B24" s="329" t="s">
        <v>2033</v>
      </c>
      <c r="C24" s="329" t="s">
        <v>180</v>
      </c>
      <c r="D24" s="380" t="s">
        <v>2032</v>
      </c>
      <c r="E24" s="324">
        <f>F24-4</f>
        <v>45413</v>
      </c>
      <c r="F24" s="324">
        <v>45417</v>
      </c>
      <c r="G24" s="324">
        <f>F24+33</f>
        <v>45450</v>
      </c>
    </row>
    <row r="25" spans="2:7">
      <c r="B25" s="329" t="s">
        <v>2031</v>
      </c>
      <c r="C25" s="329" t="s">
        <v>99</v>
      </c>
      <c r="D25" s="379"/>
      <c r="E25" s="324">
        <f>F25-4</f>
        <v>45420</v>
      </c>
      <c r="F25" s="324">
        <f>F24+7</f>
        <v>45424</v>
      </c>
      <c r="G25" s="324">
        <f>F25+33</f>
        <v>45457</v>
      </c>
    </row>
    <row r="26" spans="2:7">
      <c r="B26" s="329" t="s">
        <v>2030</v>
      </c>
      <c r="C26" s="329" t="s">
        <v>189</v>
      </c>
      <c r="D26" s="379"/>
      <c r="E26" s="324">
        <f>F26-4</f>
        <v>45427</v>
      </c>
      <c r="F26" s="324">
        <f>F25+7</f>
        <v>45431</v>
      </c>
      <c r="G26" s="324">
        <f>F26+33</f>
        <v>45464</v>
      </c>
    </row>
    <row r="27" spans="2:7">
      <c r="B27" s="329" t="s">
        <v>2029</v>
      </c>
      <c r="C27" s="329" t="s">
        <v>149</v>
      </c>
      <c r="D27" s="379"/>
      <c r="E27" s="324">
        <f>F27-4</f>
        <v>45434</v>
      </c>
      <c r="F27" s="324">
        <f>F26+7</f>
        <v>45438</v>
      </c>
      <c r="G27" s="324">
        <f>F27+33</f>
        <v>45471</v>
      </c>
    </row>
    <row r="28" spans="2:7">
      <c r="B28" s="329" t="s">
        <v>2133</v>
      </c>
      <c r="C28" s="329" t="s">
        <v>99</v>
      </c>
      <c r="D28" s="378"/>
      <c r="E28" s="324">
        <f>F28-4</f>
        <v>45441</v>
      </c>
      <c r="F28" s="324">
        <f>F27+7</f>
        <v>45445</v>
      </c>
      <c r="G28" s="324">
        <f>F28+33</f>
        <v>45478</v>
      </c>
    </row>
    <row r="29" spans="2:7">
      <c r="B29" s="339"/>
      <c r="C29" s="339"/>
      <c r="D29" s="383"/>
      <c r="E29" s="339"/>
      <c r="F29" s="339"/>
      <c r="G29" s="339"/>
    </row>
    <row r="30" spans="2:7">
      <c r="B30" s="335" t="s">
        <v>1142</v>
      </c>
      <c r="C30" s="335" t="s">
        <v>21</v>
      </c>
      <c r="D30" s="406" t="s">
        <v>22</v>
      </c>
      <c r="E30" s="401" t="s">
        <v>128</v>
      </c>
      <c r="F30" s="401" t="s">
        <v>128</v>
      </c>
      <c r="G30" s="401" t="s">
        <v>2135</v>
      </c>
    </row>
    <row r="31" spans="2:7">
      <c r="B31" s="333"/>
      <c r="C31" s="333"/>
      <c r="D31" s="405"/>
      <c r="E31" s="401" t="s">
        <v>1087</v>
      </c>
      <c r="F31" s="401" t="s">
        <v>24</v>
      </c>
      <c r="G31" s="401" t="s">
        <v>25</v>
      </c>
    </row>
    <row r="32" spans="2:7">
      <c r="B32" s="329" t="s">
        <v>2146</v>
      </c>
      <c r="C32" s="329" t="s">
        <v>12</v>
      </c>
      <c r="D32" s="380" t="s">
        <v>2145</v>
      </c>
      <c r="E32" s="324">
        <f>F32-4</f>
        <v>45409</v>
      </c>
      <c r="F32" s="324">
        <v>45413</v>
      </c>
      <c r="G32" s="324">
        <f>F32+34</f>
        <v>45447</v>
      </c>
    </row>
    <row r="33" spans="1:7">
      <c r="B33" s="329" t="s">
        <v>2144</v>
      </c>
      <c r="C33" s="329" t="s">
        <v>12</v>
      </c>
      <c r="D33" s="379"/>
      <c r="E33" s="324">
        <f>F33-4</f>
        <v>45416</v>
      </c>
      <c r="F33" s="324">
        <f>F32+7</f>
        <v>45420</v>
      </c>
      <c r="G33" s="324">
        <f>F33+34</f>
        <v>45454</v>
      </c>
    </row>
    <row r="34" spans="1:7">
      <c r="B34" s="329" t="s">
        <v>2143</v>
      </c>
      <c r="C34" s="329" t="s">
        <v>135</v>
      </c>
      <c r="D34" s="379"/>
      <c r="E34" s="324">
        <f>F34-4</f>
        <v>45423</v>
      </c>
      <c r="F34" s="324">
        <f>F33+7</f>
        <v>45427</v>
      </c>
      <c r="G34" s="324">
        <f>F34+34</f>
        <v>45461</v>
      </c>
    </row>
    <row r="35" spans="1:7">
      <c r="B35" s="348" t="s">
        <v>2109</v>
      </c>
      <c r="C35" s="348"/>
      <c r="D35" s="378"/>
      <c r="E35" s="347">
        <f>F35-4</f>
        <v>45430</v>
      </c>
      <c r="F35" s="347">
        <f>F34+7</f>
        <v>45434</v>
      </c>
      <c r="G35" s="347">
        <f>F35+34</f>
        <v>45468</v>
      </c>
    </row>
    <row r="36" spans="1:7">
      <c r="B36" s="329" t="s">
        <v>2140</v>
      </c>
      <c r="C36" s="329" t="s">
        <v>2139</v>
      </c>
      <c r="D36" s="400"/>
      <c r="E36" s="324">
        <f>F36-4</f>
        <v>45437</v>
      </c>
      <c r="F36" s="324">
        <f>F35+7</f>
        <v>45441</v>
      </c>
      <c r="G36" s="324">
        <f>F36+34</f>
        <v>45475</v>
      </c>
    </row>
    <row r="37" spans="1:7">
      <c r="B37" s="321"/>
      <c r="C37" s="321"/>
    </row>
    <row r="38" spans="1:7">
      <c r="B38" s="335" t="s">
        <v>1447</v>
      </c>
      <c r="C38" s="335" t="s">
        <v>21</v>
      </c>
      <c r="D38" s="406" t="s">
        <v>22</v>
      </c>
      <c r="E38" s="401" t="s">
        <v>128</v>
      </c>
      <c r="F38" s="401" t="s">
        <v>128</v>
      </c>
      <c r="G38" s="401" t="s">
        <v>2135</v>
      </c>
    </row>
    <row r="39" spans="1:7">
      <c r="B39" s="333"/>
      <c r="C39" s="333"/>
      <c r="D39" s="405"/>
      <c r="E39" s="401" t="s">
        <v>1087</v>
      </c>
      <c r="F39" s="401" t="s">
        <v>24</v>
      </c>
      <c r="G39" s="401" t="s">
        <v>25</v>
      </c>
    </row>
    <row r="40" spans="1:7" ht="16.5" customHeight="1">
      <c r="B40" s="329" t="s">
        <v>2111</v>
      </c>
      <c r="C40" s="329" t="s">
        <v>176</v>
      </c>
      <c r="D40" s="380" t="s">
        <v>2110</v>
      </c>
      <c r="E40" s="324">
        <f>F40-4</f>
        <v>45411</v>
      </c>
      <c r="F40" s="324">
        <v>45415</v>
      </c>
      <c r="G40" s="324">
        <f>F40+37</f>
        <v>45452</v>
      </c>
    </row>
    <row r="41" spans="1:7">
      <c r="B41" s="348" t="s">
        <v>2109</v>
      </c>
      <c r="C41" s="348"/>
      <c r="D41" s="379"/>
      <c r="E41" s="347">
        <f>F41-4</f>
        <v>45418</v>
      </c>
      <c r="F41" s="347">
        <f>F40+7</f>
        <v>45422</v>
      </c>
      <c r="G41" s="347">
        <f>F41+37</f>
        <v>45459</v>
      </c>
    </row>
    <row r="42" spans="1:7">
      <c r="B42" s="329" t="s">
        <v>2108</v>
      </c>
      <c r="C42" s="329" t="s">
        <v>56</v>
      </c>
      <c r="D42" s="379"/>
      <c r="E42" s="324">
        <f>F42-4</f>
        <v>45425</v>
      </c>
      <c r="F42" s="324">
        <f>F41+7</f>
        <v>45429</v>
      </c>
      <c r="G42" s="324">
        <f>F42+37</f>
        <v>45466</v>
      </c>
    </row>
    <row r="43" spans="1:7">
      <c r="B43" s="329" t="s">
        <v>2107</v>
      </c>
      <c r="C43" s="329" t="s">
        <v>99</v>
      </c>
      <c r="D43" s="378"/>
      <c r="E43" s="324">
        <f>F43-4</f>
        <v>45432</v>
      </c>
      <c r="F43" s="324">
        <f>F42+7</f>
        <v>45436</v>
      </c>
      <c r="G43" s="324">
        <f>F43+37</f>
        <v>45473</v>
      </c>
    </row>
    <row r="44" spans="1:7">
      <c r="B44" s="329" t="s">
        <v>2106</v>
      </c>
      <c r="C44" s="329" t="s">
        <v>176</v>
      </c>
      <c r="D44" s="400"/>
      <c r="E44" s="324">
        <f>F44-4</f>
        <v>45439</v>
      </c>
      <c r="F44" s="324">
        <f>F43+7</f>
        <v>45443</v>
      </c>
      <c r="G44" s="324">
        <f>F44+37</f>
        <v>45480</v>
      </c>
    </row>
    <row r="45" spans="1:7">
      <c r="B45" s="339"/>
      <c r="C45" s="339"/>
      <c r="D45" s="450"/>
      <c r="E45" s="339"/>
      <c r="F45" s="339"/>
      <c r="G45" s="339"/>
    </row>
    <row r="46" spans="1:7">
      <c r="A46" s="443" t="s">
        <v>137</v>
      </c>
      <c r="B46" s="321"/>
      <c r="C46" s="321"/>
      <c r="E46" s="381"/>
      <c r="F46" s="381"/>
      <c r="G46" s="375"/>
    </row>
    <row r="47" spans="1:7">
      <c r="B47" s="335" t="s">
        <v>1447</v>
      </c>
      <c r="C47" s="335" t="s">
        <v>21</v>
      </c>
      <c r="D47" s="406" t="s">
        <v>22</v>
      </c>
      <c r="E47" s="401" t="s">
        <v>128</v>
      </c>
      <c r="F47" s="401" t="s">
        <v>128</v>
      </c>
      <c r="G47" s="401" t="s">
        <v>2178</v>
      </c>
    </row>
    <row r="48" spans="1:7">
      <c r="B48" s="333"/>
      <c r="C48" s="333"/>
      <c r="D48" s="405"/>
      <c r="E48" s="401" t="s">
        <v>1087</v>
      </c>
      <c r="F48" s="401" t="s">
        <v>24</v>
      </c>
      <c r="G48" s="401" t="s">
        <v>25</v>
      </c>
    </row>
    <row r="49" spans="1:7" ht="16.5" customHeight="1">
      <c r="B49" s="329" t="s">
        <v>2127</v>
      </c>
      <c r="C49" s="329" t="s">
        <v>2126</v>
      </c>
      <c r="D49" s="380" t="s">
        <v>2125</v>
      </c>
      <c r="E49" s="324">
        <f>F49-5</f>
        <v>45413</v>
      </c>
      <c r="F49" s="324">
        <v>45418</v>
      </c>
      <c r="G49" s="324">
        <f>F49+32</f>
        <v>45450</v>
      </c>
    </row>
    <row r="50" spans="1:7">
      <c r="B50" s="329" t="s">
        <v>2177</v>
      </c>
      <c r="C50" s="329" t="s">
        <v>2123</v>
      </c>
      <c r="D50" s="379"/>
      <c r="E50" s="324">
        <f>F50-5</f>
        <v>45420</v>
      </c>
      <c r="F50" s="324">
        <f>F49+7</f>
        <v>45425</v>
      </c>
      <c r="G50" s="324">
        <f>F50+32</f>
        <v>45457</v>
      </c>
    </row>
    <row r="51" spans="1:7">
      <c r="B51" s="329" t="s">
        <v>2122</v>
      </c>
      <c r="C51" s="329" t="s">
        <v>2121</v>
      </c>
      <c r="D51" s="379"/>
      <c r="E51" s="324">
        <f>F51-5</f>
        <v>45427</v>
      </c>
      <c r="F51" s="324">
        <f>F50+7</f>
        <v>45432</v>
      </c>
      <c r="G51" s="324">
        <f>F51+32</f>
        <v>45464</v>
      </c>
    </row>
    <row r="52" spans="1:7">
      <c r="B52" s="329" t="s">
        <v>2120</v>
      </c>
      <c r="C52" s="329" t="s">
        <v>2119</v>
      </c>
      <c r="D52" s="379"/>
      <c r="E52" s="324">
        <f>F52-5</f>
        <v>45434</v>
      </c>
      <c r="F52" s="324">
        <f>F51+7</f>
        <v>45439</v>
      </c>
      <c r="G52" s="324">
        <f>F52+32</f>
        <v>45471</v>
      </c>
    </row>
    <row r="53" spans="1:7">
      <c r="B53" s="329" t="s">
        <v>2117</v>
      </c>
      <c r="C53" s="329" t="s">
        <v>2116</v>
      </c>
      <c r="D53" s="378"/>
      <c r="E53" s="324">
        <f>F53-5</f>
        <v>45441</v>
      </c>
      <c r="F53" s="324">
        <f>F52+7</f>
        <v>45446</v>
      </c>
      <c r="G53" s="324">
        <f>F53+32</f>
        <v>45478</v>
      </c>
    </row>
    <row r="54" spans="1:7">
      <c r="B54" s="479"/>
      <c r="C54" s="442"/>
      <c r="D54" s="443"/>
      <c r="E54" s="381"/>
      <c r="F54" s="381"/>
      <c r="G54" s="339"/>
    </row>
    <row r="55" spans="1:7">
      <c r="A55" s="381" t="s">
        <v>31</v>
      </c>
      <c r="B55" s="321"/>
      <c r="C55" s="321"/>
      <c r="E55" s="381"/>
      <c r="F55" s="381"/>
      <c r="G55" s="375"/>
    </row>
    <row r="56" spans="1:7">
      <c r="B56" s="335" t="s">
        <v>1142</v>
      </c>
      <c r="C56" s="335" t="s">
        <v>21</v>
      </c>
      <c r="D56" s="406" t="s">
        <v>22</v>
      </c>
      <c r="E56" s="401" t="s">
        <v>128</v>
      </c>
      <c r="F56" s="401" t="s">
        <v>128</v>
      </c>
      <c r="G56" s="401" t="s">
        <v>2175</v>
      </c>
    </row>
    <row r="57" spans="1:7">
      <c r="B57" s="333"/>
      <c r="C57" s="333"/>
      <c r="D57" s="405"/>
      <c r="E57" s="401" t="s">
        <v>1087</v>
      </c>
      <c r="F57" s="401" t="s">
        <v>24</v>
      </c>
      <c r="G57" s="401" t="s">
        <v>25</v>
      </c>
    </row>
    <row r="58" spans="1:7" ht="16.5" customHeight="1">
      <c r="B58" s="329" t="s">
        <v>2165</v>
      </c>
      <c r="C58" s="329" t="s">
        <v>2164</v>
      </c>
      <c r="D58" s="380" t="s">
        <v>2163</v>
      </c>
      <c r="E58" s="324">
        <f>F58-5</f>
        <v>45411</v>
      </c>
      <c r="F58" s="324">
        <v>45416</v>
      </c>
      <c r="G58" s="324">
        <f>F58+29</f>
        <v>45445</v>
      </c>
    </row>
    <row r="59" spans="1:7">
      <c r="B59" s="348" t="s">
        <v>1566</v>
      </c>
      <c r="C59" s="348"/>
      <c r="D59" s="379"/>
      <c r="E59" s="347">
        <f>F59-5</f>
        <v>45418</v>
      </c>
      <c r="F59" s="347">
        <f>F58+7</f>
        <v>45423</v>
      </c>
      <c r="G59" s="347">
        <f>F59+29</f>
        <v>45452</v>
      </c>
    </row>
    <row r="60" spans="1:7">
      <c r="B60" s="329" t="s">
        <v>2162</v>
      </c>
      <c r="C60" s="329" t="s">
        <v>2161</v>
      </c>
      <c r="D60" s="379"/>
      <c r="E60" s="324">
        <f>F60-5</f>
        <v>45425</v>
      </c>
      <c r="F60" s="324">
        <f>F59+7</f>
        <v>45430</v>
      </c>
      <c r="G60" s="324">
        <f>F60+29</f>
        <v>45459</v>
      </c>
    </row>
    <row r="61" spans="1:7">
      <c r="B61" s="329" t="s">
        <v>2176</v>
      </c>
      <c r="C61" s="329" t="s">
        <v>2159</v>
      </c>
      <c r="D61" s="379"/>
      <c r="E61" s="324">
        <f>F61-5</f>
        <v>45432</v>
      </c>
      <c r="F61" s="324">
        <f>F60+7</f>
        <v>45437</v>
      </c>
      <c r="G61" s="324">
        <f>F61+29</f>
        <v>45466</v>
      </c>
    </row>
    <row r="62" spans="1:7">
      <c r="B62" s="329" t="s">
        <v>2158</v>
      </c>
      <c r="C62" s="329" t="s">
        <v>2157</v>
      </c>
      <c r="D62" s="378"/>
      <c r="E62" s="324">
        <f>F62-5</f>
        <v>45439</v>
      </c>
      <c r="F62" s="324">
        <f>F61+7</f>
        <v>45444</v>
      </c>
      <c r="G62" s="324">
        <f>F62+29</f>
        <v>45473</v>
      </c>
    </row>
    <row r="63" spans="1:7">
      <c r="B63" s="363"/>
      <c r="C63" s="363"/>
      <c r="D63" s="383"/>
      <c r="E63" s="339"/>
      <c r="F63" s="339"/>
      <c r="G63" s="339"/>
    </row>
    <row r="64" spans="1:7">
      <c r="B64" s="335" t="s">
        <v>1447</v>
      </c>
      <c r="C64" s="335" t="s">
        <v>21</v>
      </c>
      <c r="D64" s="406" t="s">
        <v>22</v>
      </c>
      <c r="E64" s="401" t="s">
        <v>128</v>
      </c>
      <c r="F64" s="401" t="s">
        <v>128</v>
      </c>
      <c r="G64" s="401" t="s">
        <v>2175</v>
      </c>
    </row>
    <row r="65" spans="1:7">
      <c r="B65" s="333"/>
      <c r="C65" s="333"/>
      <c r="D65" s="405"/>
      <c r="E65" s="401" t="s">
        <v>1087</v>
      </c>
      <c r="F65" s="401" t="s">
        <v>24</v>
      </c>
      <c r="G65" s="401" t="s">
        <v>25</v>
      </c>
    </row>
    <row r="66" spans="1:7" ht="17.25" customHeight="1">
      <c r="B66" s="329" t="s">
        <v>2111</v>
      </c>
      <c r="C66" s="329" t="s">
        <v>176</v>
      </c>
      <c r="D66" s="380" t="s">
        <v>2110</v>
      </c>
      <c r="E66" s="324">
        <f>F66-4</f>
        <v>45411</v>
      </c>
      <c r="F66" s="324">
        <v>45415</v>
      </c>
      <c r="G66" s="324">
        <f>F66+37</f>
        <v>45452</v>
      </c>
    </row>
    <row r="67" spans="1:7">
      <c r="B67" s="348" t="s">
        <v>2109</v>
      </c>
      <c r="C67" s="348"/>
      <c r="D67" s="379"/>
      <c r="E67" s="347">
        <f>F67-4</f>
        <v>45418</v>
      </c>
      <c r="F67" s="347">
        <f>F66+7</f>
        <v>45422</v>
      </c>
      <c r="G67" s="347">
        <f>F67+37</f>
        <v>45459</v>
      </c>
    </row>
    <row r="68" spans="1:7">
      <c r="B68" s="329" t="s">
        <v>2108</v>
      </c>
      <c r="C68" s="329" t="s">
        <v>56</v>
      </c>
      <c r="D68" s="379"/>
      <c r="E68" s="324">
        <f>F68-4</f>
        <v>45425</v>
      </c>
      <c r="F68" s="324">
        <f>F67+7</f>
        <v>45429</v>
      </c>
      <c r="G68" s="324">
        <f>F68+37</f>
        <v>45466</v>
      </c>
    </row>
    <row r="69" spans="1:7">
      <c r="B69" s="329" t="s">
        <v>2107</v>
      </c>
      <c r="C69" s="329" t="s">
        <v>99</v>
      </c>
      <c r="D69" s="378"/>
      <c r="E69" s="324">
        <f>F69-4</f>
        <v>45432</v>
      </c>
      <c r="F69" s="324">
        <f>F68+7</f>
        <v>45436</v>
      </c>
      <c r="G69" s="324">
        <f>F69+37</f>
        <v>45473</v>
      </c>
    </row>
    <row r="70" spans="1:7">
      <c r="B70" s="329" t="s">
        <v>2106</v>
      </c>
      <c r="C70" s="329" t="s">
        <v>176</v>
      </c>
      <c r="D70" s="400"/>
      <c r="E70" s="324">
        <f>F70-4</f>
        <v>45439</v>
      </c>
      <c r="F70" s="324">
        <f>F69+7</f>
        <v>45443</v>
      </c>
      <c r="G70" s="324">
        <f>F70+37</f>
        <v>45480</v>
      </c>
    </row>
    <row r="71" spans="1:7">
      <c r="B71" s="339"/>
      <c r="C71" s="339"/>
      <c r="D71" s="383"/>
      <c r="E71" s="339"/>
      <c r="F71" s="339"/>
      <c r="G71" s="339"/>
    </row>
    <row r="72" spans="1:7">
      <c r="A72" s="381" t="s">
        <v>33</v>
      </c>
      <c r="B72" s="321"/>
      <c r="C72" s="321"/>
    </row>
    <row r="73" spans="1:7">
      <c r="A73" s="381"/>
      <c r="B73" s="335" t="s">
        <v>1549</v>
      </c>
      <c r="C73" s="335" t="s">
        <v>21</v>
      </c>
      <c r="D73" s="406" t="s">
        <v>22</v>
      </c>
      <c r="E73" s="401" t="s">
        <v>128</v>
      </c>
      <c r="F73" s="401" t="s">
        <v>128</v>
      </c>
      <c r="G73" s="401" t="s">
        <v>2113</v>
      </c>
    </row>
    <row r="74" spans="1:7">
      <c r="A74" s="381"/>
      <c r="B74" s="333"/>
      <c r="C74" s="333"/>
      <c r="D74" s="405"/>
      <c r="E74" s="401" t="s">
        <v>1087</v>
      </c>
      <c r="F74" s="401" t="s">
        <v>24</v>
      </c>
      <c r="G74" s="401" t="s">
        <v>25</v>
      </c>
    </row>
    <row r="75" spans="1:7" ht="16.5" customHeight="1">
      <c r="A75" s="381"/>
      <c r="B75" s="348" t="s">
        <v>1566</v>
      </c>
      <c r="C75" s="348"/>
      <c r="D75" s="380" t="s">
        <v>2174</v>
      </c>
      <c r="E75" s="347">
        <f>F75-6</f>
        <v>45408</v>
      </c>
      <c r="F75" s="347">
        <v>45414</v>
      </c>
      <c r="G75" s="347">
        <f>F75+37</f>
        <v>45451</v>
      </c>
    </row>
    <row r="76" spans="1:7">
      <c r="A76" s="381"/>
      <c r="B76" s="348" t="s">
        <v>1319</v>
      </c>
      <c r="C76" s="348"/>
      <c r="D76" s="379"/>
      <c r="E76" s="347">
        <f>F76-6</f>
        <v>45415</v>
      </c>
      <c r="F76" s="347">
        <f>F75+7</f>
        <v>45421</v>
      </c>
      <c r="G76" s="347">
        <f>F76+37</f>
        <v>45458</v>
      </c>
    </row>
    <row r="77" spans="1:7">
      <c r="A77" s="381"/>
      <c r="B77" s="329" t="s">
        <v>2173</v>
      </c>
      <c r="C77" s="329" t="s">
        <v>2172</v>
      </c>
      <c r="D77" s="379"/>
      <c r="E77" s="324">
        <f>F77-6</f>
        <v>45422</v>
      </c>
      <c r="F77" s="324">
        <f>F76+7</f>
        <v>45428</v>
      </c>
      <c r="G77" s="324">
        <f>F77+37</f>
        <v>45465</v>
      </c>
    </row>
    <row r="78" spans="1:7">
      <c r="A78" s="381"/>
      <c r="B78" s="329" t="s">
        <v>2171</v>
      </c>
      <c r="C78" s="329" t="s">
        <v>2170</v>
      </c>
      <c r="D78" s="379"/>
      <c r="E78" s="324">
        <f>F78-6</f>
        <v>45429</v>
      </c>
      <c r="F78" s="324">
        <f>F77+7</f>
        <v>45435</v>
      </c>
      <c r="G78" s="324">
        <f>F78+37</f>
        <v>45472</v>
      </c>
    </row>
    <row r="79" spans="1:7">
      <c r="A79" s="381"/>
      <c r="B79" s="329" t="s">
        <v>2169</v>
      </c>
      <c r="C79" s="329" t="s">
        <v>2168</v>
      </c>
      <c r="D79" s="378"/>
      <c r="E79" s="324">
        <f>F79-6</f>
        <v>45436</v>
      </c>
      <c r="F79" s="324">
        <f>F78+7</f>
        <v>45442</v>
      </c>
      <c r="G79" s="324">
        <f>F79+37</f>
        <v>45479</v>
      </c>
    </row>
    <row r="80" spans="1:7">
      <c r="A80" s="381"/>
      <c r="B80" s="381"/>
      <c r="C80" s="381"/>
      <c r="D80" s="443"/>
      <c r="E80" s="381"/>
      <c r="F80" s="381"/>
      <c r="G80" s="381"/>
    </row>
    <row r="81" spans="1:7">
      <c r="B81" s="335" t="s">
        <v>1447</v>
      </c>
      <c r="C81" s="335" t="s">
        <v>21</v>
      </c>
      <c r="D81" s="406" t="s">
        <v>22</v>
      </c>
      <c r="E81" s="401" t="s">
        <v>128</v>
      </c>
      <c r="F81" s="401" t="s">
        <v>128</v>
      </c>
      <c r="G81" s="401" t="s">
        <v>2167</v>
      </c>
    </row>
    <row r="82" spans="1:7">
      <c r="B82" s="333"/>
      <c r="C82" s="333"/>
      <c r="D82" s="405"/>
      <c r="E82" s="401" t="s">
        <v>1087</v>
      </c>
      <c r="F82" s="401" t="s">
        <v>24</v>
      </c>
      <c r="G82" s="401" t="s">
        <v>25</v>
      </c>
    </row>
    <row r="83" spans="1:7" ht="16.5" customHeight="1">
      <c r="B83" s="329" t="s">
        <v>2033</v>
      </c>
      <c r="C83" s="329" t="s">
        <v>180</v>
      </c>
      <c r="D83" s="380" t="s">
        <v>2032</v>
      </c>
      <c r="E83" s="324">
        <f>F83-4</f>
        <v>45413</v>
      </c>
      <c r="F83" s="324">
        <v>45417</v>
      </c>
      <c r="G83" s="324">
        <f>F83+30</f>
        <v>45447</v>
      </c>
    </row>
    <row r="84" spans="1:7">
      <c r="B84" s="329" t="s">
        <v>2031</v>
      </c>
      <c r="C84" s="329" t="s">
        <v>99</v>
      </c>
      <c r="D84" s="379"/>
      <c r="E84" s="324">
        <f>F84-4</f>
        <v>45420</v>
      </c>
      <c r="F84" s="324">
        <f>F83+7</f>
        <v>45424</v>
      </c>
      <c r="G84" s="324">
        <f>F84+30</f>
        <v>45454</v>
      </c>
    </row>
    <row r="85" spans="1:7">
      <c r="B85" s="329" t="s">
        <v>2030</v>
      </c>
      <c r="C85" s="329" t="s">
        <v>189</v>
      </c>
      <c r="D85" s="379"/>
      <c r="E85" s="324">
        <f>F85-4</f>
        <v>45427</v>
      </c>
      <c r="F85" s="324">
        <f>F84+7</f>
        <v>45431</v>
      </c>
      <c r="G85" s="324">
        <f>F85+30</f>
        <v>45461</v>
      </c>
    </row>
    <row r="86" spans="1:7">
      <c r="B86" s="329" t="s">
        <v>2029</v>
      </c>
      <c r="C86" s="329" t="s">
        <v>149</v>
      </c>
      <c r="D86" s="379"/>
      <c r="E86" s="324">
        <f>F86-4</f>
        <v>45434</v>
      </c>
      <c r="F86" s="324">
        <f>F85+7</f>
        <v>45438</v>
      </c>
      <c r="G86" s="324">
        <f>F86+30</f>
        <v>45468</v>
      </c>
    </row>
    <row r="87" spans="1:7">
      <c r="B87" s="329" t="s">
        <v>2028</v>
      </c>
      <c r="C87" s="329" t="s">
        <v>99</v>
      </c>
      <c r="D87" s="378"/>
      <c r="E87" s="324">
        <f>F87-4</f>
        <v>45441</v>
      </c>
      <c r="F87" s="324">
        <f>F86+7</f>
        <v>45445</v>
      </c>
      <c r="G87" s="324">
        <f>F87+30</f>
        <v>45475</v>
      </c>
    </row>
    <row r="88" spans="1:7">
      <c r="B88" s="339"/>
      <c r="C88" s="339"/>
      <c r="D88" s="383"/>
      <c r="E88" s="339"/>
      <c r="F88" s="339"/>
      <c r="G88" s="339"/>
    </row>
    <row r="89" spans="1:7">
      <c r="A89" s="381" t="s">
        <v>2166</v>
      </c>
      <c r="B89" s="363"/>
      <c r="C89" s="363"/>
      <c r="D89" s="383"/>
      <c r="E89" s="339"/>
      <c r="F89" s="339"/>
      <c r="G89" s="339"/>
    </row>
    <row r="90" spans="1:7">
      <c r="B90" s="335" t="s">
        <v>1447</v>
      </c>
      <c r="C90" s="335" t="s">
        <v>21</v>
      </c>
      <c r="D90" s="406" t="s">
        <v>22</v>
      </c>
      <c r="E90" s="401" t="s">
        <v>128</v>
      </c>
      <c r="F90" s="401" t="s">
        <v>128</v>
      </c>
      <c r="G90" s="401" t="s">
        <v>2156</v>
      </c>
    </row>
    <row r="91" spans="1:7">
      <c r="B91" s="333"/>
      <c r="C91" s="333"/>
      <c r="D91" s="405"/>
      <c r="E91" s="401" t="s">
        <v>1087</v>
      </c>
      <c r="F91" s="401" t="s">
        <v>24</v>
      </c>
      <c r="G91" s="401" t="s">
        <v>25</v>
      </c>
    </row>
    <row r="92" spans="1:7" ht="16.5" customHeight="1">
      <c r="B92" s="329" t="s">
        <v>2165</v>
      </c>
      <c r="C92" s="329" t="s">
        <v>2164</v>
      </c>
      <c r="D92" s="380" t="s">
        <v>2163</v>
      </c>
      <c r="E92" s="324">
        <f>F92-5</f>
        <v>45411</v>
      </c>
      <c r="F92" s="324">
        <v>45416</v>
      </c>
      <c r="G92" s="324">
        <f>F92+27</f>
        <v>45443</v>
      </c>
    </row>
    <row r="93" spans="1:7">
      <c r="B93" s="348" t="s">
        <v>1566</v>
      </c>
      <c r="C93" s="348"/>
      <c r="D93" s="379"/>
      <c r="E93" s="347">
        <f>F93-5</f>
        <v>45418</v>
      </c>
      <c r="F93" s="347">
        <f>F92+7</f>
        <v>45423</v>
      </c>
      <c r="G93" s="347">
        <f>F93+27</f>
        <v>45450</v>
      </c>
    </row>
    <row r="94" spans="1:7">
      <c r="B94" s="329" t="s">
        <v>2162</v>
      </c>
      <c r="C94" s="329" t="s">
        <v>2161</v>
      </c>
      <c r="D94" s="379"/>
      <c r="E94" s="324">
        <f>F94-5</f>
        <v>45425</v>
      </c>
      <c r="F94" s="324">
        <f>F93+7</f>
        <v>45430</v>
      </c>
      <c r="G94" s="324">
        <f>F94+27</f>
        <v>45457</v>
      </c>
    </row>
    <row r="95" spans="1:7">
      <c r="B95" s="329" t="s">
        <v>2160</v>
      </c>
      <c r="C95" s="329" t="s">
        <v>2159</v>
      </c>
      <c r="D95" s="379"/>
      <c r="E95" s="324">
        <f>F95-5</f>
        <v>45432</v>
      </c>
      <c r="F95" s="324">
        <f>F94+7</f>
        <v>45437</v>
      </c>
      <c r="G95" s="324">
        <f>F95+27</f>
        <v>45464</v>
      </c>
    </row>
    <row r="96" spans="1:7">
      <c r="B96" s="329" t="s">
        <v>2158</v>
      </c>
      <c r="C96" s="329" t="s">
        <v>2157</v>
      </c>
      <c r="D96" s="378"/>
      <c r="E96" s="324">
        <f>F96-5</f>
        <v>45439</v>
      </c>
      <c r="F96" s="324">
        <f>F95+7</f>
        <v>45444</v>
      </c>
      <c r="G96" s="324">
        <f>F96+27</f>
        <v>45471</v>
      </c>
    </row>
    <row r="97" spans="1:7">
      <c r="B97" s="363"/>
      <c r="C97" s="363"/>
      <c r="D97" s="383"/>
      <c r="E97" s="339"/>
      <c r="F97" s="339"/>
      <c r="G97" s="339"/>
    </row>
    <row r="98" spans="1:7">
      <c r="B98" s="363"/>
      <c r="C98" s="363"/>
      <c r="D98" s="383"/>
      <c r="E98" s="339"/>
      <c r="F98" s="339"/>
      <c r="G98" s="339"/>
    </row>
    <row r="99" spans="1:7">
      <c r="B99" s="335" t="s">
        <v>1447</v>
      </c>
      <c r="C99" s="335" t="s">
        <v>21</v>
      </c>
      <c r="D99" s="406" t="s">
        <v>22</v>
      </c>
      <c r="E99" s="401" t="s">
        <v>128</v>
      </c>
      <c r="F99" s="401" t="s">
        <v>128</v>
      </c>
      <c r="G99" s="401" t="s">
        <v>2156</v>
      </c>
    </row>
    <row r="100" spans="1:7">
      <c r="B100" s="333"/>
      <c r="C100" s="333"/>
      <c r="D100" s="405"/>
      <c r="E100" s="401" t="s">
        <v>1087</v>
      </c>
      <c r="F100" s="401" t="s">
        <v>24</v>
      </c>
      <c r="G100" s="401" t="s">
        <v>25</v>
      </c>
    </row>
    <row r="101" spans="1:7" ht="16.5" customHeight="1">
      <c r="B101" s="329" t="s">
        <v>2111</v>
      </c>
      <c r="C101" s="329" t="s">
        <v>176</v>
      </c>
      <c r="D101" s="380" t="s">
        <v>2155</v>
      </c>
      <c r="E101" s="324">
        <f>F101-4</f>
        <v>45411</v>
      </c>
      <c r="F101" s="324">
        <v>45415</v>
      </c>
      <c r="G101" s="324">
        <f>F101+34</f>
        <v>45449</v>
      </c>
    </row>
    <row r="102" spans="1:7">
      <c r="B102" s="348" t="s">
        <v>2109</v>
      </c>
      <c r="C102" s="348"/>
      <c r="D102" s="379"/>
      <c r="E102" s="347">
        <f>F102-4</f>
        <v>45418</v>
      </c>
      <c r="F102" s="347">
        <f>F101+7</f>
        <v>45422</v>
      </c>
      <c r="G102" s="347">
        <f>F102+34</f>
        <v>45456</v>
      </c>
    </row>
    <row r="103" spans="1:7" ht="16.5" customHeight="1">
      <c r="B103" s="329" t="s">
        <v>2108</v>
      </c>
      <c r="C103" s="329" t="s">
        <v>56</v>
      </c>
      <c r="D103" s="379"/>
      <c r="E103" s="324">
        <f>F103-4</f>
        <v>45425</v>
      </c>
      <c r="F103" s="324">
        <f>F102+7</f>
        <v>45429</v>
      </c>
      <c r="G103" s="324">
        <f>F103+34</f>
        <v>45463</v>
      </c>
    </row>
    <row r="104" spans="1:7">
      <c r="B104" s="329" t="s">
        <v>2107</v>
      </c>
      <c r="C104" s="329" t="s">
        <v>99</v>
      </c>
      <c r="D104" s="378"/>
      <c r="E104" s="324">
        <f>F104-4</f>
        <v>45432</v>
      </c>
      <c r="F104" s="324">
        <f>F103+7</f>
        <v>45436</v>
      </c>
      <c r="G104" s="324">
        <f>F104+34</f>
        <v>45470</v>
      </c>
    </row>
    <row r="105" spans="1:7">
      <c r="B105" s="329" t="s">
        <v>2106</v>
      </c>
      <c r="C105" s="329" t="s">
        <v>176</v>
      </c>
      <c r="D105" s="400"/>
      <c r="E105" s="324">
        <f>F105-4</f>
        <v>45439</v>
      </c>
      <c r="F105" s="324">
        <f>F104+7</f>
        <v>45443</v>
      </c>
      <c r="G105" s="324">
        <f>F105+34</f>
        <v>45477</v>
      </c>
    </row>
    <row r="106" spans="1:7">
      <c r="B106" s="363"/>
      <c r="C106" s="363"/>
      <c r="D106" s="383"/>
      <c r="E106" s="339"/>
      <c r="F106" s="339"/>
      <c r="G106" s="339"/>
    </row>
    <row r="107" spans="1:7">
      <c r="A107" s="381" t="s">
        <v>2154</v>
      </c>
      <c r="B107" s="381"/>
      <c r="C107" s="381"/>
      <c r="G107" s="375"/>
    </row>
    <row r="108" spans="1:7">
      <c r="B108" s="335" t="s">
        <v>1447</v>
      </c>
      <c r="C108" s="335" t="s">
        <v>21</v>
      </c>
      <c r="D108" s="406" t="s">
        <v>22</v>
      </c>
      <c r="E108" s="401" t="s">
        <v>128</v>
      </c>
      <c r="F108" s="401" t="s">
        <v>128</v>
      </c>
      <c r="G108" s="401" t="s">
        <v>2153</v>
      </c>
    </row>
    <row r="109" spans="1:7">
      <c r="B109" s="333"/>
      <c r="C109" s="333"/>
      <c r="D109" s="405"/>
      <c r="E109" s="401" t="s">
        <v>1087</v>
      </c>
      <c r="F109" s="401" t="s">
        <v>24</v>
      </c>
      <c r="G109" s="401" t="s">
        <v>25</v>
      </c>
    </row>
    <row r="110" spans="1:7" ht="16.5" customHeight="1">
      <c r="B110" s="329" t="s">
        <v>2033</v>
      </c>
      <c r="C110" s="329" t="s">
        <v>180</v>
      </c>
      <c r="D110" s="380" t="s">
        <v>2152</v>
      </c>
      <c r="E110" s="324">
        <f>F110-4</f>
        <v>45413</v>
      </c>
      <c r="F110" s="324">
        <v>45417</v>
      </c>
      <c r="G110" s="324">
        <f>F110+35</f>
        <v>45452</v>
      </c>
    </row>
    <row r="111" spans="1:7">
      <c r="B111" s="329" t="s">
        <v>2031</v>
      </c>
      <c r="C111" s="329" t="s">
        <v>99</v>
      </c>
      <c r="D111" s="379"/>
      <c r="E111" s="324">
        <f>F111-4</f>
        <v>45420</v>
      </c>
      <c r="F111" s="324">
        <f>F110+7</f>
        <v>45424</v>
      </c>
      <c r="G111" s="324">
        <f>F111+35</f>
        <v>45459</v>
      </c>
    </row>
    <row r="112" spans="1:7">
      <c r="B112" s="329" t="s">
        <v>2030</v>
      </c>
      <c r="C112" s="329" t="s">
        <v>189</v>
      </c>
      <c r="D112" s="379"/>
      <c r="E112" s="324">
        <f>F112-4</f>
        <v>45427</v>
      </c>
      <c r="F112" s="324">
        <f>F111+7</f>
        <v>45431</v>
      </c>
      <c r="G112" s="324">
        <f>F112+35</f>
        <v>45466</v>
      </c>
    </row>
    <row r="113" spans="1:8">
      <c r="B113" s="329" t="s">
        <v>2029</v>
      </c>
      <c r="C113" s="329" t="s">
        <v>149</v>
      </c>
      <c r="D113" s="379"/>
      <c r="E113" s="324">
        <f>F113-4</f>
        <v>45434</v>
      </c>
      <c r="F113" s="324">
        <f>F112+7</f>
        <v>45438</v>
      </c>
      <c r="G113" s="324">
        <f>F113+35</f>
        <v>45473</v>
      </c>
    </row>
    <row r="114" spans="1:8">
      <c r="B114" s="329" t="s">
        <v>2028</v>
      </c>
      <c r="C114" s="329" t="s">
        <v>99</v>
      </c>
      <c r="D114" s="378"/>
      <c r="E114" s="324">
        <f>F114-4</f>
        <v>45441</v>
      </c>
      <c r="F114" s="324">
        <f>F113+7</f>
        <v>45445</v>
      </c>
      <c r="G114" s="324">
        <f>F114+35</f>
        <v>45480</v>
      </c>
    </row>
    <row r="115" spans="1:8">
      <c r="B115" s="339"/>
      <c r="C115" s="339"/>
      <c r="D115" s="383"/>
      <c r="E115" s="339"/>
      <c r="F115" s="339"/>
      <c r="G115" s="339"/>
    </row>
    <row r="116" spans="1:8">
      <c r="B116" s="335" t="s">
        <v>1447</v>
      </c>
      <c r="C116" s="335" t="s">
        <v>21</v>
      </c>
      <c r="D116" s="406" t="s">
        <v>22</v>
      </c>
      <c r="E116" s="401" t="s">
        <v>128</v>
      </c>
      <c r="F116" s="401" t="s">
        <v>128</v>
      </c>
      <c r="G116" s="401" t="s">
        <v>2151</v>
      </c>
    </row>
    <row r="117" spans="1:8">
      <c r="B117" s="333"/>
      <c r="C117" s="333"/>
      <c r="D117" s="405"/>
      <c r="E117" s="401" t="s">
        <v>1087</v>
      </c>
      <c r="F117" s="401" t="s">
        <v>24</v>
      </c>
      <c r="G117" s="401" t="s">
        <v>25</v>
      </c>
    </row>
    <row r="118" spans="1:8" ht="16.5" customHeight="1">
      <c r="B118" s="329" t="s">
        <v>2150</v>
      </c>
      <c r="C118" s="329" t="s">
        <v>12</v>
      </c>
      <c r="D118" s="380" t="s">
        <v>2145</v>
      </c>
      <c r="E118" s="324">
        <f>F118-4</f>
        <v>45409</v>
      </c>
      <c r="F118" s="324">
        <v>45413</v>
      </c>
      <c r="G118" s="324">
        <f>F118+38</f>
        <v>45451</v>
      </c>
    </row>
    <row r="119" spans="1:8">
      <c r="B119" s="329" t="s">
        <v>2144</v>
      </c>
      <c r="C119" s="329" t="s">
        <v>12</v>
      </c>
      <c r="D119" s="379"/>
      <c r="E119" s="324">
        <f>F119-4</f>
        <v>45416</v>
      </c>
      <c r="F119" s="324">
        <f>F118+7</f>
        <v>45420</v>
      </c>
      <c r="G119" s="324">
        <f>F119+38</f>
        <v>45458</v>
      </c>
    </row>
    <row r="120" spans="1:8" ht="16.5" customHeight="1">
      <c r="B120" s="329" t="s">
        <v>2143</v>
      </c>
      <c r="C120" s="329" t="s">
        <v>135</v>
      </c>
      <c r="D120" s="379"/>
      <c r="E120" s="324">
        <f>F120-4</f>
        <v>45423</v>
      </c>
      <c r="F120" s="324">
        <f>F119+7</f>
        <v>45427</v>
      </c>
      <c r="G120" s="324">
        <f>F120+38</f>
        <v>45465</v>
      </c>
    </row>
    <row r="121" spans="1:8">
      <c r="B121" s="348" t="s">
        <v>2109</v>
      </c>
      <c r="C121" s="348"/>
      <c r="D121" s="378"/>
      <c r="E121" s="347">
        <f>F121-4</f>
        <v>45430</v>
      </c>
      <c r="F121" s="347">
        <f>F120+7</f>
        <v>45434</v>
      </c>
      <c r="G121" s="347">
        <f>F121+38</f>
        <v>45472</v>
      </c>
    </row>
    <row r="122" spans="1:8">
      <c r="B122" s="329" t="s">
        <v>2140</v>
      </c>
      <c r="C122" s="329" t="s">
        <v>2139</v>
      </c>
      <c r="D122" s="400"/>
      <c r="E122" s="324">
        <f>F122-4</f>
        <v>45437</v>
      </c>
      <c r="F122" s="324">
        <f>F121+7</f>
        <v>45441</v>
      </c>
      <c r="G122" s="324">
        <f>F122+38</f>
        <v>45479</v>
      </c>
    </row>
    <row r="123" spans="1:8" s="370" customFormat="1">
      <c r="A123" s="394" t="s">
        <v>2149</v>
      </c>
      <c r="B123" s="396"/>
      <c r="C123" s="396"/>
      <c r="D123" s="395"/>
      <c r="E123" s="394"/>
      <c r="F123" s="394"/>
      <c r="G123" s="394"/>
      <c r="H123" s="375"/>
    </row>
    <row r="124" spans="1:8">
      <c r="A124" s="381" t="s">
        <v>2148</v>
      </c>
      <c r="B124" s="373"/>
      <c r="C124" s="373"/>
      <c r="D124" s="374"/>
      <c r="E124" s="373"/>
      <c r="F124" s="381"/>
      <c r="G124" s="381"/>
      <c r="H124" s="370"/>
    </row>
    <row r="125" spans="1:8">
      <c r="A125" s="381"/>
      <c r="B125" s="335" t="s">
        <v>20</v>
      </c>
      <c r="C125" s="335" t="s">
        <v>21</v>
      </c>
      <c r="D125" s="406" t="s">
        <v>22</v>
      </c>
      <c r="E125" s="401" t="s">
        <v>128</v>
      </c>
      <c r="F125" s="401" t="s">
        <v>128</v>
      </c>
      <c r="G125" s="401" t="s">
        <v>2113</v>
      </c>
      <c r="H125" s="401" t="s">
        <v>2147</v>
      </c>
    </row>
    <row r="126" spans="1:8">
      <c r="A126" s="381"/>
      <c r="B126" s="333"/>
      <c r="C126" s="333"/>
      <c r="D126" s="405"/>
      <c r="E126" s="401" t="s">
        <v>1087</v>
      </c>
      <c r="F126" s="401" t="s">
        <v>24</v>
      </c>
      <c r="G126" s="401" t="s">
        <v>25</v>
      </c>
      <c r="H126" s="401" t="s">
        <v>1631</v>
      </c>
    </row>
    <row r="127" spans="1:8" ht="16.5" customHeight="1">
      <c r="A127" s="381"/>
      <c r="B127" s="329" t="s">
        <v>2033</v>
      </c>
      <c r="C127" s="329" t="s">
        <v>180</v>
      </c>
      <c r="D127" s="380" t="s">
        <v>2032</v>
      </c>
      <c r="E127" s="324">
        <f>F127-4</f>
        <v>45413</v>
      </c>
      <c r="F127" s="324">
        <v>45417</v>
      </c>
      <c r="G127" s="324">
        <f>F127+30</f>
        <v>45447</v>
      </c>
      <c r="H127" s="324" t="s">
        <v>2141</v>
      </c>
    </row>
    <row r="128" spans="1:8">
      <c r="A128" s="381"/>
      <c r="B128" s="329" t="s">
        <v>2031</v>
      </c>
      <c r="C128" s="329" t="s">
        <v>99</v>
      </c>
      <c r="D128" s="379"/>
      <c r="E128" s="324">
        <f>F128-4</f>
        <v>45420</v>
      </c>
      <c r="F128" s="324">
        <f>F127+7</f>
        <v>45424</v>
      </c>
      <c r="G128" s="324">
        <f>F128+30</f>
        <v>45454</v>
      </c>
      <c r="H128" s="324" t="s">
        <v>2141</v>
      </c>
    </row>
    <row r="129" spans="1:8">
      <c r="A129" s="381"/>
      <c r="B129" s="329" t="s">
        <v>2030</v>
      </c>
      <c r="C129" s="329" t="s">
        <v>189</v>
      </c>
      <c r="D129" s="379"/>
      <c r="E129" s="324">
        <f>F129-4</f>
        <v>45427</v>
      </c>
      <c r="F129" s="324">
        <f>F128+7</f>
        <v>45431</v>
      </c>
      <c r="G129" s="324">
        <f>F129+30</f>
        <v>45461</v>
      </c>
      <c r="H129" s="324" t="s">
        <v>2141</v>
      </c>
    </row>
    <row r="130" spans="1:8">
      <c r="A130" s="381"/>
      <c r="B130" s="329" t="s">
        <v>2029</v>
      </c>
      <c r="C130" s="329" t="s">
        <v>149</v>
      </c>
      <c r="D130" s="379"/>
      <c r="E130" s="324">
        <f>F130-4</f>
        <v>45434</v>
      </c>
      <c r="F130" s="324">
        <f>F129+7</f>
        <v>45438</v>
      </c>
      <c r="G130" s="324">
        <f>F130+30</f>
        <v>45468</v>
      </c>
      <c r="H130" s="324" t="s">
        <v>2141</v>
      </c>
    </row>
    <row r="131" spans="1:8">
      <c r="A131" s="381"/>
      <c r="B131" s="329" t="s">
        <v>2028</v>
      </c>
      <c r="C131" s="329" t="s">
        <v>99</v>
      </c>
      <c r="D131" s="378"/>
      <c r="E131" s="324">
        <f>F131-4</f>
        <v>45441</v>
      </c>
      <c r="F131" s="324">
        <f>F130+7</f>
        <v>45445</v>
      </c>
      <c r="G131" s="324">
        <f>F131+30</f>
        <v>45475</v>
      </c>
      <c r="H131" s="324" t="s">
        <v>2141</v>
      </c>
    </row>
    <row r="132" spans="1:8">
      <c r="A132" s="381"/>
      <c r="B132" s="339"/>
      <c r="C132" s="339"/>
      <c r="D132" s="383"/>
      <c r="E132" s="339"/>
      <c r="F132" s="339"/>
      <c r="G132" s="339"/>
      <c r="H132" s="339"/>
    </row>
    <row r="133" spans="1:8">
      <c r="A133" s="381"/>
      <c r="B133" s="335" t="s">
        <v>1447</v>
      </c>
      <c r="C133" s="335" t="s">
        <v>21</v>
      </c>
      <c r="D133" s="406" t="s">
        <v>22</v>
      </c>
      <c r="E133" s="401" t="s">
        <v>128</v>
      </c>
      <c r="F133" s="401" t="s">
        <v>128</v>
      </c>
      <c r="G133" s="401" t="s">
        <v>2135</v>
      </c>
      <c r="H133" s="401" t="s">
        <v>2147</v>
      </c>
    </row>
    <row r="134" spans="1:8">
      <c r="A134" s="381"/>
      <c r="B134" s="333"/>
      <c r="C134" s="333"/>
      <c r="D134" s="405"/>
      <c r="E134" s="401" t="s">
        <v>1087</v>
      </c>
      <c r="F134" s="401" t="s">
        <v>24</v>
      </c>
      <c r="G134" s="401" t="s">
        <v>25</v>
      </c>
      <c r="H134" s="401" t="s">
        <v>1631</v>
      </c>
    </row>
    <row r="135" spans="1:8" ht="16.5" customHeight="1">
      <c r="A135" s="381"/>
      <c r="B135" s="329" t="s">
        <v>2146</v>
      </c>
      <c r="C135" s="329" t="s">
        <v>12</v>
      </c>
      <c r="D135" s="380" t="s">
        <v>2145</v>
      </c>
      <c r="E135" s="324">
        <f>F135-4</f>
        <v>45409</v>
      </c>
      <c r="F135" s="324">
        <v>45413</v>
      </c>
      <c r="G135" s="324">
        <f>F135+34</f>
        <v>45447</v>
      </c>
      <c r="H135" s="324" t="s">
        <v>2141</v>
      </c>
    </row>
    <row r="136" spans="1:8">
      <c r="A136" s="381"/>
      <c r="B136" s="329" t="s">
        <v>2144</v>
      </c>
      <c r="C136" s="329" t="s">
        <v>12</v>
      </c>
      <c r="D136" s="379"/>
      <c r="E136" s="324">
        <f>F136-4</f>
        <v>45416</v>
      </c>
      <c r="F136" s="324">
        <f>F135+7</f>
        <v>45420</v>
      </c>
      <c r="G136" s="324">
        <f>F136+34</f>
        <v>45454</v>
      </c>
      <c r="H136" s="324" t="s">
        <v>2141</v>
      </c>
    </row>
    <row r="137" spans="1:8">
      <c r="A137" s="381"/>
      <c r="B137" s="329" t="s">
        <v>2143</v>
      </c>
      <c r="C137" s="329" t="s">
        <v>135</v>
      </c>
      <c r="D137" s="379"/>
      <c r="E137" s="324">
        <f>F137-4</f>
        <v>45423</v>
      </c>
      <c r="F137" s="324">
        <f>F136+7</f>
        <v>45427</v>
      </c>
      <c r="G137" s="324">
        <f>F137+34</f>
        <v>45461</v>
      </c>
      <c r="H137" s="324" t="s">
        <v>2142</v>
      </c>
    </row>
    <row r="138" spans="1:8">
      <c r="A138" s="381"/>
      <c r="B138" s="348" t="s">
        <v>2109</v>
      </c>
      <c r="C138" s="348"/>
      <c r="D138" s="378"/>
      <c r="E138" s="347">
        <f>F138-4</f>
        <v>45430</v>
      </c>
      <c r="F138" s="347">
        <f>F137+7</f>
        <v>45434</v>
      </c>
      <c r="G138" s="347">
        <f>F138+34</f>
        <v>45468</v>
      </c>
      <c r="H138" s="347" t="s">
        <v>2141</v>
      </c>
    </row>
    <row r="139" spans="1:8">
      <c r="A139" s="381"/>
      <c r="B139" s="329" t="s">
        <v>2140</v>
      </c>
      <c r="C139" s="329" t="s">
        <v>2139</v>
      </c>
      <c r="D139" s="400"/>
      <c r="E139" s="324">
        <f>F139-4</f>
        <v>45437</v>
      </c>
      <c r="F139" s="324">
        <f>F138+7</f>
        <v>45441</v>
      </c>
      <c r="G139" s="324">
        <f>F139+34</f>
        <v>45475</v>
      </c>
      <c r="H139" s="324" t="s">
        <v>2138</v>
      </c>
    </row>
    <row r="140" spans="1:8">
      <c r="A140" s="381"/>
      <c r="B140" s="339"/>
      <c r="C140" s="339"/>
      <c r="D140" s="383"/>
      <c r="E140" s="339"/>
      <c r="F140" s="339"/>
    </row>
    <row r="141" spans="1:8">
      <c r="A141" s="381" t="s">
        <v>2137</v>
      </c>
      <c r="C141" s="478"/>
      <c r="E141" s="339"/>
      <c r="F141" s="339"/>
      <c r="G141" s="339"/>
    </row>
    <row r="142" spans="1:8">
      <c r="B142" s="335" t="s">
        <v>20</v>
      </c>
      <c r="C142" s="335" t="s">
        <v>21</v>
      </c>
      <c r="D142" s="406" t="s">
        <v>22</v>
      </c>
      <c r="E142" s="401" t="s">
        <v>128</v>
      </c>
      <c r="F142" s="401" t="s">
        <v>128</v>
      </c>
      <c r="G142" s="401" t="s">
        <v>129</v>
      </c>
      <c r="H142" s="401" t="s">
        <v>2137</v>
      </c>
    </row>
    <row r="143" spans="1:8">
      <c r="B143" s="333"/>
      <c r="C143" s="333"/>
      <c r="D143" s="405"/>
      <c r="E143" s="401" t="s">
        <v>1087</v>
      </c>
      <c r="F143" s="401" t="s">
        <v>24</v>
      </c>
      <c r="G143" s="401" t="s">
        <v>25</v>
      </c>
      <c r="H143" s="401" t="s">
        <v>25</v>
      </c>
    </row>
    <row r="144" spans="1:8" ht="16.5" customHeight="1">
      <c r="B144" s="329" t="s">
        <v>2033</v>
      </c>
      <c r="C144" s="329" t="s">
        <v>180</v>
      </c>
      <c r="D144" s="380" t="s">
        <v>2032</v>
      </c>
      <c r="E144" s="324">
        <f>F144-4</f>
        <v>45413</v>
      </c>
      <c r="F144" s="324">
        <v>45417</v>
      </c>
      <c r="G144" s="324">
        <f>F144+33</f>
        <v>45450</v>
      </c>
      <c r="H144" s="401" t="s">
        <v>2132</v>
      </c>
    </row>
    <row r="145" spans="1:8">
      <c r="B145" s="329" t="s">
        <v>2031</v>
      </c>
      <c r="C145" s="329" t="s">
        <v>99</v>
      </c>
      <c r="D145" s="379"/>
      <c r="E145" s="324">
        <f>F145-4</f>
        <v>45420</v>
      </c>
      <c r="F145" s="324">
        <f>F144+7</f>
        <v>45424</v>
      </c>
      <c r="G145" s="324">
        <f>F145+33</f>
        <v>45457</v>
      </c>
      <c r="H145" s="401" t="s">
        <v>2132</v>
      </c>
    </row>
    <row r="146" spans="1:8">
      <c r="B146" s="329" t="s">
        <v>2030</v>
      </c>
      <c r="C146" s="329" t="s">
        <v>189</v>
      </c>
      <c r="D146" s="379"/>
      <c r="E146" s="324">
        <f>F146-4</f>
        <v>45427</v>
      </c>
      <c r="F146" s="324">
        <f>F145+7</f>
        <v>45431</v>
      </c>
      <c r="G146" s="324">
        <f>F146+33</f>
        <v>45464</v>
      </c>
      <c r="H146" s="401" t="s">
        <v>2132</v>
      </c>
    </row>
    <row r="147" spans="1:8">
      <c r="B147" s="329" t="s">
        <v>2029</v>
      </c>
      <c r="C147" s="329" t="s">
        <v>149</v>
      </c>
      <c r="D147" s="379"/>
      <c r="E147" s="324">
        <f>F147-4</f>
        <v>45434</v>
      </c>
      <c r="F147" s="324">
        <f>F146+7</f>
        <v>45438</v>
      </c>
      <c r="G147" s="324">
        <f>F147+33</f>
        <v>45471</v>
      </c>
      <c r="H147" s="401" t="s">
        <v>2132</v>
      </c>
    </row>
    <row r="148" spans="1:8">
      <c r="B148" s="329" t="s">
        <v>2028</v>
      </c>
      <c r="C148" s="329" t="s">
        <v>99</v>
      </c>
      <c r="D148" s="378"/>
      <c r="E148" s="324">
        <f>F148-4</f>
        <v>45441</v>
      </c>
      <c r="F148" s="324">
        <f>F147+7</f>
        <v>45445</v>
      </c>
      <c r="G148" s="324">
        <f>F148+33</f>
        <v>45478</v>
      </c>
      <c r="H148" s="401" t="s">
        <v>2132</v>
      </c>
    </row>
    <row r="149" spans="1:8">
      <c r="B149" s="363"/>
      <c r="C149" s="363"/>
      <c r="D149" s="383"/>
      <c r="E149" s="339"/>
      <c r="F149" s="339"/>
      <c r="G149" s="339"/>
    </row>
    <row r="150" spans="1:8">
      <c r="A150" s="381" t="s">
        <v>43</v>
      </c>
      <c r="B150" s="381"/>
      <c r="C150" s="381"/>
      <c r="G150" s="375"/>
      <c r="H150" s="375"/>
    </row>
    <row r="151" spans="1:8">
      <c r="A151" s="381"/>
      <c r="B151" s="335" t="s">
        <v>20</v>
      </c>
      <c r="C151" s="335" t="s">
        <v>21</v>
      </c>
      <c r="D151" s="406" t="s">
        <v>22</v>
      </c>
      <c r="E151" s="401" t="s">
        <v>128</v>
      </c>
      <c r="F151" s="401" t="s">
        <v>128</v>
      </c>
      <c r="G151" s="401" t="s">
        <v>2113</v>
      </c>
      <c r="H151" s="401" t="s">
        <v>2136</v>
      </c>
    </row>
    <row r="152" spans="1:8">
      <c r="A152" s="381"/>
      <c r="B152" s="333"/>
      <c r="C152" s="333"/>
      <c r="D152" s="405"/>
      <c r="E152" s="401" t="s">
        <v>1087</v>
      </c>
      <c r="F152" s="401" t="s">
        <v>24</v>
      </c>
      <c r="G152" s="401" t="s">
        <v>25</v>
      </c>
      <c r="H152" s="401" t="s">
        <v>25</v>
      </c>
    </row>
    <row r="153" spans="1:8" ht="16.5" customHeight="1">
      <c r="A153" s="381"/>
      <c r="B153" s="329" t="s">
        <v>2033</v>
      </c>
      <c r="C153" s="329" t="s">
        <v>180</v>
      </c>
      <c r="D153" s="380" t="s">
        <v>2032</v>
      </c>
      <c r="E153" s="324">
        <f>F153-4</f>
        <v>45413</v>
      </c>
      <c r="F153" s="324">
        <v>45417</v>
      </c>
      <c r="G153" s="324">
        <f>F153+33</f>
        <v>45450</v>
      </c>
      <c r="H153" s="324" t="s">
        <v>36</v>
      </c>
    </row>
    <row r="154" spans="1:8">
      <c r="A154" s="381"/>
      <c r="B154" s="329" t="s">
        <v>2031</v>
      </c>
      <c r="C154" s="329" t="s">
        <v>99</v>
      </c>
      <c r="D154" s="379"/>
      <c r="E154" s="324">
        <f>F154-4</f>
        <v>45420</v>
      </c>
      <c r="F154" s="324">
        <f>F153+7</f>
        <v>45424</v>
      </c>
      <c r="G154" s="324">
        <f>F154+33</f>
        <v>45457</v>
      </c>
      <c r="H154" s="324" t="s">
        <v>36</v>
      </c>
    </row>
    <row r="155" spans="1:8">
      <c r="A155" s="381"/>
      <c r="B155" s="329" t="s">
        <v>2030</v>
      </c>
      <c r="C155" s="329" t="s">
        <v>189</v>
      </c>
      <c r="D155" s="379"/>
      <c r="E155" s="324">
        <f>F155-4</f>
        <v>45427</v>
      </c>
      <c r="F155" s="324">
        <f>F154+7</f>
        <v>45431</v>
      </c>
      <c r="G155" s="324">
        <f>F155+33</f>
        <v>45464</v>
      </c>
      <c r="H155" s="324" t="s">
        <v>36</v>
      </c>
    </row>
    <row r="156" spans="1:8">
      <c r="A156" s="381"/>
      <c r="B156" s="329" t="s">
        <v>2029</v>
      </c>
      <c r="C156" s="329" t="s">
        <v>149</v>
      </c>
      <c r="D156" s="379"/>
      <c r="E156" s="324">
        <f>F156-4</f>
        <v>45434</v>
      </c>
      <c r="F156" s="324">
        <f>F155+7</f>
        <v>45438</v>
      </c>
      <c r="G156" s="324">
        <f>F156+33</f>
        <v>45471</v>
      </c>
      <c r="H156" s="324" t="s">
        <v>36</v>
      </c>
    </row>
    <row r="157" spans="1:8">
      <c r="A157" s="381"/>
      <c r="B157" s="329" t="s">
        <v>2028</v>
      </c>
      <c r="C157" s="329" t="s">
        <v>99</v>
      </c>
      <c r="D157" s="378"/>
      <c r="E157" s="324">
        <f>F157-4</f>
        <v>45441</v>
      </c>
      <c r="F157" s="324">
        <f>F156+7</f>
        <v>45445</v>
      </c>
      <c r="G157" s="324">
        <f>F157+33</f>
        <v>45478</v>
      </c>
      <c r="H157" s="324" t="s">
        <v>36</v>
      </c>
    </row>
    <row r="158" spans="1:8">
      <c r="A158" s="381"/>
      <c r="B158" s="363"/>
      <c r="C158" s="363"/>
      <c r="D158" s="383"/>
      <c r="E158" s="339"/>
      <c r="F158" s="339"/>
      <c r="G158" s="339"/>
      <c r="H158" s="477"/>
    </row>
    <row r="159" spans="1:8">
      <c r="A159" s="417" t="s">
        <v>40</v>
      </c>
      <c r="B159" s="417"/>
      <c r="C159" s="373"/>
      <c r="D159" s="374"/>
      <c r="E159" s="373"/>
      <c r="F159" s="381"/>
      <c r="G159" s="381"/>
      <c r="H159" s="375"/>
    </row>
    <row r="160" spans="1:8">
      <c r="A160" s="381"/>
      <c r="B160" s="335" t="s">
        <v>20</v>
      </c>
      <c r="C160" s="335" t="s">
        <v>21</v>
      </c>
      <c r="D160" s="406" t="s">
        <v>22</v>
      </c>
      <c r="E160" s="401" t="s">
        <v>128</v>
      </c>
      <c r="F160" s="401" t="s">
        <v>128</v>
      </c>
      <c r="G160" s="401" t="s">
        <v>2135</v>
      </c>
      <c r="H160" s="401" t="s">
        <v>41</v>
      </c>
    </row>
    <row r="161" spans="1:8">
      <c r="A161" s="381"/>
      <c r="B161" s="333"/>
      <c r="C161" s="333"/>
      <c r="D161" s="405"/>
      <c r="E161" s="401" t="s">
        <v>1087</v>
      </c>
      <c r="F161" s="401" t="s">
        <v>24</v>
      </c>
      <c r="G161" s="401" t="s">
        <v>25</v>
      </c>
      <c r="H161" s="401" t="s">
        <v>25</v>
      </c>
    </row>
    <row r="162" spans="1:8" ht="16.5" customHeight="1">
      <c r="A162" s="381"/>
      <c r="B162" s="329" t="s">
        <v>2033</v>
      </c>
      <c r="C162" s="329" t="s">
        <v>180</v>
      </c>
      <c r="D162" s="380" t="s">
        <v>2032</v>
      </c>
      <c r="E162" s="324">
        <f>F162-4</f>
        <v>45413</v>
      </c>
      <c r="F162" s="324">
        <v>45417</v>
      </c>
      <c r="G162" s="324">
        <f>F162+33</f>
        <v>45450</v>
      </c>
      <c r="H162" s="401" t="s">
        <v>2132</v>
      </c>
    </row>
    <row r="163" spans="1:8">
      <c r="A163" s="381"/>
      <c r="B163" s="329" t="s">
        <v>2031</v>
      </c>
      <c r="C163" s="329" t="s">
        <v>99</v>
      </c>
      <c r="D163" s="379"/>
      <c r="E163" s="324">
        <f>F163-4</f>
        <v>45420</v>
      </c>
      <c r="F163" s="324">
        <f>F162+7</f>
        <v>45424</v>
      </c>
      <c r="G163" s="324">
        <f>F163+33</f>
        <v>45457</v>
      </c>
      <c r="H163" s="401" t="s">
        <v>2132</v>
      </c>
    </row>
    <row r="164" spans="1:8">
      <c r="A164" s="381" t="s">
        <v>2134</v>
      </c>
      <c r="B164" s="329" t="s">
        <v>2030</v>
      </c>
      <c r="C164" s="329" t="s">
        <v>189</v>
      </c>
      <c r="D164" s="379"/>
      <c r="E164" s="324">
        <f>F164-4</f>
        <v>45427</v>
      </c>
      <c r="F164" s="324">
        <f>F163+7</f>
        <v>45431</v>
      </c>
      <c r="G164" s="324">
        <f>F164+33</f>
        <v>45464</v>
      </c>
      <c r="H164" s="401" t="s">
        <v>2132</v>
      </c>
    </row>
    <row r="165" spans="1:8">
      <c r="A165" s="381"/>
      <c r="B165" s="329" t="s">
        <v>2029</v>
      </c>
      <c r="C165" s="329" t="s">
        <v>149</v>
      </c>
      <c r="D165" s="379"/>
      <c r="E165" s="324">
        <f>F165-4</f>
        <v>45434</v>
      </c>
      <c r="F165" s="324">
        <f>F164+7</f>
        <v>45438</v>
      </c>
      <c r="G165" s="324">
        <f>F165+33</f>
        <v>45471</v>
      </c>
      <c r="H165" s="401" t="s">
        <v>2132</v>
      </c>
    </row>
    <row r="166" spans="1:8">
      <c r="A166" s="381"/>
      <c r="B166" s="329" t="s">
        <v>2133</v>
      </c>
      <c r="C166" s="329" t="s">
        <v>99</v>
      </c>
      <c r="D166" s="378"/>
      <c r="E166" s="324">
        <f>F166-4</f>
        <v>45441</v>
      </c>
      <c r="F166" s="324">
        <f>F165+7</f>
        <v>45445</v>
      </c>
      <c r="G166" s="324">
        <f>F166+33</f>
        <v>45478</v>
      </c>
      <c r="H166" s="401" t="s">
        <v>2132</v>
      </c>
    </row>
    <row r="167" spans="1:8">
      <c r="A167" s="381"/>
      <c r="B167" s="363"/>
      <c r="C167" s="363"/>
      <c r="D167" s="383"/>
      <c r="E167" s="339"/>
      <c r="F167" s="339"/>
      <c r="G167" s="339"/>
      <c r="H167" s="339"/>
    </row>
    <row r="168" spans="1:8">
      <c r="A168" s="381" t="s">
        <v>39</v>
      </c>
    </row>
    <row r="169" spans="1:8">
      <c r="A169" s="381"/>
      <c r="B169" s="335" t="s">
        <v>20</v>
      </c>
      <c r="C169" s="335" t="s">
        <v>21</v>
      </c>
      <c r="D169" s="406" t="s">
        <v>22</v>
      </c>
      <c r="E169" s="401" t="s">
        <v>128</v>
      </c>
      <c r="F169" s="401" t="s">
        <v>128</v>
      </c>
      <c r="G169" s="401" t="s">
        <v>2113</v>
      </c>
      <c r="H169" s="401" t="s">
        <v>2131</v>
      </c>
    </row>
    <row r="170" spans="1:8">
      <c r="A170" s="381"/>
      <c r="B170" s="333"/>
      <c r="C170" s="333"/>
      <c r="D170" s="405"/>
      <c r="E170" s="401" t="s">
        <v>1087</v>
      </c>
      <c r="F170" s="401" t="s">
        <v>24</v>
      </c>
      <c r="G170" s="401" t="s">
        <v>25</v>
      </c>
      <c r="H170" s="401" t="s">
        <v>25</v>
      </c>
    </row>
    <row r="171" spans="1:8" ht="16.5" customHeight="1">
      <c r="A171" s="381"/>
      <c r="B171" s="329" t="s">
        <v>2130</v>
      </c>
      <c r="C171" s="329" t="s">
        <v>180</v>
      </c>
      <c r="D171" s="380" t="s">
        <v>2032</v>
      </c>
      <c r="E171" s="324">
        <f>F171-4</f>
        <v>45413</v>
      </c>
      <c r="F171" s="324">
        <v>45417</v>
      </c>
      <c r="G171" s="324">
        <f>F171+33</f>
        <v>45450</v>
      </c>
      <c r="H171" s="324" t="s">
        <v>36</v>
      </c>
    </row>
    <row r="172" spans="1:8">
      <c r="A172" s="381"/>
      <c r="B172" s="329" t="s">
        <v>2031</v>
      </c>
      <c r="C172" s="329" t="s">
        <v>99</v>
      </c>
      <c r="D172" s="379"/>
      <c r="E172" s="324">
        <f>F172-4</f>
        <v>45420</v>
      </c>
      <c r="F172" s="324">
        <f>F171+7</f>
        <v>45424</v>
      </c>
      <c r="G172" s="324">
        <f>F172+33</f>
        <v>45457</v>
      </c>
      <c r="H172" s="324" t="s">
        <v>36</v>
      </c>
    </row>
    <row r="173" spans="1:8">
      <c r="A173" s="381"/>
      <c r="B173" s="329" t="s">
        <v>2030</v>
      </c>
      <c r="C173" s="329" t="s">
        <v>189</v>
      </c>
      <c r="D173" s="379"/>
      <c r="E173" s="324">
        <f>F173-4</f>
        <v>45427</v>
      </c>
      <c r="F173" s="324">
        <f>F172+7</f>
        <v>45431</v>
      </c>
      <c r="G173" s="324">
        <f>F173+33</f>
        <v>45464</v>
      </c>
      <c r="H173" s="324" t="s">
        <v>36</v>
      </c>
    </row>
    <row r="174" spans="1:8">
      <c r="A174" s="381"/>
      <c r="B174" s="329" t="s">
        <v>2029</v>
      </c>
      <c r="C174" s="329" t="s">
        <v>149</v>
      </c>
      <c r="D174" s="379"/>
      <c r="E174" s="324">
        <f>F174-4</f>
        <v>45434</v>
      </c>
      <c r="F174" s="324">
        <f>F173+7</f>
        <v>45438</v>
      </c>
      <c r="G174" s="324">
        <f>F174+33</f>
        <v>45471</v>
      </c>
      <c r="H174" s="324" t="s">
        <v>36</v>
      </c>
    </row>
    <row r="175" spans="1:8">
      <c r="A175" s="381"/>
      <c r="B175" s="329" t="s">
        <v>2028</v>
      </c>
      <c r="C175" s="329" t="s">
        <v>99</v>
      </c>
      <c r="D175" s="378"/>
      <c r="E175" s="324">
        <f>F175-4</f>
        <v>45441</v>
      </c>
      <c r="F175" s="324">
        <f>F174+7</f>
        <v>45445</v>
      </c>
      <c r="G175" s="324">
        <f>F175+33</f>
        <v>45478</v>
      </c>
      <c r="H175" s="324" t="s">
        <v>36</v>
      </c>
    </row>
    <row r="176" spans="1:8">
      <c r="A176" s="381"/>
      <c r="B176" s="363"/>
      <c r="C176" s="363"/>
      <c r="D176" s="383"/>
      <c r="E176" s="339"/>
      <c r="F176" s="339"/>
      <c r="G176" s="339"/>
      <c r="H176" s="339"/>
    </row>
    <row r="177" spans="1:8">
      <c r="A177" s="381" t="s">
        <v>35</v>
      </c>
    </row>
    <row r="178" spans="1:8">
      <c r="B178" s="335" t="s">
        <v>20</v>
      </c>
      <c r="C178" s="335" t="s">
        <v>21</v>
      </c>
      <c r="D178" s="406" t="s">
        <v>22</v>
      </c>
      <c r="E178" s="401" t="s">
        <v>128</v>
      </c>
      <c r="F178" s="401" t="s">
        <v>128</v>
      </c>
      <c r="G178" s="401" t="s">
        <v>2129</v>
      </c>
      <c r="H178" s="401" t="s">
        <v>2128</v>
      </c>
    </row>
    <row r="179" spans="1:8">
      <c r="B179" s="333"/>
      <c r="C179" s="333"/>
      <c r="D179" s="405"/>
      <c r="E179" s="401" t="s">
        <v>1087</v>
      </c>
      <c r="F179" s="401" t="s">
        <v>24</v>
      </c>
      <c r="G179" s="401" t="s">
        <v>25</v>
      </c>
      <c r="H179" s="401" t="s">
        <v>1304</v>
      </c>
    </row>
    <row r="180" spans="1:8" ht="16.5" customHeight="1">
      <c r="B180" s="329" t="s">
        <v>2127</v>
      </c>
      <c r="C180" s="329" t="s">
        <v>2126</v>
      </c>
      <c r="D180" s="380" t="s">
        <v>2125</v>
      </c>
      <c r="E180" s="324">
        <f>F180-5</f>
        <v>45413</v>
      </c>
      <c r="F180" s="324">
        <v>45418</v>
      </c>
      <c r="G180" s="324">
        <f>F180+32</f>
        <v>45450</v>
      </c>
      <c r="H180" s="401" t="s">
        <v>2118</v>
      </c>
    </row>
    <row r="181" spans="1:8">
      <c r="B181" s="329" t="s">
        <v>2124</v>
      </c>
      <c r="C181" s="329" t="s">
        <v>2123</v>
      </c>
      <c r="D181" s="379"/>
      <c r="E181" s="324">
        <f>F181-5</f>
        <v>45420</v>
      </c>
      <c r="F181" s="324">
        <f>F180+7</f>
        <v>45425</v>
      </c>
      <c r="G181" s="324">
        <f>F181+32</f>
        <v>45457</v>
      </c>
      <c r="H181" s="401" t="s">
        <v>2118</v>
      </c>
    </row>
    <row r="182" spans="1:8">
      <c r="B182" s="329" t="s">
        <v>2122</v>
      </c>
      <c r="C182" s="329" t="s">
        <v>2121</v>
      </c>
      <c r="D182" s="379"/>
      <c r="E182" s="324">
        <f>F182-5</f>
        <v>45427</v>
      </c>
      <c r="F182" s="324">
        <f>F181+7</f>
        <v>45432</v>
      </c>
      <c r="G182" s="324">
        <f>F182+32</f>
        <v>45464</v>
      </c>
      <c r="H182" s="401" t="s">
        <v>2118</v>
      </c>
    </row>
    <row r="183" spans="1:8">
      <c r="B183" s="329" t="s">
        <v>2120</v>
      </c>
      <c r="C183" s="329" t="s">
        <v>2119</v>
      </c>
      <c r="D183" s="379"/>
      <c r="E183" s="324">
        <f>F183-5</f>
        <v>45434</v>
      </c>
      <c r="F183" s="324">
        <f>F182+7</f>
        <v>45439</v>
      </c>
      <c r="G183" s="324">
        <f>F183+32</f>
        <v>45471</v>
      </c>
      <c r="H183" s="401" t="s">
        <v>2118</v>
      </c>
    </row>
    <row r="184" spans="1:8">
      <c r="B184" s="329" t="s">
        <v>2117</v>
      </c>
      <c r="C184" s="329" t="s">
        <v>2116</v>
      </c>
      <c r="D184" s="378"/>
      <c r="E184" s="324">
        <f>F184-5</f>
        <v>45441</v>
      </c>
      <c r="F184" s="324">
        <f>F183+7</f>
        <v>45446</v>
      </c>
      <c r="G184" s="324">
        <f>F184+32</f>
        <v>45478</v>
      </c>
      <c r="H184" s="401" t="s">
        <v>2115</v>
      </c>
    </row>
    <row r="185" spans="1:8">
      <c r="B185" s="339"/>
      <c r="C185" s="339"/>
      <c r="D185" s="383"/>
      <c r="E185" s="339"/>
      <c r="F185" s="339"/>
      <c r="G185" s="339"/>
      <c r="H185" s="477"/>
    </row>
    <row r="186" spans="1:8">
      <c r="A186" s="381" t="s">
        <v>2114</v>
      </c>
      <c r="H186" s="339"/>
    </row>
    <row r="187" spans="1:8">
      <c r="B187" s="335" t="s">
        <v>20</v>
      </c>
      <c r="C187" s="335" t="s">
        <v>21</v>
      </c>
      <c r="D187" s="406" t="s">
        <v>22</v>
      </c>
      <c r="E187" s="401" t="s">
        <v>128</v>
      </c>
      <c r="F187" s="401" t="s">
        <v>128</v>
      </c>
      <c r="G187" s="401" t="s">
        <v>2113</v>
      </c>
      <c r="H187" s="401" t="s">
        <v>2112</v>
      </c>
    </row>
    <row r="188" spans="1:8">
      <c r="B188" s="333"/>
      <c r="C188" s="333"/>
      <c r="D188" s="405"/>
      <c r="E188" s="401" t="s">
        <v>1087</v>
      </c>
      <c r="F188" s="401" t="s">
        <v>24</v>
      </c>
      <c r="G188" s="401" t="s">
        <v>25</v>
      </c>
      <c r="H188" s="401" t="s">
        <v>1323</v>
      </c>
    </row>
    <row r="189" spans="1:8" ht="16.5" customHeight="1">
      <c r="B189" s="329" t="s">
        <v>2111</v>
      </c>
      <c r="C189" s="329" t="s">
        <v>176</v>
      </c>
      <c r="D189" s="380" t="s">
        <v>2110</v>
      </c>
      <c r="E189" s="324">
        <f>F189-4</f>
        <v>45411</v>
      </c>
      <c r="F189" s="324">
        <v>45415</v>
      </c>
      <c r="G189" s="324">
        <f>F189+33</f>
        <v>45448</v>
      </c>
      <c r="H189" s="401" t="s">
        <v>2105</v>
      </c>
    </row>
    <row r="190" spans="1:8">
      <c r="B190" s="348" t="s">
        <v>2109</v>
      </c>
      <c r="C190" s="348"/>
      <c r="D190" s="379"/>
      <c r="E190" s="347">
        <f>F190-4</f>
        <v>45418</v>
      </c>
      <c r="F190" s="347">
        <f>F189+7</f>
        <v>45422</v>
      </c>
      <c r="G190" s="347">
        <f>F190+33</f>
        <v>45455</v>
      </c>
      <c r="H190" s="476" t="s">
        <v>2105</v>
      </c>
    </row>
    <row r="191" spans="1:8">
      <c r="B191" s="329" t="s">
        <v>2108</v>
      </c>
      <c r="C191" s="329" t="s">
        <v>56</v>
      </c>
      <c r="D191" s="379"/>
      <c r="E191" s="324">
        <f>F191-4</f>
        <v>45425</v>
      </c>
      <c r="F191" s="324">
        <f>F190+7</f>
        <v>45429</v>
      </c>
      <c r="G191" s="324">
        <f>F191+33</f>
        <v>45462</v>
      </c>
      <c r="H191" s="401" t="s">
        <v>2105</v>
      </c>
    </row>
    <row r="192" spans="1:8">
      <c r="B192" s="329" t="s">
        <v>2107</v>
      </c>
      <c r="C192" s="329" t="s">
        <v>99</v>
      </c>
      <c r="D192" s="378"/>
      <c r="E192" s="324">
        <f>F192-4</f>
        <v>45432</v>
      </c>
      <c r="F192" s="324">
        <f>F191+7</f>
        <v>45436</v>
      </c>
      <c r="G192" s="324">
        <f>F192+33</f>
        <v>45469</v>
      </c>
      <c r="H192" s="401" t="s">
        <v>2105</v>
      </c>
    </row>
    <row r="193" spans="1:8">
      <c r="B193" s="329" t="s">
        <v>2106</v>
      </c>
      <c r="C193" s="329" t="s">
        <v>176</v>
      </c>
      <c r="D193" s="400"/>
      <c r="E193" s="324">
        <f>F193-4</f>
        <v>45439</v>
      </c>
      <c r="F193" s="324">
        <f>F192+7</f>
        <v>45443</v>
      </c>
      <c r="G193" s="324">
        <f>F193+33</f>
        <v>45476</v>
      </c>
      <c r="H193" s="401" t="s">
        <v>2105</v>
      </c>
    </row>
    <row r="194" spans="1:8">
      <c r="B194" s="363"/>
      <c r="C194" s="363"/>
      <c r="D194" s="383"/>
      <c r="E194" s="339"/>
      <c r="F194" s="339"/>
      <c r="G194" s="339"/>
      <c r="H194" s="339"/>
    </row>
    <row r="195" spans="1:8">
      <c r="A195" s="394" t="s">
        <v>141</v>
      </c>
      <c r="B195" s="396"/>
      <c r="C195" s="396"/>
      <c r="D195" s="395"/>
      <c r="E195" s="394"/>
      <c r="F195" s="394"/>
      <c r="G195" s="394"/>
      <c r="H195" s="339"/>
    </row>
    <row r="196" spans="1:8">
      <c r="A196" s="381" t="s">
        <v>2104</v>
      </c>
      <c r="B196" s="321"/>
      <c r="C196" s="321"/>
    </row>
    <row r="197" spans="1:8">
      <c r="B197" s="335" t="s">
        <v>20</v>
      </c>
      <c r="C197" s="335" t="s">
        <v>21</v>
      </c>
      <c r="D197" s="406" t="s">
        <v>22</v>
      </c>
      <c r="E197" s="401" t="s">
        <v>128</v>
      </c>
      <c r="F197" s="401" t="s">
        <v>128</v>
      </c>
      <c r="G197" s="401" t="s">
        <v>2094</v>
      </c>
    </row>
    <row r="198" spans="1:8">
      <c r="B198" s="333"/>
      <c r="C198" s="333"/>
      <c r="D198" s="405"/>
      <c r="E198" s="401" t="s">
        <v>1087</v>
      </c>
      <c r="F198" s="401" t="s">
        <v>24</v>
      </c>
      <c r="G198" s="401" t="s">
        <v>25</v>
      </c>
    </row>
    <row r="199" spans="1:8" ht="16.5" customHeight="1">
      <c r="B199" s="348" t="s">
        <v>1264</v>
      </c>
      <c r="C199" s="348"/>
      <c r="D199" s="380" t="s">
        <v>2103</v>
      </c>
      <c r="E199" s="347">
        <f>F199-4</f>
        <v>45410</v>
      </c>
      <c r="F199" s="347">
        <v>45414</v>
      </c>
      <c r="G199" s="347">
        <f>F199+32</f>
        <v>45446</v>
      </c>
    </row>
    <row r="200" spans="1:8">
      <c r="B200" s="329" t="s">
        <v>2102</v>
      </c>
      <c r="C200" s="329" t="s">
        <v>2101</v>
      </c>
      <c r="D200" s="379"/>
      <c r="E200" s="324">
        <f>F200-4</f>
        <v>45417</v>
      </c>
      <c r="F200" s="324">
        <f>F199+7</f>
        <v>45421</v>
      </c>
      <c r="G200" s="324">
        <f>F200+32</f>
        <v>45453</v>
      </c>
    </row>
    <row r="201" spans="1:8">
      <c r="B201" s="329" t="s">
        <v>2100</v>
      </c>
      <c r="C201" s="329" t="s">
        <v>2099</v>
      </c>
      <c r="D201" s="379"/>
      <c r="E201" s="324">
        <f>F201-4</f>
        <v>45424</v>
      </c>
      <c r="F201" s="324">
        <f>F200+7</f>
        <v>45428</v>
      </c>
      <c r="G201" s="324">
        <f>F201+32</f>
        <v>45460</v>
      </c>
    </row>
    <row r="202" spans="1:8">
      <c r="B202" s="329" t="s">
        <v>2098</v>
      </c>
      <c r="C202" s="329" t="s">
        <v>2097</v>
      </c>
      <c r="D202" s="378"/>
      <c r="E202" s="324">
        <f>F202-4</f>
        <v>45431</v>
      </c>
      <c r="F202" s="324">
        <f>F201+7</f>
        <v>45435</v>
      </c>
      <c r="G202" s="324">
        <f>F202+32</f>
        <v>45467</v>
      </c>
    </row>
    <row r="203" spans="1:8">
      <c r="B203" s="329" t="s">
        <v>2096</v>
      </c>
      <c r="C203" s="329" t="s">
        <v>2095</v>
      </c>
      <c r="D203" s="400"/>
      <c r="E203" s="324">
        <f>F203-4</f>
        <v>45438</v>
      </c>
      <c r="F203" s="324">
        <f>F202+7</f>
        <v>45442</v>
      </c>
      <c r="G203" s="324">
        <f>F203+32</f>
        <v>45474</v>
      </c>
    </row>
    <row r="204" spans="1:8">
      <c r="B204" s="339"/>
      <c r="C204" s="339"/>
      <c r="D204" s="383"/>
      <c r="E204" s="339"/>
      <c r="F204" s="339"/>
      <c r="G204" s="339"/>
    </row>
    <row r="205" spans="1:8">
      <c r="B205" s="335" t="s">
        <v>20</v>
      </c>
      <c r="C205" s="335" t="s">
        <v>21</v>
      </c>
      <c r="D205" s="406" t="s">
        <v>22</v>
      </c>
      <c r="E205" s="401" t="s">
        <v>128</v>
      </c>
      <c r="F205" s="401" t="s">
        <v>128</v>
      </c>
      <c r="G205" s="401" t="s">
        <v>2094</v>
      </c>
    </row>
    <row r="206" spans="1:8">
      <c r="B206" s="333"/>
      <c r="C206" s="333"/>
      <c r="D206" s="405"/>
      <c r="E206" s="401" t="s">
        <v>1087</v>
      </c>
      <c r="F206" s="401" t="s">
        <v>24</v>
      </c>
      <c r="G206" s="401" t="s">
        <v>25</v>
      </c>
    </row>
    <row r="207" spans="1:8" ht="16.5" customHeight="1">
      <c r="B207" s="324" t="s">
        <v>2093</v>
      </c>
      <c r="C207" s="324" t="s">
        <v>149</v>
      </c>
      <c r="D207" s="380" t="s">
        <v>2059</v>
      </c>
      <c r="E207" s="324">
        <f>F207-4</f>
        <v>45410</v>
      </c>
      <c r="F207" s="324">
        <v>45414</v>
      </c>
      <c r="G207" s="324">
        <f>F207+31</f>
        <v>45445</v>
      </c>
    </row>
    <row r="208" spans="1:8" ht="16.5" customHeight="1">
      <c r="B208" s="324" t="s">
        <v>2092</v>
      </c>
      <c r="C208" s="324" t="s">
        <v>1727</v>
      </c>
      <c r="D208" s="379"/>
      <c r="E208" s="324">
        <f>F208-4</f>
        <v>45417</v>
      </c>
      <c r="F208" s="324">
        <f>F207+7</f>
        <v>45421</v>
      </c>
      <c r="G208" s="324">
        <f>F208+31</f>
        <v>45452</v>
      </c>
    </row>
    <row r="209" spans="1:7" ht="16.5" customHeight="1">
      <c r="B209" s="324" t="s">
        <v>2056</v>
      </c>
      <c r="C209" s="324" t="s">
        <v>2055</v>
      </c>
      <c r="D209" s="379"/>
      <c r="E209" s="324">
        <f>F209-4</f>
        <v>45424</v>
      </c>
      <c r="F209" s="324">
        <f>F208+7</f>
        <v>45428</v>
      </c>
      <c r="G209" s="324">
        <f>F209+31</f>
        <v>45459</v>
      </c>
    </row>
    <row r="210" spans="1:7">
      <c r="B210" s="324" t="s">
        <v>2054</v>
      </c>
      <c r="C210" s="324" t="s">
        <v>2053</v>
      </c>
      <c r="D210" s="379"/>
      <c r="E210" s="324">
        <f>F210-4</f>
        <v>45431</v>
      </c>
      <c r="F210" s="324">
        <f>F209+7</f>
        <v>45435</v>
      </c>
      <c r="G210" s="324">
        <f>F210+31</f>
        <v>45466</v>
      </c>
    </row>
    <row r="211" spans="1:7">
      <c r="B211" s="324" t="s">
        <v>2052</v>
      </c>
      <c r="C211" s="324" t="s">
        <v>2051</v>
      </c>
      <c r="D211" s="378"/>
      <c r="E211" s="324">
        <f>F211-4</f>
        <v>45438</v>
      </c>
      <c r="F211" s="324">
        <f>F210+7</f>
        <v>45442</v>
      </c>
      <c r="G211" s="324">
        <f>F211+31</f>
        <v>45473</v>
      </c>
    </row>
    <row r="212" spans="1:7">
      <c r="B212" s="339"/>
      <c r="C212" s="339"/>
      <c r="D212" s="383"/>
      <c r="E212" s="339"/>
      <c r="F212" s="339"/>
      <c r="G212" s="339"/>
    </row>
    <row r="213" spans="1:7" s="381" customFormat="1">
      <c r="A213" s="381" t="s">
        <v>2091</v>
      </c>
      <c r="B213" s="321"/>
      <c r="C213" s="359"/>
      <c r="D213" s="475"/>
      <c r="E213" s="321"/>
      <c r="F213" s="321"/>
      <c r="G213" s="321"/>
    </row>
    <row r="214" spans="1:7">
      <c r="B214" s="335" t="s">
        <v>20</v>
      </c>
      <c r="C214" s="335" t="s">
        <v>21</v>
      </c>
      <c r="D214" s="406" t="s">
        <v>22</v>
      </c>
      <c r="E214" s="401" t="s">
        <v>128</v>
      </c>
      <c r="F214" s="401" t="s">
        <v>128</v>
      </c>
      <c r="G214" s="401" t="s">
        <v>2090</v>
      </c>
    </row>
    <row r="215" spans="1:7">
      <c r="B215" s="333"/>
      <c r="C215" s="333"/>
      <c r="D215" s="405"/>
      <c r="E215" s="401" t="s">
        <v>1087</v>
      </c>
      <c r="F215" s="401" t="s">
        <v>24</v>
      </c>
      <c r="G215" s="401" t="s">
        <v>25</v>
      </c>
    </row>
    <row r="216" spans="1:7" ht="16.5" customHeight="1">
      <c r="B216" s="324" t="s">
        <v>2089</v>
      </c>
      <c r="C216" s="324" t="s">
        <v>149</v>
      </c>
      <c r="D216" s="380" t="s">
        <v>2088</v>
      </c>
      <c r="E216" s="324">
        <f>F216-6</f>
        <v>45407</v>
      </c>
      <c r="F216" s="324">
        <v>45413</v>
      </c>
      <c r="G216" s="324">
        <f>F216+32</f>
        <v>45445</v>
      </c>
    </row>
    <row r="217" spans="1:7">
      <c r="B217" s="347" t="s">
        <v>2005</v>
      </c>
      <c r="C217" s="347"/>
      <c r="D217" s="379"/>
      <c r="E217" s="347">
        <f>F217-6</f>
        <v>45414</v>
      </c>
      <c r="F217" s="347">
        <f>F216+7</f>
        <v>45420</v>
      </c>
      <c r="G217" s="347">
        <f>F217+32</f>
        <v>45452</v>
      </c>
    </row>
    <row r="218" spans="1:7">
      <c r="B218" s="324" t="s">
        <v>2087</v>
      </c>
      <c r="C218" s="324" t="s">
        <v>2086</v>
      </c>
      <c r="D218" s="379"/>
      <c r="E218" s="324">
        <f>F218-6</f>
        <v>45421</v>
      </c>
      <c r="F218" s="324">
        <f>F217+7</f>
        <v>45427</v>
      </c>
      <c r="G218" s="324">
        <f>F218+32</f>
        <v>45459</v>
      </c>
    </row>
    <row r="219" spans="1:7">
      <c r="B219" s="324" t="s">
        <v>2085</v>
      </c>
      <c r="C219" s="324" t="s">
        <v>2084</v>
      </c>
      <c r="D219" s="378"/>
      <c r="E219" s="324">
        <f>F219-6</f>
        <v>45428</v>
      </c>
      <c r="F219" s="324">
        <f>F218+7</f>
        <v>45434</v>
      </c>
      <c r="G219" s="324">
        <f>F219+32</f>
        <v>45466</v>
      </c>
    </row>
    <row r="220" spans="1:7">
      <c r="B220" s="324" t="s">
        <v>2083</v>
      </c>
      <c r="C220" s="324" t="s">
        <v>2082</v>
      </c>
      <c r="D220" s="400"/>
      <c r="E220" s="324">
        <f>F220-6</f>
        <v>45435</v>
      </c>
      <c r="F220" s="324">
        <f>F219+7</f>
        <v>45441</v>
      </c>
      <c r="G220" s="324">
        <f>F220+32</f>
        <v>45473</v>
      </c>
    </row>
    <row r="221" spans="1:7">
      <c r="B221" s="339"/>
      <c r="C221" s="339"/>
      <c r="D221" s="383"/>
      <c r="E221" s="339"/>
      <c r="F221" s="339"/>
      <c r="G221" s="339"/>
    </row>
    <row r="222" spans="1:7">
      <c r="B222" s="335" t="s">
        <v>20</v>
      </c>
      <c r="C222" s="335" t="s">
        <v>21</v>
      </c>
      <c r="D222" s="406" t="s">
        <v>22</v>
      </c>
      <c r="E222" s="401" t="s">
        <v>128</v>
      </c>
      <c r="F222" s="401" t="s">
        <v>128</v>
      </c>
      <c r="G222" s="401" t="s">
        <v>2081</v>
      </c>
    </row>
    <row r="223" spans="1:7">
      <c r="B223" s="333"/>
      <c r="C223" s="333"/>
      <c r="D223" s="405"/>
      <c r="E223" s="401" t="s">
        <v>1087</v>
      </c>
      <c r="F223" s="401" t="s">
        <v>24</v>
      </c>
      <c r="G223" s="401" t="s">
        <v>25</v>
      </c>
    </row>
    <row r="224" spans="1:7">
      <c r="B224" s="324" t="s">
        <v>2080</v>
      </c>
      <c r="C224" s="324" t="s">
        <v>2079</v>
      </c>
      <c r="D224" s="380" t="s">
        <v>2078</v>
      </c>
      <c r="E224" s="324">
        <f>F224-6</f>
        <v>45413</v>
      </c>
      <c r="F224" s="324">
        <v>45419</v>
      </c>
      <c r="G224" s="324">
        <f>F224+34</f>
        <v>45453</v>
      </c>
    </row>
    <row r="225" spans="1:7">
      <c r="B225" s="324" t="s">
        <v>2077</v>
      </c>
      <c r="C225" s="324" t="s">
        <v>2076</v>
      </c>
      <c r="D225" s="379"/>
      <c r="E225" s="324">
        <f>F225-6</f>
        <v>45420</v>
      </c>
      <c r="F225" s="324">
        <f>F224+7</f>
        <v>45426</v>
      </c>
      <c r="G225" s="324">
        <f>F225+34</f>
        <v>45460</v>
      </c>
    </row>
    <row r="226" spans="1:7">
      <c r="B226" s="324" t="s">
        <v>2075</v>
      </c>
      <c r="C226" s="324" t="s">
        <v>2074</v>
      </c>
      <c r="D226" s="379"/>
      <c r="E226" s="324">
        <f>F226-6</f>
        <v>45427</v>
      </c>
      <c r="F226" s="324">
        <f>F225+7</f>
        <v>45433</v>
      </c>
      <c r="G226" s="324">
        <f>F226+34</f>
        <v>45467</v>
      </c>
    </row>
    <row r="227" spans="1:7">
      <c r="B227" s="324" t="s">
        <v>2073</v>
      </c>
      <c r="C227" s="324" t="s">
        <v>2072</v>
      </c>
      <c r="D227" s="378"/>
      <c r="E227" s="324">
        <f>F227-6</f>
        <v>45434</v>
      </c>
      <c r="F227" s="324">
        <f>F226+7</f>
        <v>45440</v>
      </c>
      <c r="G227" s="324">
        <f>F227+34</f>
        <v>45474</v>
      </c>
    </row>
    <row r="228" spans="1:7">
      <c r="B228" s="324"/>
      <c r="C228" s="324" t="s">
        <v>1318</v>
      </c>
      <c r="D228" s="400"/>
      <c r="E228" s="324">
        <f>F228-6</f>
        <v>45441</v>
      </c>
      <c r="F228" s="324">
        <f>F227+7</f>
        <v>45447</v>
      </c>
      <c r="G228" s="324">
        <f>F228+34</f>
        <v>45481</v>
      </c>
    </row>
    <row r="229" spans="1:7">
      <c r="B229" s="339"/>
      <c r="C229" s="339"/>
      <c r="D229" s="383"/>
      <c r="E229" s="339"/>
      <c r="F229" s="339"/>
      <c r="G229" s="339"/>
    </row>
    <row r="230" spans="1:7">
      <c r="A230" s="466" t="s">
        <v>2071</v>
      </c>
      <c r="B230" s="466"/>
    </row>
    <row r="231" spans="1:7">
      <c r="B231" s="471" t="s">
        <v>1447</v>
      </c>
      <c r="C231" s="335" t="s">
        <v>21</v>
      </c>
      <c r="D231" s="406" t="s">
        <v>22</v>
      </c>
      <c r="E231" s="401" t="s">
        <v>128</v>
      </c>
      <c r="F231" s="401" t="s">
        <v>128</v>
      </c>
      <c r="G231" s="401" t="s">
        <v>2049</v>
      </c>
    </row>
    <row r="232" spans="1:7">
      <c r="B232" s="470"/>
      <c r="C232" s="333"/>
      <c r="D232" s="405"/>
      <c r="E232" s="401" t="s">
        <v>1087</v>
      </c>
      <c r="F232" s="401" t="s">
        <v>24</v>
      </c>
      <c r="G232" s="401" t="s">
        <v>25</v>
      </c>
    </row>
    <row r="233" spans="1:7">
      <c r="B233" s="324" t="s">
        <v>2070</v>
      </c>
      <c r="C233" s="324" t="s">
        <v>2069</v>
      </c>
      <c r="D233" s="474" t="s">
        <v>2068</v>
      </c>
      <c r="E233" s="324">
        <f>F233-4</f>
        <v>45413</v>
      </c>
      <c r="F233" s="324">
        <v>45417</v>
      </c>
      <c r="G233" s="324">
        <f>F233+38</f>
        <v>45455</v>
      </c>
    </row>
    <row r="234" spans="1:7">
      <c r="B234" s="324" t="s">
        <v>2067</v>
      </c>
      <c r="C234" s="324" t="s">
        <v>2066</v>
      </c>
      <c r="D234" s="473"/>
      <c r="E234" s="324">
        <f>F234-4</f>
        <v>45420</v>
      </c>
      <c r="F234" s="324">
        <f>F233+7</f>
        <v>45424</v>
      </c>
      <c r="G234" s="324">
        <f>F234+38</f>
        <v>45462</v>
      </c>
    </row>
    <row r="235" spans="1:7">
      <c r="B235" s="324" t="s">
        <v>2065</v>
      </c>
      <c r="C235" s="324" t="s">
        <v>2064</v>
      </c>
      <c r="D235" s="473"/>
      <c r="E235" s="324">
        <f>F235-4</f>
        <v>45427</v>
      </c>
      <c r="F235" s="324">
        <f>F234+7</f>
        <v>45431</v>
      </c>
      <c r="G235" s="324">
        <f>F235+38</f>
        <v>45469</v>
      </c>
    </row>
    <row r="236" spans="1:7">
      <c r="B236" s="468" t="s">
        <v>2063</v>
      </c>
      <c r="C236" s="324" t="s">
        <v>2062</v>
      </c>
      <c r="D236" s="473"/>
      <c r="E236" s="324">
        <f>F236-4</f>
        <v>45434</v>
      </c>
      <c r="F236" s="324">
        <f>F235+7</f>
        <v>45438</v>
      </c>
      <c r="G236" s="324">
        <f>F236+38</f>
        <v>45476</v>
      </c>
    </row>
    <row r="237" spans="1:7">
      <c r="B237" s="324"/>
      <c r="C237" s="324" t="s">
        <v>1263</v>
      </c>
      <c r="D237" s="472"/>
      <c r="E237" s="324">
        <f>F237-4</f>
        <v>45441</v>
      </c>
      <c r="F237" s="324">
        <f>F236+7</f>
        <v>45445</v>
      </c>
      <c r="G237" s="324">
        <f>F237+38</f>
        <v>45483</v>
      </c>
    </row>
    <row r="238" spans="1:7">
      <c r="B238" s="339"/>
      <c r="C238" s="339"/>
      <c r="D238" s="450"/>
      <c r="E238" s="339"/>
      <c r="F238" s="339"/>
      <c r="G238" s="339"/>
    </row>
    <row r="239" spans="1:7">
      <c r="B239" s="471" t="s">
        <v>1447</v>
      </c>
      <c r="C239" s="335" t="s">
        <v>21</v>
      </c>
      <c r="D239" s="406" t="s">
        <v>22</v>
      </c>
      <c r="E239" s="401" t="s">
        <v>128</v>
      </c>
      <c r="F239" s="401" t="s">
        <v>128</v>
      </c>
      <c r="G239" s="401" t="s">
        <v>2049</v>
      </c>
    </row>
    <row r="240" spans="1:7">
      <c r="B240" s="470"/>
      <c r="C240" s="333"/>
      <c r="D240" s="405"/>
      <c r="E240" s="401" t="s">
        <v>1087</v>
      </c>
      <c r="F240" s="401" t="s">
        <v>24</v>
      </c>
      <c r="G240" s="401" t="s">
        <v>25</v>
      </c>
    </row>
    <row r="241" spans="1:8" ht="16.5" customHeight="1">
      <c r="B241" s="324" t="s">
        <v>2012</v>
      </c>
      <c r="C241" s="324" t="s">
        <v>2007</v>
      </c>
      <c r="D241" s="454" t="s">
        <v>2006</v>
      </c>
      <c r="E241" s="324">
        <f>F241-4</f>
        <v>45413</v>
      </c>
      <c r="F241" s="324">
        <v>45417</v>
      </c>
      <c r="G241" s="324">
        <f>F241+38</f>
        <v>45455</v>
      </c>
    </row>
    <row r="242" spans="1:8">
      <c r="B242" s="347" t="s">
        <v>1264</v>
      </c>
      <c r="C242" s="347"/>
      <c r="D242" s="453"/>
      <c r="E242" s="347">
        <f>F242-4</f>
        <v>45420</v>
      </c>
      <c r="F242" s="347">
        <f>F241+7</f>
        <v>45424</v>
      </c>
      <c r="G242" s="347">
        <f>F242+38</f>
        <v>45462</v>
      </c>
    </row>
    <row r="243" spans="1:8">
      <c r="B243" s="324" t="s">
        <v>2004</v>
      </c>
      <c r="C243" s="324" t="s">
        <v>2003</v>
      </c>
      <c r="D243" s="453"/>
      <c r="E243" s="324">
        <f>F243-4</f>
        <v>45427</v>
      </c>
      <c r="F243" s="324">
        <f>F242+7</f>
        <v>45431</v>
      </c>
      <c r="G243" s="324">
        <f>F243+38</f>
        <v>45469</v>
      </c>
    </row>
    <row r="244" spans="1:8">
      <c r="B244" s="468" t="s">
        <v>2061</v>
      </c>
      <c r="C244" s="324" t="s">
        <v>7</v>
      </c>
      <c r="D244" s="453"/>
      <c r="E244" s="324">
        <f>F244-4</f>
        <v>45434</v>
      </c>
      <c r="F244" s="324">
        <f>F243+7</f>
        <v>45438</v>
      </c>
      <c r="G244" s="324">
        <f>F244+38</f>
        <v>45476</v>
      </c>
    </row>
    <row r="245" spans="1:8">
      <c r="B245" s="324" t="s">
        <v>1263</v>
      </c>
      <c r="C245" s="324" t="s">
        <v>1263</v>
      </c>
      <c r="D245" s="452"/>
      <c r="E245" s="324">
        <f>F245-4</f>
        <v>45441</v>
      </c>
      <c r="F245" s="324">
        <f>F244+7</f>
        <v>45445</v>
      </c>
      <c r="G245" s="324">
        <f>F245+38</f>
        <v>45483</v>
      </c>
    </row>
    <row r="246" spans="1:8">
      <c r="B246" s="339"/>
      <c r="C246" s="339"/>
      <c r="D246" s="450"/>
      <c r="E246" s="339"/>
      <c r="F246" s="339"/>
      <c r="G246" s="339"/>
    </row>
    <row r="247" spans="1:8">
      <c r="A247" s="381" t="s">
        <v>2048</v>
      </c>
    </row>
    <row r="248" spans="1:8">
      <c r="B248" s="335" t="s">
        <v>20</v>
      </c>
      <c r="C248" s="335" t="s">
        <v>21</v>
      </c>
      <c r="D248" s="406" t="s">
        <v>22</v>
      </c>
      <c r="E248" s="401" t="s">
        <v>128</v>
      </c>
      <c r="F248" s="401" t="s">
        <v>128</v>
      </c>
      <c r="G248" s="401" t="s">
        <v>2035</v>
      </c>
      <c r="H248" s="401" t="s">
        <v>2048</v>
      </c>
    </row>
    <row r="249" spans="1:8">
      <c r="B249" s="333"/>
      <c r="C249" s="333"/>
      <c r="D249" s="405"/>
      <c r="E249" s="401" t="s">
        <v>1087</v>
      </c>
      <c r="F249" s="401" t="s">
        <v>24</v>
      </c>
      <c r="G249" s="401" t="s">
        <v>25</v>
      </c>
      <c r="H249" s="401" t="s">
        <v>25</v>
      </c>
    </row>
    <row r="250" spans="1:8" ht="16.5" customHeight="1">
      <c r="B250" s="324" t="s">
        <v>2060</v>
      </c>
      <c r="C250" s="324" t="s">
        <v>149</v>
      </c>
      <c r="D250" s="380" t="s">
        <v>2059</v>
      </c>
      <c r="E250" s="324">
        <f>F250-4</f>
        <v>45410</v>
      </c>
      <c r="F250" s="324">
        <v>45414</v>
      </c>
      <c r="G250" s="324">
        <f>F250+26</f>
        <v>45440</v>
      </c>
      <c r="H250" s="324" t="s">
        <v>2058</v>
      </c>
    </row>
    <row r="251" spans="1:8">
      <c r="B251" s="324" t="s">
        <v>2057</v>
      </c>
      <c r="C251" s="324" t="s">
        <v>1727</v>
      </c>
      <c r="D251" s="379"/>
      <c r="E251" s="324">
        <f>F251-4</f>
        <v>45417</v>
      </c>
      <c r="F251" s="324">
        <f>F250+7</f>
        <v>45421</v>
      </c>
      <c r="G251" s="324">
        <f>F251+26</f>
        <v>45447</v>
      </c>
      <c r="H251" s="324" t="s">
        <v>2050</v>
      </c>
    </row>
    <row r="252" spans="1:8">
      <c r="B252" s="324" t="s">
        <v>2056</v>
      </c>
      <c r="C252" s="324" t="s">
        <v>2055</v>
      </c>
      <c r="D252" s="379"/>
      <c r="E252" s="324">
        <f>F252-4</f>
        <v>45424</v>
      </c>
      <c r="F252" s="324">
        <f>F251+7</f>
        <v>45428</v>
      </c>
      <c r="G252" s="324">
        <f>F252+26</f>
        <v>45454</v>
      </c>
      <c r="H252" s="324" t="s">
        <v>2050</v>
      </c>
    </row>
    <row r="253" spans="1:8">
      <c r="B253" s="324" t="s">
        <v>2054</v>
      </c>
      <c r="C253" s="324" t="s">
        <v>2053</v>
      </c>
      <c r="D253" s="379"/>
      <c r="E253" s="324">
        <f>F253-4</f>
        <v>45431</v>
      </c>
      <c r="F253" s="324">
        <f>F252+7</f>
        <v>45435</v>
      </c>
      <c r="G253" s="324">
        <f>F253+26</f>
        <v>45461</v>
      </c>
      <c r="H253" s="324" t="s">
        <v>2050</v>
      </c>
    </row>
    <row r="254" spans="1:8">
      <c r="B254" s="324" t="s">
        <v>2052</v>
      </c>
      <c r="C254" s="324" t="s">
        <v>2051</v>
      </c>
      <c r="D254" s="378"/>
      <c r="E254" s="324">
        <f>F254-4</f>
        <v>45438</v>
      </c>
      <c r="F254" s="324">
        <f>F253+7</f>
        <v>45442</v>
      </c>
      <c r="G254" s="324">
        <f>F254+26</f>
        <v>45468</v>
      </c>
      <c r="H254" s="324" t="s">
        <v>2050</v>
      </c>
    </row>
    <row r="255" spans="1:8">
      <c r="B255" s="409"/>
      <c r="C255" s="409"/>
      <c r="D255" s="383"/>
      <c r="E255" s="339"/>
      <c r="F255" s="339"/>
      <c r="G255" s="339"/>
      <c r="H255" s="339"/>
    </row>
    <row r="256" spans="1:8">
      <c r="B256" s="471" t="s">
        <v>1549</v>
      </c>
      <c r="C256" s="335" t="s">
        <v>21</v>
      </c>
      <c r="D256" s="406" t="s">
        <v>22</v>
      </c>
      <c r="E256" s="401" t="s">
        <v>128</v>
      </c>
      <c r="F256" s="401" t="s">
        <v>128</v>
      </c>
      <c r="G256" s="401" t="s">
        <v>2049</v>
      </c>
      <c r="H256" s="401" t="s">
        <v>2048</v>
      </c>
    </row>
    <row r="257" spans="1:8">
      <c r="B257" s="470"/>
      <c r="C257" s="333"/>
      <c r="D257" s="405"/>
      <c r="E257" s="401" t="s">
        <v>1087</v>
      </c>
      <c r="F257" s="401" t="s">
        <v>24</v>
      </c>
      <c r="G257" s="401" t="s">
        <v>25</v>
      </c>
      <c r="H257" s="401" t="s">
        <v>25</v>
      </c>
    </row>
    <row r="258" spans="1:8">
      <c r="B258" s="324" t="s">
        <v>2012</v>
      </c>
      <c r="C258" s="324" t="s">
        <v>2007</v>
      </c>
      <c r="D258" s="454" t="s">
        <v>2006</v>
      </c>
      <c r="E258" s="324">
        <f>F258-4</f>
        <v>45413</v>
      </c>
      <c r="F258" s="324">
        <v>45417</v>
      </c>
      <c r="G258" s="324">
        <f>F258+38</f>
        <v>45455</v>
      </c>
      <c r="H258" s="324" t="s">
        <v>2009</v>
      </c>
    </row>
    <row r="259" spans="1:8">
      <c r="B259" s="347" t="s">
        <v>1264</v>
      </c>
      <c r="C259" s="347"/>
      <c r="D259" s="453"/>
      <c r="E259" s="347">
        <f>F259-4</f>
        <v>45420</v>
      </c>
      <c r="F259" s="347">
        <f>F258+7</f>
        <v>45424</v>
      </c>
      <c r="G259" s="347">
        <f>F259+38</f>
        <v>45462</v>
      </c>
      <c r="H259" s="347" t="s">
        <v>2009</v>
      </c>
    </row>
    <row r="260" spans="1:8">
      <c r="B260" s="324" t="s">
        <v>2004</v>
      </c>
      <c r="C260" s="324" t="s">
        <v>2003</v>
      </c>
      <c r="D260" s="453"/>
      <c r="E260" s="324">
        <f>F260-4</f>
        <v>45427</v>
      </c>
      <c r="F260" s="324">
        <f>F259+7</f>
        <v>45431</v>
      </c>
      <c r="G260" s="324">
        <f>F260+38</f>
        <v>45469</v>
      </c>
      <c r="H260" s="324" t="s">
        <v>2009</v>
      </c>
    </row>
    <row r="261" spans="1:8">
      <c r="B261" s="468" t="s">
        <v>2002</v>
      </c>
      <c r="C261" s="324" t="s">
        <v>7</v>
      </c>
      <c r="D261" s="453"/>
      <c r="E261" s="324">
        <f>F261-4</f>
        <v>45434</v>
      </c>
      <c r="F261" s="324">
        <f>F260+7</f>
        <v>45438</v>
      </c>
      <c r="G261" s="324">
        <f>F261+38</f>
        <v>45476</v>
      </c>
      <c r="H261" s="324" t="s">
        <v>2009</v>
      </c>
    </row>
    <row r="262" spans="1:8">
      <c r="B262" s="324" t="s">
        <v>1318</v>
      </c>
      <c r="C262" s="324" t="s">
        <v>1263</v>
      </c>
      <c r="D262" s="452"/>
      <c r="E262" s="324">
        <f>F262-4</f>
        <v>45441</v>
      </c>
      <c r="F262" s="324">
        <f>F261+7</f>
        <v>45445</v>
      </c>
      <c r="G262" s="324">
        <f>F262+38</f>
        <v>45483</v>
      </c>
      <c r="H262" s="324" t="s">
        <v>2009</v>
      </c>
    </row>
    <row r="263" spans="1:8">
      <c r="B263" s="381"/>
      <c r="C263" s="381"/>
      <c r="D263" s="443"/>
      <c r="E263" s="339"/>
      <c r="F263" s="339"/>
      <c r="G263" s="339"/>
    </row>
    <row r="264" spans="1:8">
      <c r="A264" s="381" t="s">
        <v>45</v>
      </c>
      <c r="B264" s="321"/>
      <c r="C264" s="321"/>
      <c r="E264" s="381"/>
      <c r="F264" s="381"/>
      <c r="G264" s="375"/>
    </row>
    <row r="265" spans="1:8">
      <c r="B265" s="335" t="s">
        <v>20</v>
      </c>
      <c r="C265" s="335" t="s">
        <v>21</v>
      </c>
      <c r="D265" s="406" t="s">
        <v>22</v>
      </c>
      <c r="E265" s="401" t="s">
        <v>128</v>
      </c>
      <c r="F265" s="401" t="s">
        <v>128</v>
      </c>
      <c r="G265" s="401" t="s">
        <v>144</v>
      </c>
    </row>
    <row r="266" spans="1:8">
      <c r="B266" s="333"/>
      <c r="C266" s="333"/>
      <c r="D266" s="405"/>
      <c r="E266" s="401" t="s">
        <v>1087</v>
      </c>
      <c r="F266" s="401" t="s">
        <v>24</v>
      </c>
      <c r="G266" s="401" t="s">
        <v>25</v>
      </c>
    </row>
    <row r="267" spans="1:8" ht="16.5" customHeight="1">
      <c r="B267" s="329" t="s">
        <v>2033</v>
      </c>
      <c r="C267" s="329" t="s">
        <v>180</v>
      </c>
      <c r="D267" s="380" t="s">
        <v>2032</v>
      </c>
      <c r="E267" s="324">
        <f>F267-4</f>
        <v>45413</v>
      </c>
      <c r="F267" s="324">
        <v>45417</v>
      </c>
      <c r="G267" s="324">
        <f>F267+22</f>
        <v>45439</v>
      </c>
    </row>
    <row r="268" spans="1:8">
      <c r="B268" s="329" t="s">
        <v>2031</v>
      </c>
      <c r="C268" s="329" t="s">
        <v>99</v>
      </c>
      <c r="D268" s="379"/>
      <c r="E268" s="324">
        <f>F268-4</f>
        <v>45420</v>
      </c>
      <c r="F268" s="324">
        <f>F267+7</f>
        <v>45424</v>
      </c>
      <c r="G268" s="324">
        <f>F268+22</f>
        <v>45446</v>
      </c>
    </row>
    <row r="269" spans="1:8">
      <c r="B269" s="329" t="s">
        <v>2030</v>
      </c>
      <c r="C269" s="329" t="s">
        <v>189</v>
      </c>
      <c r="D269" s="379"/>
      <c r="E269" s="324">
        <f>F269-4</f>
        <v>45427</v>
      </c>
      <c r="F269" s="324">
        <f>F268+7</f>
        <v>45431</v>
      </c>
      <c r="G269" s="324">
        <f>F269+22</f>
        <v>45453</v>
      </c>
    </row>
    <row r="270" spans="1:8">
      <c r="B270" s="329" t="s">
        <v>2029</v>
      </c>
      <c r="C270" s="329" t="s">
        <v>149</v>
      </c>
      <c r="D270" s="379"/>
      <c r="E270" s="324">
        <f>F270-4</f>
        <v>45434</v>
      </c>
      <c r="F270" s="324">
        <f>F269+7</f>
        <v>45438</v>
      </c>
      <c r="G270" s="324">
        <f>F270+22</f>
        <v>45460</v>
      </c>
    </row>
    <row r="271" spans="1:8">
      <c r="B271" s="329" t="s">
        <v>2028</v>
      </c>
      <c r="C271" s="329" t="s">
        <v>99</v>
      </c>
      <c r="D271" s="378"/>
      <c r="E271" s="324">
        <f>F271-4</f>
        <v>45441</v>
      </c>
      <c r="F271" s="324">
        <f>F270+7</f>
        <v>45445</v>
      </c>
      <c r="G271" s="324">
        <f>F271+22</f>
        <v>45467</v>
      </c>
    </row>
    <row r="272" spans="1:8">
      <c r="B272" s="363"/>
      <c r="C272" s="363"/>
      <c r="D272" s="383"/>
      <c r="E272" s="339"/>
      <c r="F272" s="339"/>
      <c r="G272" s="339"/>
    </row>
    <row r="273" spans="1:8">
      <c r="A273" s="381" t="s">
        <v>2047</v>
      </c>
      <c r="B273" s="409"/>
      <c r="C273" s="373"/>
      <c r="D273" s="443"/>
      <c r="E273" s="381"/>
      <c r="F273" s="381"/>
      <c r="G273" s="375"/>
    </row>
    <row r="274" spans="1:8">
      <c r="A274" s="381"/>
      <c r="B274" s="335" t="s">
        <v>2046</v>
      </c>
      <c r="C274" s="335" t="s">
        <v>1310</v>
      </c>
      <c r="D274" s="406" t="s">
        <v>1309</v>
      </c>
      <c r="E274" s="401" t="s">
        <v>128</v>
      </c>
      <c r="F274" s="401" t="s">
        <v>128</v>
      </c>
      <c r="G274" s="401" t="s">
        <v>2045</v>
      </c>
    </row>
    <row r="275" spans="1:8">
      <c r="A275" s="381"/>
      <c r="B275" s="333"/>
      <c r="C275" s="333"/>
      <c r="D275" s="405"/>
      <c r="E275" s="401" t="s">
        <v>1087</v>
      </c>
      <c r="F275" s="401" t="s">
        <v>24</v>
      </c>
      <c r="G275" s="401" t="s">
        <v>25</v>
      </c>
    </row>
    <row r="276" spans="1:8" ht="16.5" customHeight="1">
      <c r="A276" s="381"/>
      <c r="B276" s="347" t="s">
        <v>1264</v>
      </c>
      <c r="C276" s="347"/>
      <c r="D276" s="380" t="s">
        <v>2044</v>
      </c>
      <c r="E276" s="347">
        <f>F276-6</f>
        <v>45407</v>
      </c>
      <c r="F276" s="347">
        <v>45413</v>
      </c>
      <c r="G276" s="347">
        <f>F276+30</f>
        <v>45443</v>
      </c>
    </row>
    <row r="277" spans="1:8">
      <c r="A277" s="381"/>
      <c r="B277" s="329" t="s">
        <v>2043</v>
      </c>
      <c r="C277" s="329" t="s">
        <v>2042</v>
      </c>
      <c r="D277" s="379"/>
      <c r="E277" s="324">
        <f>F277-6</f>
        <v>45414</v>
      </c>
      <c r="F277" s="324">
        <f>F276+7</f>
        <v>45420</v>
      </c>
      <c r="G277" s="324">
        <f>F277+30</f>
        <v>45450</v>
      </c>
    </row>
    <row r="278" spans="1:8">
      <c r="A278" s="381"/>
      <c r="B278" s="329" t="s">
        <v>2041</v>
      </c>
      <c r="C278" s="329" t="s">
        <v>2040</v>
      </c>
      <c r="D278" s="379"/>
      <c r="E278" s="324">
        <f>F278-6</f>
        <v>45421</v>
      </c>
      <c r="F278" s="324">
        <f>F277+7</f>
        <v>45427</v>
      </c>
      <c r="G278" s="324">
        <f>F278+30</f>
        <v>45457</v>
      </c>
    </row>
    <row r="279" spans="1:8">
      <c r="A279" s="381"/>
      <c r="B279" s="329" t="s">
        <v>2039</v>
      </c>
      <c r="C279" s="329"/>
      <c r="D279" s="379"/>
      <c r="E279" s="324">
        <f>F279-6</f>
        <v>45428</v>
      </c>
      <c r="F279" s="324">
        <f>F278+7</f>
        <v>45434</v>
      </c>
      <c r="G279" s="324">
        <f>F279+30</f>
        <v>45464</v>
      </c>
    </row>
    <row r="280" spans="1:8">
      <c r="B280" s="329" t="s">
        <v>2038</v>
      </c>
      <c r="C280" s="329" t="s">
        <v>2037</v>
      </c>
      <c r="D280" s="378"/>
      <c r="E280" s="324">
        <f>F280-6</f>
        <v>45435</v>
      </c>
      <c r="F280" s="324">
        <f>F279+7</f>
        <v>45441</v>
      </c>
      <c r="G280" s="324">
        <f>F280+30</f>
        <v>45471</v>
      </c>
    </row>
    <row r="281" spans="1:8">
      <c r="B281" s="321"/>
      <c r="C281" s="321"/>
      <c r="F281" s="339"/>
      <c r="G281" s="339"/>
    </row>
    <row r="282" spans="1:8">
      <c r="A282" s="381" t="s">
        <v>50</v>
      </c>
      <c r="B282" s="321"/>
      <c r="C282" s="321"/>
      <c r="F282" s="381"/>
      <c r="G282" s="375"/>
    </row>
    <row r="283" spans="1:8">
      <c r="B283" s="335" t="s">
        <v>20</v>
      </c>
      <c r="C283" s="335" t="s">
        <v>21</v>
      </c>
      <c r="D283" s="406" t="s">
        <v>22</v>
      </c>
      <c r="E283" s="401" t="s">
        <v>128</v>
      </c>
      <c r="F283" s="401" t="s">
        <v>128</v>
      </c>
      <c r="G283" s="401" t="s">
        <v>45</v>
      </c>
      <c r="H283" s="401" t="s">
        <v>2036</v>
      </c>
    </row>
    <row r="284" spans="1:8">
      <c r="B284" s="333"/>
      <c r="C284" s="333"/>
      <c r="D284" s="405"/>
      <c r="E284" s="401" t="s">
        <v>1087</v>
      </c>
      <c r="F284" s="401" t="s">
        <v>24</v>
      </c>
      <c r="G284" s="401" t="s">
        <v>25</v>
      </c>
      <c r="H284" s="401" t="s">
        <v>25</v>
      </c>
    </row>
    <row r="285" spans="1:8" ht="16.5" customHeight="1">
      <c r="B285" s="329" t="s">
        <v>2033</v>
      </c>
      <c r="C285" s="329" t="s">
        <v>180</v>
      </c>
      <c r="D285" s="380" t="s">
        <v>2032</v>
      </c>
      <c r="E285" s="324">
        <f>F285-4</f>
        <v>45413</v>
      </c>
      <c r="F285" s="324">
        <v>45417</v>
      </c>
      <c r="G285" s="324">
        <f>F285+22</f>
        <v>45439</v>
      </c>
      <c r="H285" s="324" t="s">
        <v>2027</v>
      </c>
    </row>
    <row r="286" spans="1:8">
      <c r="B286" s="329" t="s">
        <v>2031</v>
      </c>
      <c r="C286" s="329" t="s">
        <v>99</v>
      </c>
      <c r="D286" s="379"/>
      <c r="E286" s="324">
        <f>F286-4</f>
        <v>45420</v>
      </c>
      <c r="F286" s="324">
        <f>F285+7</f>
        <v>45424</v>
      </c>
      <c r="G286" s="324">
        <f>F286+22</f>
        <v>45446</v>
      </c>
      <c r="H286" s="324" t="s">
        <v>2027</v>
      </c>
    </row>
    <row r="287" spans="1:8">
      <c r="B287" s="329" t="s">
        <v>2030</v>
      </c>
      <c r="C287" s="329" t="s">
        <v>189</v>
      </c>
      <c r="D287" s="379"/>
      <c r="E287" s="324">
        <f>F287-4</f>
        <v>45427</v>
      </c>
      <c r="F287" s="324">
        <f>F286+7</f>
        <v>45431</v>
      </c>
      <c r="G287" s="324">
        <f>F287+22</f>
        <v>45453</v>
      </c>
      <c r="H287" s="324" t="s">
        <v>2027</v>
      </c>
    </row>
    <row r="288" spans="1:8">
      <c r="B288" s="329" t="s">
        <v>2029</v>
      </c>
      <c r="C288" s="329" t="s">
        <v>149</v>
      </c>
      <c r="D288" s="379"/>
      <c r="E288" s="324">
        <f>F288-4</f>
        <v>45434</v>
      </c>
      <c r="F288" s="324">
        <f>F287+7</f>
        <v>45438</v>
      </c>
      <c r="G288" s="324">
        <f>F288+22</f>
        <v>45460</v>
      </c>
      <c r="H288" s="324" t="s">
        <v>2027</v>
      </c>
    </row>
    <row r="289" spans="1:8">
      <c r="B289" s="329" t="s">
        <v>2028</v>
      </c>
      <c r="C289" s="329" t="s">
        <v>99</v>
      </c>
      <c r="D289" s="378"/>
      <c r="E289" s="324">
        <f>F289-4</f>
        <v>45441</v>
      </c>
      <c r="F289" s="324">
        <f>F288+7</f>
        <v>45445</v>
      </c>
      <c r="G289" s="324">
        <f>F289+22</f>
        <v>45467</v>
      </c>
      <c r="H289" s="324" t="s">
        <v>2027</v>
      </c>
    </row>
    <row r="290" spans="1:8">
      <c r="B290" s="321"/>
      <c r="C290" s="321"/>
      <c r="E290" s="339"/>
      <c r="F290" s="339"/>
      <c r="G290" s="339"/>
    </row>
    <row r="291" spans="1:8">
      <c r="A291" s="381" t="s">
        <v>146</v>
      </c>
      <c r="B291" s="321"/>
      <c r="C291" s="321"/>
    </row>
    <row r="292" spans="1:8">
      <c r="B292" s="335" t="s">
        <v>20</v>
      </c>
      <c r="C292" s="335" t="s">
        <v>21</v>
      </c>
      <c r="D292" s="406" t="s">
        <v>22</v>
      </c>
      <c r="E292" s="401" t="s">
        <v>128</v>
      </c>
      <c r="F292" s="401" t="s">
        <v>128</v>
      </c>
      <c r="G292" s="401" t="s">
        <v>2035</v>
      </c>
      <c r="H292" s="401" t="s">
        <v>2034</v>
      </c>
    </row>
    <row r="293" spans="1:8">
      <c r="B293" s="333"/>
      <c r="C293" s="333"/>
      <c r="D293" s="405"/>
      <c r="E293" s="401" t="s">
        <v>1087</v>
      </c>
      <c r="F293" s="401" t="s">
        <v>24</v>
      </c>
      <c r="G293" s="401" t="s">
        <v>25</v>
      </c>
      <c r="H293" s="401" t="s">
        <v>25</v>
      </c>
    </row>
    <row r="294" spans="1:8" ht="16.5" customHeight="1">
      <c r="B294" s="329" t="s">
        <v>2033</v>
      </c>
      <c r="C294" s="329" t="s">
        <v>180</v>
      </c>
      <c r="D294" s="380" t="s">
        <v>2032</v>
      </c>
      <c r="E294" s="324">
        <f>F294-4</f>
        <v>45413</v>
      </c>
      <c r="F294" s="324">
        <v>45417</v>
      </c>
      <c r="G294" s="324">
        <f>F294+22</f>
        <v>45439</v>
      </c>
      <c r="H294" s="324" t="s">
        <v>2027</v>
      </c>
    </row>
    <row r="295" spans="1:8">
      <c r="B295" s="329" t="s">
        <v>2031</v>
      </c>
      <c r="C295" s="329" t="s">
        <v>99</v>
      </c>
      <c r="D295" s="379"/>
      <c r="E295" s="324">
        <f>F295-4</f>
        <v>45420</v>
      </c>
      <c r="F295" s="324">
        <f>F294+7</f>
        <v>45424</v>
      </c>
      <c r="G295" s="324">
        <f>F295+22</f>
        <v>45446</v>
      </c>
      <c r="H295" s="324" t="s">
        <v>2027</v>
      </c>
    </row>
    <row r="296" spans="1:8">
      <c r="B296" s="329" t="s">
        <v>2030</v>
      </c>
      <c r="C296" s="329" t="s">
        <v>189</v>
      </c>
      <c r="D296" s="379"/>
      <c r="E296" s="324">
        <f>F296-4</f>
        <v>45427</v>
      </c>
      <c r="F296" s="324">
        <f>F295+7</f>
        <v>45431</v>
      </c>
      <c r="G296" s="324">
        <f>F296+22</f>
        <v>45453</v>
      </c>
      <c r="H296" s="324" t="s">
        <v>2027</v>
      </c>
    </row>
    <row r="297" spans="1:8">
      <c r="B297" s="329" t="s">
        <v>2029</v>
      </c>
      <c r="C297" s="329" t="s">
        <v>149</v>
      </c>
      <c r="D297" s="379"/>
      <c r="E297" s="324">
        <f>F297-4</f>
        <v>45434</v>
      </c>
      <c r="F297" s="324">
        <f>F296+7</f>
        <v>45438</v>
      </c>
      <c r="G297" s="324">
        <f>F297+22</f>
        <v>45460</v>
      </c>
      <c r="H297" s="324" t="s">
        <v>2027</v>
      </c>
    </row>
    <row r="298" spans="1:8">
      <c r="B298" s="329" t="s">
        <v>2028</v>
      </c>
      <c r="C298" s="329" t="s">
        <v>99</v>
      </c>
      <c r="D298" s="378"/>
      <c r="E298" s="324">
        <f>F298-4</f>
        <v>45441</v>
      </c>
      <c r="F298" s="324">
        <f>F297+7</f>
        <v>45445</v>
      </c>
      <c r="G298" s="324">
        <f>F298+22</f>
        <v>45467</v>
      </c>
      <c r="H298" s="324" t="s">
        <v>2027</v>
      </c>
    </row>
    <row r="299" spans="1:8">
      <c r="B299" s="363"/>
      <c r="C299" s="363"/>
      <c r="D299" s="383"/>
      <c r="E299" s="339"/>
      <c r="F299" s="339"/>
      <c r="G299" s="339"/>
      <c r="H299" s="339"/>
    </row>
    <row r="300" spans="1:8">
      <c r="A300" s="381" t="s">
        <v>145</v>
      </c>
      <c r="B300" s="321"/>
      <c r="C300" s="321"/>
      <c r="E300" s="381"/>
      <c r="F300" s="381"/>
      <c r="G300" s="375"/>
    </row>
    <row r="301" spans="1:8">
      <c r="B301" s="335" t="s">
        <v>20</v>
      </c>
      <c r="C301" s="335" t="s">
        <v>21</v>
      </c>
      <c r="D301" s="406" t="s">
        <v>22</v>
      </c>
      <c r="E301" s="401" t="s">
        <v>128</v>
      </c>
      <c r="F301" s="401" t="s">
        <v>128</v>
      </c>
      <c r="G301" s="401" t="s">
        <v>2026</v>
      </c>
    </row>
    <row r="302" spans="1:8">
      <c r="B302" s="333"/>
      <c r="C302" s="333"/>
      <c r="D302" s="405"/>
      <c r="E302" s="401" t="s">
        <v>1087</v>
      </c>
      <c r="F302" s="401" t="s">
        <v>24</v>
      </c>
      <c r="G302" s="401" t="s">
        <v>25</v>
      </c>
    </row>
    <row r="303" spans="1:8" ht="16.5" customHeight="1">
      <c r="B303" s="329" t="s">
        <v>2021</v>
      </c>
      <c r="C303" s="329" t="s">
        <v>2020</v>
      </c>
      <c r="D303" s="380" t="s">
        <v>2019</v>
      </c>
      <c r="E303" s="324">
        <f>F303-5</f>
        <v>45414</v>
      </c>
      <c r="F303" s="324">
        <v>45419</v>
      </c>
      <c r="G303" s="324">
        <f>F303+25</f>
        <v>45444</v>
      </c>
    </row>
    <row r="304" spans="1:8">
      <c r="B304" s="348" t="s">
        <v>1264</v>
      </c>
      <c r="C304" s="348"/>
      <c r="D304" s="379"/>
      <c r="E304" s="347">
        <f>F304-5</f>
        <v>45421</v>
      </c>
      <c r="F304" s="347">
        <f>F303+7</f>
        <v>45426</v>
      </c>
      <c r="G304" s="347">
        <f>F304+25</f>
        <v>45451</v>
      </c>
    </row>
    <row r="305" spans="1:7">
      <c r="B305" s="329" t="s">
        <v>2018</v>
      </c>
      <c r="C305" s="329" t="s">
        <v>182</v>
      </c>
      <c r="D305" s="379"/>
      <c r="E305" s="324">
        <f>F305-5</f>
        <v>45428</v>
      </c>
      <c r="F305" s="324">
        <f>F304+7</f>
        <v>45433</v>
      </c>
      <c r="G305" s="324">
        <f>F305+25</f>
        <v>45458</v>
      </c>
    </row>
    <row r="306" spans="1:7">
      <c r="B306" s="329" t="s">
        <v>2017</v>
      </c>
      <c r="C306" s="329" t="s">
        <v>2016</v>
      </c>
      <c r="D306" s="379"/>
      <c r="E306" s="324">
        <f>F306-5</f>
        <v>45435</v>
      </c>
      <c r="F306" s="324">
        <f>F305+7</f>
        <v>45440</v>
      </c>
      <c r="G306" s="324">
        <f>F306+25</f>
        <v>45465</v>
      </c>
    </row>
    <row r="307" spans="1:7">
      <c r="B307" s="329" t="s">
        <v>2015</v>
      </c>
      <c r="C307" s="329"/>
      <c r="D307" s="378"/>
      <c r="E307" s="324">
        <f>F307-5</f>
        <v>45442</v>
      </c>
      <c r="F307" s="324">
        <f>F306+7</f>
        <v>45447</v>
      </c>
      <c r="G307" s="324">
        <f>F307+25</f>
        <v>45472</v>
      </c>
    </row>
    <row r="308" spans="1:7">
      <c r="B308" s="442"/>
      <c r="C308" s="442"/>
      <c r="E308" s="339"/>
      <c r="F308" s="339"/>
      <c r="G308" s="339"/>
    </row>
    <row r="309" spans="1:7">
      <c r="A309" s="381" t="s">
        <v>2025</v>
      </c>
      <c r="B309" s="321"/>
      <c r="C309" s="321"/>
      <c r="F309" s="381"/>
      <c r="G309" s="375"/>
    </row>
    <row r="310" spans="1:7">
      <c r="B310" s="335" t="s">
        <v>20</v>
      </c>
      <c r="C310" s="335" t="s">
        <v>21</v>
      </c>
      <c r="D310" s="406" t="s">
        <v>22</v>
      </c>
      <c r="E310" s="401" t="s">
        <v>128</v>
      </c>
      <c r="F310" s="401" t="s">
        <v>128</v>
      </c>
      <c r="G310" s="401" t="s">
        <v>2024</v>
      </c>
    </row>
    <row r="311" spans="1:7">
      <c r="B311" s="333"/>
      <c r="C311" s="333"/>
      <c r="D311" s="405"/>
      <c r="E311" s="401" t="s">
        <v>1087</v>
      </c>
      <c r="F311" s="401" t="s">
        <v>24</v>
      </c>
      <c r="G311" s="401" t="s">
        <v>25</v>
      </c>
    </row>
    <row r="312" spans="1:7" ht="16.5" customHeight="1">
      <c r="B312" s="329" t="s">
        <v>2021</v>
      </c>
      <c r="C312" s="329" t="s">
        <v>2020</v>
      </c>
      <c r="D312" s="380" t="s">
        <v>2019</v>
      </c>
      <c r="E312" s="324">
        <f>F312-5</f>
        <v>45414</v>
      </c>
      <c r="F312" s="324">
        <v>45419</v>
      </c>
      <c r="G312" s="324">
        <f>F312+33</f>
        <v>45452</v>
      </c>
    </row>
    <row r="313" spans="1:7">
      <c r="B313" s="348" t="s">
        <v>1264</v>
      </c>
      <c r="C313" s="348"/>
      <c r="D313" s="379"/>
      <c r="E313" s="347">
        <f>F313-5</f>
        <v>45421</v>
      </c>
      <c r="F313" s="347">
        <f>F312+7</f>
        <v>45426</v>
      </c>
      <c r="G313" s="347">
        <f>F313+33</f>
        <v>45459</v>
      </c>
    </row>
    <row r="314" spans="1:7">
      <c r="B314" s="329" t="s">
        <v>2018</v>
      </c>
      <c r="C314" s="329" t="s">
        <v>182</v>
      </c>
      <c r="D314" s="379"/>
      <c r="E314" s="324">
        <f>F314-5</f>
        <v>45428</v>
      </c>
      <c r="F314" s="324">
        <f>F313+7</f>
        <v>45433</v>
      </c>
      <c r="G314" s="324">
        <f>F314+33</f>
        <v>45466</v>
      </c>
    </row>
    <row r="315" spans="1:7">
      <c r="B315" s="329" t="s">
        <v>2017</v>
      </c>
      <c r="C315" s="329" t="s">
        <v>2016</v>
      </c>
      <c r="D315" s="379"/>
      <c r="E315" s="324">
        <f>F315-5</f>
        <v>45435</v>
      </c>
      <c r="F315" s="324">
        <f>F314+7</f>
        <v>45440</v>
      </c>
      <c r="G315" s="324">
        <f>F315+33</f>
        <v>45473</v>
      </c>
    </row>
    <row r="316" spans="1:7">
      <c r="B316" s="329" t="s">
        <v>2015</v>
      </c>
      <c r="C316" s="329"/>
      <c r="D316" s="378"/>
      <c r="E316" s="324">
        <f>F316-5</f>
        <v>45442</v>
      </c>
      <c r="F316" s="324">
        <f>F315+7</f>
        <v>45447</v>
      </c>
      <c r="G316" s="324">
        <f>F316+33</f>
        <v>45480</v>
      </c>
    </row>
    <row r="317" spans="1:7">
      <c r="A317" s="381" t="s">
        <v>2023</v>
      </c>
      <c r="B317" s="409"/>
      <c r="C317" s="409"/>
      <c r="D317" s="383"/>
      <c r="E317" s="339"/>
      <c r="F317" s="339"/>
      <c r="G317" s="469"/>
    </row>
    <row r="318" spans="1:7">
      <c r="B318" s="335" t="s">
        <v>20</v>
      </c>
      <c r="C318" s="335" t="s">
        <v>21</v>
      </c>
      <c r="D318" s="406" t="s">
        <v>22</v>
      </c>
      <c r="E318" s="401" t="s">
        <v>128</v>
      </c>
      <c r="F318" s="401" t="s">
        <v>128</v>
      </c>
      <c r="G318" s="401" t="s">
        <v>2022</v>
      </c>
    </row>
    <row r="319" spans="1:7">
      <c r="B319" s="333"/>
      <c r="C319" s="333"/>
      <c r="D319" s="405"/>
      <c r="E319" s="401" t="s">
        <v>1087</v>
      </c>
      <c r="F319" s="401" t="s">
        <v>24</v>
      </c>
      <c r="G319" s="401" t="s">
        <v>25</v>
      </c>
    </row>
    <row r="320" spans="1:7" ht="16.5" customHeight="1">
      <c r="B320" s="329" t="s">
        <v>2021</v>
      </c>
      <c r="C320" s="329" t="s">
        <v>2020</v>
      </c>
      <c r="D320" s="380" t="s">
        <v>2019</v>
      </c>
      <c r="E320" s="324">
        <f>F320-5</f>
        <v>45414</v>
      </c>
      <c r="F320" s="324">
        <v>45419</v>
      </c>
      <c r="G320" s="324">
        <f>F320+35</f>
        <v>45454</v>
      </c>
    </row>
    <row r="321" spans="1:8">
      <c r="B321" s="348" t="s">
        <v>1264</v>
      </c>
      <c r="C321" s="348"/>
      <c r="D321" s="379"/>
      <c r="E321" s="347">
        <f>F321-5</f>
        <v>45421</v>
      </c>
      <c r="F321" s="347">
        <f>F320+7</f>
        <v>45426</v>
      </c>
      <c r="G321" s="347">
        <f>F321+35</f>
        <v>45461</v>
      </c>
    </row>
    <row r="322" spans="1:8">
      <c r="B322" s="329" t="s">
        <v>2018</v>
      </c>
      <c r="C322" s="329" t="s">
        <v>182</v>
      </c>
      <c r="D322" s="379"/>
      <c r="E322" s="324">
        <f>F322-5</f>
        <v>45428</v>
      </c>
      <c r="F322" s="324">
        <f>F321+7</f>
        <v>45433</v>
      </c>
      <c r="G322" s="324">
        <f>F322+35</f>
        <v>45468</v>
      </c>
    </row>
    <row r="323" spans="1:8">
      <c r="B323" s="329" t="s">
        <v>2017</v>
      </c>
      <c r="C323" s="329" t="s">
        <v>2016</v>
      </c>
      <c r="D323" s="379"/>
      <c r="E323" s="324">
        <f>F323-5</f>
        <v>45435</v>
      </c>
      <c r="F323" s="324">
        <f>F322+7</f>
        <v>45440</v>
      </c>
      <c r="G323" s="324">
        <f>F323+35</f>
        <v>45475</v>
      </c>
    </row>
    <row r="324" spans="1:8">
      <c r="B324" s="329" t="s">
        <v>2015</v>
      </c>
      <c r="C324" s="329"/>
      <c r="D324" s="378"/>
      <c r="E324" s="324">
        <f>F324-5</f>
        <v>45442</v>
      </c>
      <c r="F324" s="324">
        <f>F323+7</f>
        <v>45447</v>
      </c>
      <c r="G324" s="324">
        <f>F324+35</f>
        <v>45482</v>
      </c>
    </row>
    <row r="325" spans="1:8">
      <c r="B325" s="363"/>
      <c r="C325" s="363"/>
      <c r="D325" s="383"/>
      <c r="E325" s="339"/>
      <c r="F325" s="339"/>
      <c r="G325" s="339"/>
    </row>
    <row r="326" spans="1:8">
      <c r="A326" s="381" t="s">
        <v>139</v>
      </c>
      <c r="B326" s="321"/>
      <c r="C326" s="321"/>
    </row>
    <row r="327" spans="1:8">
      <c r="B327" s="335" t="s">
        <v>20</v>
      </c>
      <c r="C327" s="335" t="s">
        <v>21</v>
      </c>
      <c r="D327" s="406" t="s">
        <v>22</v>
      </c>
      <c r="E327" s="401" t="s">
        <v>128</v>
      </c>
      <c r="F327" s="401" t="s">
        <v>128</v>
      </c>
      <c r="G327" s="401" t="s">
        <v>2014</v>
      </c>
      <c r="H327" s="401" t="s">
        <v>2013</v>
      </c>
    </row>
    <row r="328" spans="1:8">
      <c r="B328" s="333"/>
      <c r="C328" s="333"/>
      <c r="D328" s="405"/>
      <c r="E328" s="401" t="s">
        <v>1087</v>
      </c>
      <c r="F328" s="401" t="s">
        <v>24</v>
      </c>
      <c r="G328" s="401" t="s">
        <v>25</v>
      </c>
      <c r="H328" s="401" t="s">
        <v>25</v>
      </c>
    </row>
    <row r="329" spans="1:8" ht="16.5" customHeight="1">
      <c r="B329" s="324" t="s">
        <v>2012</v>
      </c>
      <c r="C329" s="324" t="s">
        <v>2007</v>
      </c>
      <c r="D329" s="454" t="s">
        <v>2011</v>
      </c>
      <c r="E329" s="324">
        <f>F329-4</f>
        <v>45413</v>
      </c>
      <c r="F329" s="324">
        <v>45417</v>
      </c>
      <c r="G329" s="324">
        <f>F329+28</f>
        <v>45445</v>
      </c>
      <c r="H329" s="324" t="s">
        <v>2009</v>
      </c>
    </row>
    <row r="330" spans="1:8">
      <c r="B330" s="347" t="s">
        <v>2005</v>
      </c>
      <c r="C330" s="347"/>
      <c r="D330" s="453"/>
      <c r="E330" s="347">
        <f>F330-4</f>
        <v>45420</v>
      </c>
      <c r="F330" s="347">
        <f>F329+7</f>
        <v>45424</v>
      </c>
      <c r="G330" s="347">
        <f>F330+28</f>
        <v>45452</v>
      </c>
      <c r="H330" s="347" t="s">
        <v>2010</v>
      </c>
    </row>
    <row r="331" spans="1:8">
      <c r="B331" s="324" t="s">
        <v>2004</v>
      </c>
      <c r="C331" s="324" t="s">
        <v>2003</v>
      </c>
      <c r="D331" s="453"/>
      <c r="E331" s="324">
        <f>F331-4</f>
        <v>45427</v>
      </c>
      <c r="F331" s="324">
        <f>F330+7</f>
        <v>45431</v>
      </c>
      <c r="G331" s="324">
        <f>F331+28</f>
        <v>45459</v>
      </c>
      <c r="H331" s="324" t="s">
        <v>2009</v>
      </c>
    </row>
    <row r="332" spans="1:8">
      <c r="B332" s="468" t="s">
        <v>2002</v>
      </c>
      <c r="C332" s="324" t="s">
        <v>7</v>
      </c>
      <c r="D332" s="453"/>
      <c r="E332" s="324">
        <f>F332-4</f>
        <v>45434</v>
      </c>
      <c r="F332" s="324">
        <f>F331+7</f>
        <v>45438</v>
      </c>
      <c r="G332" s="324">
        <f>F332+28</f>
        <v>45466</v>
      </c>
      <c r="H332" s="324" t="s">
        <v>2010</v>
      </c>
    </row>
    <row r="333" spans="1:8">
      <c r="B333" s="324" t="s">
        <v>1263</v>
      </c>
      <c r="C333" s="324" t="s">
        <v>1263</v>
      </c>
      <c r="D333" s="452"/>
      <c r="E333" s="324">
        <f>F333-4</f>
        <v>45441</v>
      </c>
      <c r="F333" s="324">
        <f>F332+7</f>
        <v>45445</v>
      </c>
      <c r="G333" s="324">
        <f>F333+28</f>
        <v>45473</v>
      </c>
      <c r="H333" s="324" t="s">
        <v>2009</v>
      </c>
    </row>
    <row r="334" spans="1:8">
      <c r="B334" s="342"/>
      <c r="C334" s="409"/>
      <c r="D334" s="383"/>
      <c r="E334" s="339"/>
      <c r="F334" s="339"/>
    </row>
    <row r="335" spans="1:8">
      <c r="A335" s="381" t="s">
        <v>51</v>
      </c>
    </row>
    <row r="336" spans="1:8">
      <c r="A336" s="381"/>
      <c r="B336" s="335" t="s">
        <v>20</v>
      </c>
      <c r="C336" s="335" t="s">
        <v>21</v>
      </c>
      <c r="D336" s="406" t="s">
        <v>22</v>
      </c>
      <c r="E336" s="401" t="s">
        <v>128</v>
      </c>
      <c r="F336" s="401" t="s">
        <v>128</v>
      </c>
      <c r="G336" s="401" t="s">
        <v>51</v>
      </c>
    </row>
    <row r="337" spans="1:10">
      <c r="A337" s="381"/>
      <c r="B337" s="333"/>
      <c r="C337" s="333"/>
      <c r="D337" s="405"/>
      <c r="E337" s="401" t="s">
        <v>1087</v>
      </c>
      <c r="F337" s="401" t="s">
        <v>24</v>
      </c>
      <c r="G337" s="401" t="s">
        <v>25</v>
      </c>
    </row>
    <row r="338" spans="1:10">
      <c r="A338" s="381"/>
      <c r="B338" s="324" t="s">
        <v>2008</v>
      </c>
      <c r="C338" s="324" t="s">
        <v>2007</v>
      </c>
      <c r="D338" s="454" t="s">
        <v>2006</v>
      </c>
      <c r="E338" s="324">
        <f>F338-4</f>
        <v>45413</v>
      </c>
      <c r="F338" s="324">
        <v>45417</v>
      </c>
      <c r="G338" s="324">
        <f>F338+23</f>
        <v>45440</v>
      </c>
    </row>
    <row r="339" spans="1:10">
      <c r="A339" s="381"/>
      <c r="B339" s="348" t="s">
        <v>2005</v>
      </c>
      <c r="C339" s="347"/>
      <c r="D339" s="453"/>
      <c r="E339" s="347">
        <f>F339-4</f>
        <v>45420</v>
      </c>
      <c r="F339" s="347">
        <f>F338+7</f>
        <v>45424</v>
      </c>
      <c r="G339" s="347">
        <f>F339+23</f>
        <v>45447</v>
      </c>
    </row>
    <row r="340" spans="1:10">
      <c r="A340" s="381"/>
      <c r="B340" s="324" t="s">
        <v>2004</v>
      </c>
      <c r="C340" s="324" t="s">
        <v>2003</v>
      </c>
      <c r="D340" s="453"/>
      <c r="E340" s="324">
        <f>F340-4</f>
        <v>45427</v>
      </c>
      <c r="F340" s="324">
        <f>F339+7</f>
        <v>45431</v>
      </c>
      <c r="G340" s="324">
        <f>F340+23</f>
        <v>45454</v>
      </c>
    </row>
    <row r="341" spans="1:10">
      <c r="A341" s="381"/>
      <c r="B341" s="324" t="s">
        <v>2002</v>
      </c>
      <c r="C341" s="324" t="s">
        <v>7</v>
      </c>
      <c r="D341" s="453"/>
      <c r="E341" s="324">
        <f>F341-4</f>
        <v>45434</v>
      </c>
      <c r="F341" s="324">
        <f>F340+7</f>
        <v>45438</v>
      </c>
      <c r="G341" s="324">
        <f>F341+23</f>
        <v>45461</v>
      </c>
    </row>
    <row r="342" spans="1:10">
      <c r="A342" s="381"/>
      <c r="B342" s="329" t="s">
        <v>1263</v>
      </c>
      <c r="C342" s="329" t="s">
        <v>1263</v>
      </c>
      <c r="D342" s="452"/>
      <c r="E342" s="324">
        <f>F342-4</f>
        <v>45441</v>
      </c>
      <c r="F342" s="324">
        <f>F341+7</f>
        <v>45445</v>
      </c>
      <c r="G342" s="324">
        <f>F342+23</f>
        <v>45468</v>
      </c>
    </row>
    <row r="343" spans="1:10">
      <c r="A343" s="381"/>
    </row>
    <row r="344" spans="1:10">
      <c r="B344" s="409"/>
      <c r="C344" s="409"/>
      <c r="D344" s="383"/>
      <c r="E344" s="339"/>
      <c r="F344" s="339"/>
      <c r="G344" s="339"/>
    </row>
    <row r="345" spans="1:10" s="370" customFormat="1">
      <c r="A345" s="376" t="s">
        <v>2001</v>
      </c>
      <c r="B345" s="376"/>
      <c r="C345" s="376"/>
      <c r="D345" s="376"/>
      <c r="E345" s="376"/>
      <c r="F345" s="376"/>
      <c r="G345" s="376"/>
      <c r="H345" s="375"/>
      <c r="J345" s="321"/>
    </row>
    <row r="346" spans="1:10">
      <c r="A346" s="381" t="s">
        <v>1994</v>
      </c>
      <c r="F346" s="467"/>
    </row>
    <row r="347" spans="1:10">
      <c r="B347" s="335" t="s">
        <v>1472</v>
      </c>
      <c r="C347" s="335" t="s">
        <v>21</v>
      </c>
      <c r="D347" s="406" t="s">
        <v>1446</v>
      </c>
      <c r="E347" s="401" t="s">
        <v>128</v>
      </c>
      <c r="F347" s="401" t="s">
        <v>128</v>
      </c>
      <c r="G347" s="401" t="s">
        <v>2000</v>
      </c>
    </row>
    <row r="348" spans="1:10">
      <c r="B348" s="333"/>
      <c r="C348" s="333"/>
      <c r="D348" s="405"/>
      <c r="E348" s="401" t="s">
        <v>1087</v>
      </c>
      <c r="F348" s="401" t="s">
        <v>24</v>
      </c>
      <c r="G348" s="401" t="s">
        <v>25</v>
      </c>
    </row>
    <row r="349" spans="1:10">
      <c r="B349" s="324" t="s">
        <v>1995</v>
      </c>
      <c r="C349" s="324" t="s">
        <v>1999</v>
      </c>
      <c r="D349" s="400" t="s">
        <v>1998</v>
      </c>
      <c r="E349" s="324">
        <f>F349-5</f>
        <v>45412</v>
      </c>
      <c r="F349" s="324">
        <v>45417</v>
      </c>
      <c r="G349" s="324">
        <f>F349+4</f>
        <v>45421</v>
      </c>
    </row>
    <row r="350" spans="1:10">
      <c r="B350" s="329" t="s">
        <v>1997</v>
      </c>
      <c r="C350" s="324" t="s">
        <v>921</v>
      </c>
      <c r="D350" s="400"/>
      <c r="E350" s="324">
        <f>E349+7</f>
        <v>45419</v>
      </c>
      <c r="F350" s="324">
        <f>F349+7</f>
        <v>45424</v>
      </c>
      <c r="G350" s="324">
        <f>F350+4</f>
        <v>45428</v>
      </c>
    </row>
    <row r="351" spans="1:10">
      <c r="B351" s="324" t="s">
        <v>1996</v>
      </c>
      <c r="C351" s="324" t="s">
        <v>922</v>
      </c>
      <c r="D351" s="400"/>
      <c r="E351" s="324">
        <f>E350+7</f>
        <v>45426</v>
      </c>
      <c r="F351" s="324">
        <f>F350+7</f>
        <v>45431</v>
      </c>
      <c r="G351" s="324">
        <f>F351+4</f>
        <v>45435</v>
      </c>
    </row>
    <row r="352" spans="1:10">
      <c r="B352" s="324" t="s">
        <v>1995</v>
      </c>
      <c r="C352" s="324" t="s">
        <v>923</v>
      </c>
      <c r="D352" s="400"/>
      <c r="E352" s="324">
        <f>E351+7</f>
        <v>45433</v>
      </c>
      <c r="F352" s="324">
        <f>F351+7</f>
        <v>45438</v>
      </c>
      <c r="G352" s="324">
        <f>F352+4</f>
        <v>45442</v>
      </c>
    </row>
    <row r="353" spans="1:7">
      <c r="B353" s="324"/>
      <c r="C353" s="324" t="s">
        <v>1263</v>
      </c>
      <c r="D353" s="400"/>
      <c r="E353" s="324">
        <f>E352+7</f>
        <v>45440</v>
      </c>
      <c r="F353" s="324">
        <f>F352+7</f>
        <v>45445</v>
      </c>
      <c r="G353" s="324">
        <f>F353+4</f>
        <v>45449</v>
      </c>
    </row>
    <row r="354" spans="1:7">
      <c r="F354" s="467"/>
    </row>
    <row r="355" spans="1:7">
      <c r="B355" s="335" t="s">
        <v>1453</v>
      </c>
      <c r="C355" s="335" t="s">
        <v>21</v>
      </c>
      <c r="D355" s="406" t="s">
        <v>1446</v>
      </c>
      <c r="E355" s="401" t="s">
        <v>128</v>
      </c>
      <c r="F355" s="401" t="s">
        <v>128</v>
      </c>
      <c r="G355" s="401" t="s">
        <v>1994</v>
      </c>
    </row>
    <row r="356" spans="1:7">
      <c r="B356" s="333"/>
      <c r="C356" s="333"/>
      <c r="D356" s="405"/>
      <c r="E356" s="401" t="s">
        <v>1087</v>
      </c>
      <c r="F356" s="401" t="s">
        <v>24</v>
      </c>
      <c r="G356" s="401" t="s">
        <v>25</v>
      </c>
    </row>
    <row r="357" spans="1:7">
      <c r="B357" s="329" t="s">
        <v>1993</v>
      </c>
      <c r="C357" s="329" t="s">
        <v>1843</v>
      </c>
      <c r="D357" s="454" t="s">
        <v>1992</v>
      </c>
      <c r="E357" s="324">
        <f>F357-3</f>
        <v>45412</v>
      </c>
      <c r="F357" s="324">
        <v>45415</v>
      </c>
      <c r="G357" s="324">
        <f>F357+3</f>
        <v>45418</v>
      </c>
    </row>
    <row r="358" spans="1:7">
      <c r="B358" s="329" t="s">
        <v>1830</v>
      </c>
      <c r="C358" s="329" t="s">
        <v>218</v>
      </c>
      <c r="D358" s="453"/>
      <c r="E358" s="324">
        <f>F358-3</f>
        <v>45419</v>
      </c>
      <c r="F358" s="324">
        <f>F357+7</f>
        <v>45422</v>
      </c>
      <c r="G358" s="324">
        <f>F358+3</f>
        <v>45425</v>
      </c>
    </row>
    <row r="359" spans="1:7">
      <c r="B359" s="329" t="s">
        <v>1829</v>
      </c>
      <c r="C359" s="329" t="s">
        <v>921</v>
      </c>
      <c r="D359" s="453"/>
      <c r="E359" s="324">
        <f>F359-3</f>
        <v>45426</v>
      </c>
      <c r="F359" s="324">
        <f>F358+7</f>
        <v>45429</v>
      </c>
      <c r="G359" s="324">
        <f>F359+3</f>
        <v>45432</v>
      </c>
    </row>
    <row r="360" spans="1:7">
      <c r="B360" s="329" t="s">
        <v>1830</v>
      </c>
      <c r="C360" s="329" t="s">
        <v>922</v>
      </c>
      <c r="D360" s="453"/>
      <c r="E360" s="324">
        <f>F360-3</f>
        <v>45433</v>
      </c>
      <c r="F360" s="324">
        <f>F359+7</f>
        <v>45436</v>
      </c>
      <c r="G360" s="324">
        <f>F360+3</f>
        <v>45439</v>
      </c>
    </row>
    <row r="361" spans="1:7">
      <c r="B361" s="329" t="s">
        <v>1829</v>
      </c>
      <c r="C361" s="329" t="s">
        <v>923</v>
      </c>
      <c r="D361" s="452"/>
      <c r="E361" s="324">
        <f>F361-3</f>
        <v>45440</v>
      </c>
      <c r="F361" s="324">
        <f>F360+7</f>
        <v>45443</v>
      </c>
      <c r="G361" s="324">
        <f>F361+3</f>
        <v>45446</v>
      </c>
    </row>
    <row r="363" spans="1:7">
      <c r="B363" s="363"/>
      <c r="C363" s="363"/>
      <c r="D363" s="383"/>
      <c r="E363" s="339"/>
      <c r="F363" s="339"/>
      <c r="G363" s="339"/>
    </row>
    <row r="364" spans="1:7">
      <c r="B364" s="321"/>
      <c r="C364" s="321"/>
    </row>
    <row r="365" spans="1:7">
      <c r="A365" s="466" t="s">
        <v>1991</v>
      </c>
      <c r="B365" s="466"/>
      <c r="C365" s="466"/>
      <c r="E365" s="339"/>
      <c r="F365" s="339"/>
      <c r="G365" s="339"/>
    </row>
    <row r="366" spans="1:7">
      <c r="B366" s="335" t="s">
        <v>1472</v>
      </c>
      <c r="C366" s="335" t="s">
        <v>21</v>
      </c>
      <c r="D366" s="406" t="s">
        <v>1446</v>
      </c>
      <c r="E366" s="401" t="s">
        <v>128</v>
      </c>
      <c r="F366" s="401" t="s">
        <v>128</v>
      </c>
      <c r="G366" s="401" t="s">
        <v>1987</v>
      </c>
    </row>
    <row r="367" spans="1:7">
      <c r="B367" s="333"/>
      <c r="C367" s="333"/>
      <c r="D367" s="405"/>
      <c r="E367" s="401" t="s">
        <v>1087</v>
      </c>
      <c r="F367" s="401" t="s">
        <v>24</v>
      </c>
      <c r="G367" s="401" t="s">
        <v>25</v>
      </c>
    </row>
    <row r="368" spans="1:7">
      <c r="B368" s="329" t="s">
        <v>1989</v>
      </c>
      <c r="C368" s="329" t="s">
        <v>921</v>
      </c>
      <c r="D368" s="454" t="s">
        <v>1990</v>
      </c>
      <c r="E368" s="324">
        <f>F368-3</f>
        <v>45411</v>
      </c>
      <c r="F368" s="324">
        <v>45414</v>
      </c>
      <c r="G368" s="324">
        <f>F368+3</f>
        <v>45417</v>
      </c>
    </row>
    <row r="369" spans="1:8">
      <c r="B369" s="329" t="s">
        <v>1989</v>
      </c>
      <c r="C369" s="329" t="s">
        <v>922</v>
      </c>
      <c r="D369" s="453"/>
      <c r="E369" s="324">
        <f>F369-3</f>
        <v>45418</v>
      </c>
      <c r="F369" s="324">
        <f>F368+7</f>
        <v>45421</v>
      </c>
      <c r="G369" s="324">
        <f>F369+3</f>
        <v>45424</v>
      </c>
    </row>
    <row r="370" spans="1:8">
      <c r="B370" s="329" t="s">
        <v>1989</v>
      </c>
      <c r="C370" s="329" t="s">
        <v>923</v>
      </c>
      <c r="D370" s="453"/>
      <c r="E370" s="324">
        <f>F370-3</f>
        <v>45425</v>
      </c>
      <c r="F370" s="324">
        <f>F369+7</f>
        <v>45428</v>
      </c>
      <c r="G370" s="324">
        <f>F370+3</f>
        <v>45431</v>
      </c>
    </row>
    <row r="371" spans="1:8">
      <c r="B371" s="329" t="s">
        <v>1989</v>
      </c>
      <c r="C371" s="329" t="s">
        <v>1001</v>
      </c>
      <c r="D371" s="453"/>
      <c r="E371" s="324">
        <f>F371-3</f>
        <v>45432</v>
      </c>
      <c r="F371" s="324">
        <f>F370+7</f>
        <v>45435</v>
      </c>
      <c r="G371" s="324">
        <f>F371+3</f>
        <v>45438</v>
      </c>
    </row>
    <row r="372" spans="1:8">
      <c r="B372" s="329" t="s">
        <v>1989</v>
      </c>
      <c r="C372" s="329" t="s">
        <v>1988</v>
      </c>
      <c r="D372" s="452"/>
      <c r="E372" s="324">
        <f>F372-3</f>
        <v>45439</v>
      </c>
      <c r="F372" s="324">
        <f>F371+7</f>
        <v>45442</v>
      </c>
      <c r="G372" s="324">
        <f>F372+3</f>
        <v>45445</v>
      </c>
    </row>
    <row r="373" spans="1:8">
      <c r="B373" s="321"/>
      <c r="C373" s="321"/>
    </row>
    <row r="374" spans="1:8">
      <c r="B374" s="335" t="s">
        <v>1472</v>
      </c>
      <c r="C374" s="335" t="s">
        <v>21</v>
      </c>
      <c r="D374" s="406" t="s">
        <v>1446</v>
      </c>
      <c r="E374" s="401" t="s">
        <v>128</v>
      </c>
      <c r="F374" s="401" t="s">
        <v>128</v>
      </c>
      <c r="G374" s="401" t="s">
        <v>1987</v>
      </c>
    </row>
    <row r="375" spans="1:8">
      <c r="B375" s="333"/>
      <c r="C375" s="333"/>
      <c r="D375" s="405"/>
      <c r="E375" s="401" t="s">
        <v>1087</v>
      </c>
      <c r="F375" s="401" t="s">
        <v>24</v>
      </c>
      <c r="G375" s="401" t="s">
        <v>25</v>
      </c>
    </row>
    <row r="376" spans="1:8">
      <c r="B376" s="329" t="s">
        <v>1985</v>
      </c>
      <c r="C376" s="329" t="s">
        <v>218</v>
      </c>
      <c r="D376" s="400" t="s">
        <v>1986</v>
      </c>
      <c r="E376" s="324">
        <f>F376-3</f>
        <v>45414</v>
      </c>
      <c r="F376" s="324">
        <v>45417</v>
      </c>
      <c r="G376" s="324">
        <f>F376+3</f>
        <v>45420</v>
      </c>
    </row>
    <row r="377" spans="1:8">
      <c r="B377" s="329" t="s">
        <v>1985</v>
      </c>
      <c r="C377" s="329" t="s">
        <v>921</v>
      </c>
      <c r="D377" s="400"/>
      <c r="E377" s="324">
        <f>F377-3</f>
        <v>45421</v>
      </c>
      <c r="F377" s="324">
        <f>F376+7</f>
        <v>45424</v>
      </c>
      <c r="G377" s="324">
        <f>F377+3</f>
        <v>45427</v>
      </c>
    </row>
    <row r="378" spans="1:8">
      <c r="B378" s="329" t="s">
        <v>1985</v>
      </c>
      <c r="C378" s="329" t="s">
        <v>922</v>
      </c>
      <c r="D378" s="400"/>
      <c r="E378" s="324">
        <f>F378-3</f>
        <v>45428</v>
      </c>
      <c r="F378" s="324">
        <f>F377+7</f>
        <v>45431</v>
      </c>
      <c r="G378" s="324">
        <f>F378+3</f>
        <v>45434</v>
      </c>
    </row>
    <row r="379" spans="1:8">
      <c r="B379" s="329" t="s">
        <v>1985</v>
      </c>
      <c r="C379" s="329" t="s">
        <v>923</v>
      </c>
      <c r="D379" s="400"/>
      <c r="E379" s="324">
        <f>F379-3</f>
        <v>45435</v>
      </c>
      <c r="F379" s="324">
        <f>F378+7</f>
        <v>45438</v>
      </c>
      <c r="G379" s="324">
        <f>F379+3</f>
        <v>45441</v>
      </c>
    </row>
    <row r="380" spans="1:8">
      <c r="B380" s="329" t="s">
        <v>1985</v>
      </c>
      <c r="C380" s="329" t="s">
        <v>1001</v>
      </c>
      <c r="D380" s="400"/>
      <c r="E380" s="324">
        <f>F380-3</f>
        <v>45442</v>
      </c>
      <c r="F380" s="324">
        <f>F379+7</f>
        <v>45445</v>
      </c>
      <c r="G380" s="324">
        <f>F380+3</f>
        <v>45448</v>
      </c>
    </row>
    <row r="381" spans="1:8">
      <c r="B381" s="321"/>
      <c r="C381" s="321"/>
    </row>
    <row r="382" spans="1:8">
      <c r="A382" s="376" t="s">
        <v>64</v>
      </c>
      <c r="B382" s="376"/>
      <c r="C382" s="376"/>
      <c r="D382" s="376"/>
      <c r="E382" s="376"/>
      <c r="F382" s="376"/>
      <c r="G382" s="376"/>
      <c r="H382" s="375"/>
    </row>
    <row r="383" spans="1:8">
      <c r="A383" s="381" t="s">
        <v>1984</v>
      </c>
    </row>
    <row r="384" spans="1:8">
      <c r="B384" s="335" t="s">
        <v>1472</v>
      </c>
      <c r="C384" s="335" t="s">
        <v>1310</v>
      </c>
      <c r="D384" s="406" t="s">
        <v>1446</v>
      </c>
      <c r="E384" s="401" t="s">
        <v>1308</v>
      </c>
      <c r="F384" s="401" t="s">
        <v>1308</v>
      </c>
      <c r="G384" s="401" t="s">
        <v>1917</v>
      </c>
    </row>
    <row r="385" spans="2:7">
      <c r="B385" s="333"/>
      <c r="C385" s="333"/>
      <c r="D385" s="405"/>
      <c r="E385" s="401" t="s">
        <v>1325</v>
      </c>
      <c r="F385" s="401" t="s">
        <v>1305</v>
      </c>
      <c r="G385" s="401" t="s">
        <v>1355</v>
      </c>
    </row>
    <row r="386" spans="2:7" ht="16.5" customHeight="1">
      <c r="B386" s="329" t="s">
        <v>1932</v>
      </c>
      <c r="C386" s="329" t="s">
        <v>1936</v>
      </c>
      <c r="D386" s="400" t="s">
        <v>1938</v>
      </c>
      <c r="E386" s="324">
        <f>F386-3</f>
        <v>45411</v>
      </c>
      <c r="F386" s="324">
        <v>45414</v>
      </c>
      <c r="G386" s="324">
        <f>F386+10</f>
        <v>45424</v>
      </c>
    </row>
    <row r="387" spans="2:7">
      <c r="B387" s="329" t="s">
        <v>1937</v>
      </c>
      <c r="C387" s="329" t="s">
        <v>1936</v>
      </c>
      <c r="D387" s="400"/>
      <c r="E387" s="324">
        <f>F387-3</f>
        <v>45418</v>
      </c>
      <c r="F387" s="324">
        <f>F386+7</f>
        <v>45421</v>
      </c>
      <c r="G387" s="324">
        <f>F387+10</f>
        <v>45431</v>
      </c>
    </row>
    <row r="388" spans="2:7">
      <c r="B388" s="329" t="s">
        <v>1935</v>
      </c>
      <c r="C388" s="329" t="s">
        <v>1931</v>
      </c>
      <c r="D388" s="400"/>
      <c r="E388" s="324">
        <f>F388-3</f>
        <v>45425</v>
      </c>
      <c r="F388" s="324">
        <f>F387+7</f>
        <v>45428</v>
      </c>
      <c r="G388" s="324">
        <f>F388+10</f>
        <v>45438</v>
      </c>
    </row>
    <row r="389" spans="2:7">
      <c r="B389" s="329" t="s">
        <v>1983</v>
      </c>
      <c r="C389" s="329" t="s">
        <v>1933</v>
      </c>
      <c r="D389" s="400"/>
      <c r="E389" s="324">
        <f>F389-3</f>
        <v>45432</v>
      </c>
      <c r="F389" s="324">
        <f>F388+7</f>
        <v>45435</v>
      </c>
      <c r="G389" s="324">
        <f>F389+10</f>
        <v>45445</v>
      </c>
    </row>
    <row r="390" spans="2:7">
      <c r="B390" s="329" t="s">
        <v>1932</v>
      </c>
      <c r="C390" s="329" t="s">
        <v>1931</v>
      </c>
      <c r="D390" s="400"/>
      <c r="E390" s="324">
        <f>F390-3</f>
        <v>45439</v>
      </c>
      <c r="F390" s="324">
        <f>F389+7</f>
        <v>45442</v>
      </c>
      <c r="G390" s="324">
        <f>F390+10</f>
        <v>45452</v>
      </c>
    </row>
    <row r="391" spans="2:7">
      <c r="B391" s="321"/>
      <c r="C391" s="321"/>
    </row>
    <row r="392" spans="2:7">
      <c r="B392" s="335" t="s">
        <v>1472</v>
      </c>
      <c r="C392" s="335" t="s">
        <v>1310</v>
      </c>
      <c r="D392" s="406" t="s">
        <v>1446</v>
      </c>
      <c r="E392" s="401" t="s">
        <v>1308</v>
      </c>
      <c r="F392" s="401" t="s">
        <v>1308</v>
      </c>
      <c r="G392" s="401" t="s">
        <v>1917</v>
      </c>
    </row>
    <row r="393" spans="2:7">
      <c r="B393" s="333"/>
      <c r="C393" s="333"/>
      <c r="D393" s="405"/>
      <c r="E393" s="401" t="s">
        <v>1306</v>
      </c>
      <c r="F393" s="401" t="s">
        <v>1305</v>
      </c>
      <c r="G393" s="401" t="s">
        <v>1631</v>
      </c>
    </row>
    <row r="394" spans="2:7">
      <c r="B394" s="329" t="s">
        <v>1982</v>
      </c>
      <c r="C394" s="329" t="s">
        <v>1936</v>
      </c>
      <c r="D394" s="400" t="s">
        <v>1962</v>
      </c>
      <c r="E394" s="324">
        <f>F394-3</f>
        <v>45413</v>
      </c>
      <c r="F394" s="324">
        <v>45416</v>
      </c>
      <c r="G394" s="324">
        <f>F394+7</f>
        <v>45423</v>
      </c>
    </row>
    <row r="395" spans="2:7">
      <c r="B395" s="329" t="s">
        <v>1961</v>
      </c>
      <c r="C395" s="329" t="s">
        <v>1936</v>
      </c>
      <c r="D395" s="400"/>
      <c r="E395" s="324">
        <f>F395-3</f>
        <v>45420</v>
      </c>
      <c r="F395" s="324">
        <f>F394+7</f>
        <v>45423</v>
      </c>
      <c r="G395" s="324">
        <f>F395+7</f>
        <v>45430</v>
      </c>
    </row>
    <row r="396" spans="2:7">
      <c r="B396" s="329" t="s">
        <v>1960</v>
      </c>
      <c r="C396" s="329" t="s">
        <v>1936</v>
      </c>
      <c r="D396" s="400"/>
      <c r="E396" s="324">
        <f>F396-3</f>
        <v>45427</v>
      </c>
      <c r="F396" s="324">
        <f>F395+7</f>
        <v>45430</v>
      </c>
      <c r="G396" s="324">
        <f>F396+7</f>
        <v>45437</v>
      </c>
    </row>
    <row r="397" spans="2:7">
      <c r="B397" s="329" t="s">
        <v>1981</v>
      </c>
      <c r="C397" s="329" t="s">
        <v>1936</v>
      </c>
      <c r="D397" s="400"/>
      <c r="E397" s="324">
        <f>F397-3</f>
        <v>45434</v>
      </c>
      <c r="F397" s="324">
        <f>F396+7</f>
        <v>45437</v>
      </c>
      <c r="G397" s="324">
        <f>F397+7</f>
        <v>45444</v>
      </c>
    </row>
    <row r="398" spans="2:7">
      <c r="B398" s="329" t="s">
        <v>1958</v>
      </c>
      <c r="C398" s="329" t="s">
        <v>1957</v>
      </c>
      <c r="D398" s="400"/>
      <c r="E398" s="324">
        <f>F398-3</f>
        <v>45441</v>
      </c>
      <c r="F398" s="324">
        <f>F397+7</f>
        <v>45444</v>
      </c>
      <c r="G398" s="324">
        <f>F398+7</f>
        <v>45451</v>
      </c>
    </row>
    <row r="399" spans="2:7">
      <c r="B399" s="342"/>
      <c r="C399" s="342"/>
      <c r="D399" s="383"/>
      <c r="E399" s="339"/>
      <c r="F399" s="339"/>
      <c r="G399" s="339"/>
    </row>
    <row r="400" spans="2:7">
      <c r="B400" s="335" t="s">
        <v>1472</v>
      </c>
      <c r="C400" s="335" t="s">
        <v>1310</v>
      </c>
      <c r="D400" s="406" t="s">
        <v>1446</v>
      </c>
      <c r="E400" s="401" t="s">
        <v>1327</v>
      </c>
      <c r="F400" s="401" t="s">
        <v>1308</v>
      </c>
      <c r="G400" s="401" t="s">
        <v>1917</v>
      </c>
    </row>
    <row r="401" spans="1:7">
      <c r="B401" s="333"/>
      <c r="C401" s="333"/>
      <c r="D401" s="405"/>
      <c r="E401" s="401" t="s">
        <v>1306</v>
      </c>
      <c r="F401" s="401" t="s">
        <v>1305</v>
      </c>
      <c r="G401" s="401" t="s">
        <v>1631</v>
      </c>
    </row>
    <row r="402" spans="1:7" ht="18.75" customHeight="1">
      <c r="B402" s="329" t="s">
        <v>1915</v>
      </c>
      <c r="C402" s="329" t="s">
        <v>1914</v>
      </c>
      <c r="D402" s="380" t="s">
        <v>1913</v>
      </c>
      <c r="E402" s="324">
        <f>F402-3</f>
        <v>45413</v>
      </c>
      <c r="F402" s="324">
        <v>45416</v>
      </c>
      <c r="G402" s="324">
        <f>F402+9</f>
        <v>45425</v>
      </c>
    </row>
    <row r="403" spans="1:7" ht="18.75" customHeight="1">
      <c r="B403" s="329" t="s">
        <v>1441</v>
      </c>
      <c r="C403" s="329" t="s">
        <v>1911</v>
      </c>
      <c r="D403" s="379"/>
      <c r="E403" s="324">
        <f>F403-3</f>
        <v>45420</v>
      </c>
      <c r="F403" s="324">
        <f>F402+7</f>
        <v>45423</v>
      </c>
      <c r="G403" s="324">
        <f>F403+9</f>
        <v>45432</v>
      </c>
    </row>
    <row r="404" spans="1:7">
      <c r="B404" s="329" t="s">
        <v>1910</v>
      </c>
      <c r="C404" s="329" t="s">
        <v>1438</v>
      </c>
      <c r="D404" s="379"/>
      <c r="E404" s="324">
        <f>F404-3</f>
        <v>45427</v>
      </c>
      <c r="F404" s="324">
        <f>F403+7</f>
        <v>45430</v>
      </c>
      <c r="G404" s="324">
        <f>F404+9</f>
        <v>45439</v>
      </c>
    </row>
    <row r="405" spans="1:7">
      <c r="B405" s="329" t="s">
        <v>1908</v>
      </c>
      <c r="C405" s="329" t="s">
        <v>1980</v>
      </c>
      <c r="D405" s="379"/>
      <c r="E405" s="324">
        <f>F405-3</f>
        <v>45434</v>
      </c>
      <c r="F405" s="324">
        <f>F404+7</f>
        <v>45437</v>
      </c>
      <c r="G405" s="324">
        <f>F405+9</f>
        <v>45446</v>
      </c>
    </row>
    <row r="406" spans="1:7">
      <c r="B406" s="329" t="s">
        <v>1435</v>
      </c>
      <c r="C406" s="329" t="s">
        <v>68</v>
      </c>
      <c r="D406" s="378"/>
      <c r="E406" s="324">
        <f>F406-3</f>
        <v>45441</v>
      </c>
      <c r="F406" s="324">
        <f>F405+7</f>
        <v>45444</v>
      </c>
      <c r="G406" s="324">
        <f>F406+9</f>
        <v>45453</v>
      </c>
    </row>
    <row r="407" spans="1:7">
      <c r="B407" s="342"/>
      <c r="C407" s="342"/>
      <c r="D407" s="383"/>
      <c r="E407" s="339"/>
      <c r="F407" s="339"/>
      <c r="G407" s="339"/>
    </row>
    <row r="408" spans="1:7">
      <c r="B408" s="335" t="s">
        <v>1472</v>
      </c>
      <c r="C408" s="335" t="s">
        <v>1310</v>
      </c>
      <c r="D408" s="406" t="s">
        <v>1446</v>
      </c>
      <c r="E408" s="401" t="s">
        <v>1308</v>
      </c>
      <c r="F408" s="401" t="s">
        <v>1308</v>
      </c>
      <c r="G408" s="401" t="s">
        <v>1917</v>
      </c>
    </row>
    <row r="409" spans="1:7">
      <c r="B409" s="333"/>
      <c r="C409" s="333"/>
      <c r="D409" s="405"/>
      <c r="E409" s="401" t="s">
        <v>1306</v>
      </c>
      <c r="F409" s="401" t="s">
        <v>1305</v>
      </c>
      <c r="G409" s="401" t="s">
        <v>1631</v>
      </c>
    </row>
    <row r="410" spans="1:7">
      <c r="B410" s="329" t="s">
        <v>1979</v>
      </c>
      <c r="C410" s="329" t="s">
        <v>1978</v>
      </c>
      <c r="D410" s="465" t="s">
        <v>1977</v>
      </c>
      <c r="E410" s="324">
        <f>F410-3</f>
        <v>45416</v>
      </c>
      <c r="F410" s="324">
        <v>45419</v>
      </c>
      <c r="G410" s="324">
        <f>F410+8</f>
        <v>45427</v>
      </c>
    </row>
    <row r="411" spans="1:7">
      <c r="B411" s="329" t="s">
        <v>1976</v>
      </c>
      <c r="C411" s="329" t="s">
        <v>1975</v>
      </c>
      <c r="D411" s="464"/>
      <c r="E411" s="324">
        <f>F411-3</f>
        <v>45423</v>
      </c>
      <c r="F411" s="324">
        <f>F410+7</f>
        <v>45426</v>
      </c>
      <c r="G411" s="324">
        <f>F411+8</f>
        <v>45434</v>
      </c>
    </row>
    <row r="412" spans="1:7">
      <c r="B412" s="329" t="s">
        <v>1974</v>
      </c>
      <c r="C412" s="329" t="s">
        <v>1973</v>
      </c>
      <c r="D412" s="464"/>
      <c r="E412" s="324">
        <f>F412-3</f>
        <v>45430</v>
      </c>
      <c r="F412" s="324">
        <f>F411+7</f>
        <v>45433</v>
      </c>
      <c r="G412" s="324">
        <f>F412+8</f>
        <v>45441</v>
      </c>
    </row>
    <row r="413" spans="1:7">
      <c r="B413" s="329" t="s">
        <v>1972</v>
      </c>
      <c r="C413" s="329" t="s">
        <v>1971</v>
      </c>
      <c r="D413" s="464"/>
      <c r="E413" s="324">
        <f>F413-3</f>
        <v>45437</v>
      </c>
      <c r="F413" s="324">
        <f>F412+7</f>
        <v>45440</v>
      </c>
      <c r="G413" s="324">
        <f>F413+8</f>
        <v>45448</v>
      </c>
    </row>
    <row r="414" spans="1:7">
      <c r="B414" s="329" t="s">
        <v>1263</v>
      </c>
      <c r="C414" s="329" t="s">
        <v>1941</v>
      </c>
      <c r="D414" s="463"/>
      <c r="E414" s="324">
        <f>F414-3</f>
        <v>45444</v>
      </c>
      <c r="F414" s="324">
        <f>F413+7</f>
        <v>45447</v>
      </c>
      <c r="G414" s="324">
        <f>F414+8</f>
        <v>45455</v>
      </c>
    </row>
    <row r="415" spans="1:7">
      <c r="B415" s="342"/>
      <c r="C415" s="342"/>
      <c r="D415" s="383"/>
      <c r="E415" s="339"/>
      <c r="F415" s="339"/>
      <c r="G415" s="339"/>
    </row>
    <row r="416" spans="1:7">
      <c r="A416" s="381" t="s">
        <v>66</v>
      </c>
      <c r="B416" s="373"/>
      <c r="C416" s="373"/>
      <c r="D416" s="374"/>
      <c r="E416" s="373"/>
      <c r="F416" s="381"/>
      <c r="G416" s="381"/>
    </row>
    <row r="417" spans="1:13">
      <c r="A417" s="381"/>
      <c r="B417" s="335" t="s">
        <v>1453</v>
      </c>
      <c r="C417" s="335" t="s">
        <v>1310</v>
      </c>
      <c r="D417" s="406" t="s">
        <v>1446</v>
      </c>
      <c r="E417" s="401" t="s">
        <v>1308</v>
      </c>
      <c r="F417" s="401" t="s">
        <v>1308</v>
      </c>
      <c r="G417" s="401" t="s">
        <v>1970</v>
      </c>
    </row>
    <row r="418" spans="1:13" ht="16.5" customHeight="1">
      <c r="A418" s="381"/>
      <c r="B418" s="333"/>
      <c r="C418" s="333"/>
      <c r="D418" s="405"/>
      <c r="E418" s="401" t="s">
        <v>1306</v>
      </c>
      <c r="F418" s="401" t="s">
        <v>1305</v>
      </c>
      <c r="G418" s="401" t="s">
        <v>25</v>
      </c>
    </row>
    <row r="419" spans="1:13" ht="16.5" customHeight="1">
      <c r="A419" s="381"/>
      <c r="B419" s="329" t="s">
        <v>1932</v>
      </c>
      <c r="C419" s="329" t="s">
        <v>1936</v>
      </c>
      <c r="D419" s="400" t="s">
        <v>1938</v>
      </c>
      <c r="E419" s="324">
        <f>F419-3</f>
        <v>45411</v>
      </c>
      <c r="F419" s="324">
        <v>45414</v>
      </c>
      <c r="G419" s="324">
        <f>F419+8</f>
        <v>45422</v>
      </c>
    </row>
    <row r="420" spans="1:13" ht="16.5" customHeight="1">
      <c r="A420" s="381"/>
      <c r="B420" s="329" t="s">
        <v>1937</v>
      </c>
      <c r="C420" s="329" t="s">
        <v>1936</v>
      </c>
      <c r="D420" s="400"/>
      <c r="E420" s="324">
        <f>F420-3</f>
        <v>45418</v>
      </c>
      <c r="F420" s="324">
        <f>F419+7</f>
        <v>45421</v>
      </c>
      <c r="G420" s="324">
        <f>F420+8</f>
        <v>45429</v>
      </c>
    </row>
    <row r="421" spans="1:13">
      <c r="A421" s="381"/>
      <c r="B421" s="329" t="s">
        <v>1935</v>
      </c>
      <c r="C421" s="329" t="s">
        <v>1931</v>
      </c>
      <c r="D421" s="400"/>
      <c r="E421" s="324">
        <f>F421-3</f>
        <v>45425</v>
      </c>
      <c r="F421" s="324">
        <f>F420+7</f>
        <v>45428</v>
      </c>
      <c r="G421" s="324">
        <f>F421+8</f>
        <v>45436</v>
      </c>
    </row>
    <row r="422" spans="1:13">
      <c r="A422" s="381"/>
      <c r="B422" s="329" t="s">
        <v>1934</v>
      </c>
      <c r="C422" s="329" t="s">
        <v>1933</v>
      </c>
      <c r="D422" s="400"/>
      <c r="E422" s="324">
        <f>F422-3</f>
        <v>45432</v>
      </c>
      <c r="F422" s="324">
        <f>F421+7</f>
        <v>45435</v>
      </c>
      <c r="G422" s="324">
        <f>F422+8</f>
        <v>45443</v>
      </c>
    </row>
    <row r="423" spans="1:13">
      <c r="A423" s="381"/>
      <c r="B423" s="329" t="s">
        <v>1932</v>
      </c>
      <c r="C423" s="329" t="s">
        <v>1931</v>
      </c>
      <c r="D423" s="400"/>
      <c r="E423" s="324">
        <f>F423-3</f>
        <v>45439</v>
      </c>
      <c r="F423" s="324">
        <f>F422+7</f>
        <v>45442</v>
      </c>
      <c r="G423" s="324">
        <f>F423+8</f>
        <v>45450</v>
      </c>
    </row>
    <row r="424" spans="1:13">
      <c r="A424" s="381"/>
      <c r="B424" s="321"/>
      <c r="C424" s="321"/>
    </row>
    <row r="425" spans="1:13">
      <c r="B425" s="335" t="s">
        <v>1472</v>
      </c>
      <c r="C425" s="335" t="s">
        <v>1310</v>
      </c>
      <c r="D425" s="406" t="s">
        <v>1446</v>
      </c>
      <c r="E425" s="401" t="s">
        <v>1308</v>
      </c>
      <c r="F425" s="401" t="s">
        <v>1308</v>
      </c>
      <c r="G425" s="401" t="s">
        <v>150</v>
      </c>
    </row>
    <row r="426" spans="1:13" ht="16.5" customHeight="1">
      <c r="B426" s="333"/>
      <c r="C426" s="333"/>
      <c r="D426" s="405"/>
      <c r="E426" s="401" t="s">
        <v>1306</v>
      </c>
      <c r="F426" s="401" t="s">
        <v>1305</v>
      </c>
      <c r="G426" s="401" t="s">
        <v>25</v>
      </c>
    </row>
    <row r="427" spans="1:13" ht="16.5" customHeight="1">
      <c r="B427" s="329" t="s">
        <v>1969</v>
      </c>
      <c r="C427" s="329" t="s">
        <v>1936</v>
      </c>
      <c r="D427" s="400" t="s">
        <v>1968</v>
      </c>
      <c r="E427" s="324">
        <f>F427-3</f>
        <v>45414</v>
      </c>
      <c r="F427" s="324">
        <v>45417</v>
      </c>
      <c r="G427" s="324">
        <f>F427+8</f>
        <v>45425</v>
      </c>
    </row>
    <row r="428" spans="1:13" ht="16.5" customHeight="1">
      <c r="B428" s="329" t="s">
        <v>1967</v>
      </c>
      <c r="C428" s="329" t="s">
        <v>1931</v>
      </c>
      <c r="D428" s="400"/>
      <c r="E428" s="324">
        <f>F428-3</f>
        <v>45421</v>
      </c>
      <c r="F428" s="324">
        <f>F427+7</f>
        <v>45424</v>
      </c>
      <c r="G428" s="324">
        <f>F428+8</f>
        <v>45432</v>
      </c>
      <c r="M428" s="322"/>
    </row>
    <row r="429" spans="1:13" ht="16.5" customHeight="1">
      <c r="B429" s="329" t="s">
        <v>1966</v>
      </c>
      <c r="C429" s="329" t="s">
        <v>1936</v>
      </c>
      <c r="D429" s="400"/>
      <c r="E429" s="324">
        <f>F429-3</f>
        <v>45428</v>
      </c>
      <c r="F429" s="324">
        <f>F428+7</f>
        <v>45431</v>
      </c>
      <c r="G429" s="324">
        <f>F429+8</f>
        <v>45439</v>
      </c>
    </row>
    <row r="430" spans="1:13">
      <c r="B430" s="329" t="s">
        <v>1965</v>
      </c>
      <c r="C430" s="329" t="s">
        <v>1931</v>
      </c>
      <c r="D430" s="400"/>
      <c r="E430" s="324">
        <f>F430-3</f>
        <v>45435</v>
      </c>
      <c r="F430" s="324">
        <f>F429+7</f>
        <v>45438</v>
      </c>
      <c r="G430" s="324">
        <f>F430+8</f>
        <v>45446</v>
      </c>
    </row>
    <row r="431" spans="1:13">
      <c r="B431" s="329" t="s">
        <v>1964</v>
      </c>
      <c r="C431" s="329" t="s">
        <v>1263</v>
      </c>
      <c r="D431" s="400"/>
      <c r="E431" s="324">
        <f>F431-3</f>
        <v>45442</v>
      </c>
      <c r="F431" s="324">
        <f>F430+7</f>
        <v>45445</v>
      </c>
      <c r="G431" s="324">
        <f>F431+8</f>
        <v>45453</v>
      </c>
    </row>
    <row r="432" spans="1:13">
      <c r="A432" s="381" t="s">
        <v>152</v>
      </c>
      <c r="D432" s="383"/>
      <c r="E432" s="339"/>
      <c r="F432" s="339"/>
      <c r="G432" s="339"/>
    </row>
    <row r="433" spans="1:7">
      <c r="B433" s="335" t="s">
        <v>1472</v>
      </c>
      <c r="C433" s="335" t="s">
        <v>1310</v>
      </c>
      <c r="D433" s="406" t="s">
        <v>1446</v>
      </c>
      <c r="E433" s="401" t="s">
        <v>1308</v>
      </c>
      <c r="F433" s="401" t="s">
        <v>1308</v>
      </c>
      <c r="G433" s="401" t="s">
        <v>152</v>
      </c>
    </row>
    <row r="434" spans="1:7">
      <c r="B434" s="333"/>
      <c r="C434" s="333"/>
      <c r="D434" s="405"/>
      <c r="E434" s="401" t="s">
        <v>1306</v>
      </c>
      <c r="F434" s="401" t="s">
        <v>1305</v>
      </c>
      <c r="G434" s="401" t="s">
        <v>25</v>
      </c>
    </row>
    <row r="435" spans="1:7" ht="16.5" customHeight="1">
      <c r="B435" s="329" t="s">
        <v>1963</v>
      </c>
      <c r="C435" s="329" t="s">
        <v>1936</v>
      </c>
      <c r="D435" s="400" t="s">
        <v>1962</v>
      </c>
      <c r="E435" s="324">
        <f>F435-3</f>
        <v>45413</v>
      </c>
      <c r="F435" s="324">
        <v>45416</v>
      </c>
      <c r="G435" s="324">
        <f>F435+9</f>
        <v>45425</v>
      </c>
    </row>
    <row r="436" spans="1:7">
      <c r="B436" s="329" t="s">
        <v>1961</v>
      </c>
      <c r="C436" s="329" t="s">
        <v>1936</v>
      </c>
      <c r="D436" s="400"/>
      <c r="E436" s="324">
        <f>F436-3</f>
        <v>45420</v>
      </c>
      <c r="F436" s="324">
        <f>F435+7</f>
        <v>45423</v>
      </c>
      <c r="G436" s="324">
        <f>F436+9</f>
        <v>45432</v>
      </c>
    </row>
    <row r="437" spans="1:7" ht="16.5" customHeight="1">
      <c r="B437" s="329" t="s">
        <v>1960</v>
      </c>
      <c r="C437" s="329" t="s">
        <v>1936</v>
      </c>
      <c r="D437" s="400"/>
      <c r="E437" s="324">
        <f>F437-3</f>
        <v>45427</v>
      </c>
      <c r="F437" s="324">
        <f>F436+7</f>
        <v>45430</v>
      </c>
      <c r="G437" s="324">
        <f>F437+9</f>
        <v>45439</v>
      </c>
    </row>
    <row r="438" spans="1:7">
      <c r="B438" s="329" t="s">
        <v>1959</v>
      </c>
      <c r="C438" s="329" t="s">
        <v>1936</v>
      </c>
      <c r="D438" s="400"/>
      <c r="E438" s="324">
        <f>F438-3</f>
        <v>45434</v>
      </c>
      <c r="F438" s="324">
        <f>F437+7</f>
        <v>45437</v>
      </c>
      <c r="G438" s="324">
        <f>F438+9</f>
        <v>45446</v>
      </c>
    </row>
    <row r="439" spans="1:7">
      <c r="B439" s="329" t="s">
        <v>1958</v>
      </c>
      <c r="C439" s="329" t="s">
        <v>1957</v>
      </c>
      <c r="D439" s="400"/>
      <c r="E439" s="324">
        <f>F439-3</f>
        <v>45441</v>
      </c>
      <c r="F439" s="324">
        <f>F438+7</f>
        <v>45444</v>
      </c>
      <c r="G439" s="324">
        <f>F439+9</f>
        <v>45453</v>
      </c>
    </row>
    <row r="440" spans="1:7">
      <c r="B440" s="363"/>
      <c r="C440" s="363"/>
      <c r="D440" s="383"/>
      <c r="E440" s="339"/>
      <c r="F440" s="339"/>
      <c r="G440" s="357"/>
    </row>
    <row r="441" spans="1:7">
      <c r="A441" s="381" t="s">
        <v>74</v>
      </c>
      <c r="B441" s="321"/>
    </row>
    <row r="442" spans="1:7">
      <c r="B442" s="335" t="s">
        <v>1472</v>
      </c>
      <c r="C442" s="335" t="s">
        <v>1310</v>
      </c>
      <c r="D442" s="406" t="s">
        <v>1446</v>
      </c>
      <c r="E442" s="401" t="s">
        <v>1308</v>
      </c>
      <c r="F442" s="401" t="s">
        <v>1327</v>
      </c>
      <c r="G442" s="401" t="s">
        <v>1950</v>
      </c>
    </row>
    <row r="443" spans="1:7">
      <c r="B443" s="333"/>
      <c r="C443" s="333"/>
      <c r="D443" s="405"/>
      <c r="E443" s="401" t="s">
        <v>1325</v>
      </c>
      <c r="F443" s="401" t="s">
        <v>1305</v>
      </c>
      <c r="G443" s="401" t="s">
        <v>1631</v>
      </c>
    </row>
    <row r="444" spans="1:7">
      <c r="B444" s="329" t="s">
        <v>1951</v>
      </c>
      <c r="C444" s="329" t="s">
        <v>1954</v>
      </c>
      <c r="D444" s="400" t="s">
        <v>1956</v>
      </c>
      <c r="E444" s="324">
        <f>F444-5</f>
        <v>45408</v>
      </c>
      <c r="F444" s="324">
        <v>45413</v>
      </c>
      <c r="G444" s="324">
        <f>F444+11</f>
        <v>45424</v>
      </c>
    </row>
    <row r="445" spans="1:7">
      <c r="B445" s="329" t="s">
        <v>1955</v>
      </c>
      <c r="C445" s="329" t="s">
        <v>1954</v>
      </c>
      <c r="D445" s="400"/>
      <c r="E445" s="324">
        <f>F445-5</f>
        <v>45415</v>
      </c>
      <c r="F445" s="324">
        <f>F444+7</f>
        <v>45420</v>
      </c>
      <c r="G445" s="324">
        <f>F445+11</f>
        <v>45431</v>
      </c>
    </row>
    <row r="446" spans="1:7">
      <c r="B446" s="329" t="s">
        <v>1953</v>
      </c>
      <c r="C446" s="329" t="s">
        <v>1936</v>
      </c>
      <c r="D446" s="400"/>
      <c r="E446" s="324">
        <f>F446-5</f>
        <v>45422</v>
      </c>
      <c r="F446" s="324">
        <f>F445+7</f>
        <v>45427</v>
      </c>
      <c r="G446" s="324">
        <f>F446+11</f>
        <v>45438</v>
      </c>
    </row>
    <row r="447" spans="1:7">
      <c r="B447" s="329" t="s">
        <v>1952</v>
      </c>
      <c r="C447" s="329" t="s">
        <v>1936</v>
      </c>
      <c r="D447" s="400"/>
      <c r="E447" s="324">
        <f>F447-5</f>
        <v>45429</v>
      </c>
      <c r="F447" s="324">
        <f>F446+7</f>
        <v>45434</v>
      </c>
      <c r="G447" s="324">
        <f>F447+11</f>
        <v>45445</v>
      </c>
    </row>
    <row r="448" spans="1:7">
      <c r="B448" s="329" t="s">
        <v>1951</v>
      </c>
      <c r="C448" s="329" t="s">
        <v>1936</v>
      </c>
      <c r="D448" s="400"/>
      <c r="E448" s="324">
        <f>F448-5</f>
        <v>45436</v>
      </c>
      <c r="F448" s="324">
        <f>F447+7</f>
        <v>45441</v>
      </c>
      <c r="G448" s="324">
        <f>F448+11</f>
        <v>45452</v>
      </c>
    </row>
    <row r="449" spans="1:7">
      <c r="B449" s="321"/>
      <c r="C449" s="321"/>
    </row>
    <row r="450" spans="1:7">
      <c r="B450" s="335" t="s">
        <v>1447</v>
      </c>
      <c r="C450" s="335" t="s">
        <v>1310</v>
      </c>
      <c r="D450" s="406" t="s">
        <v>1446</v>
      </c>
      <c r="E450" s="401" t="s">
        <v>1308</v>
      </c>
      <c r="F450" s="401" t="s">
        <v>1308</v>
      </c>
      <c r="G450" s="401" t="s">
        <v>1950</v>
      </c>
    </row>
    <row r="451" spans="1:7">
      <c r="B451" s="462"/>
      <c r="C451" s="462"/>
      <c r="D451" s="405"/>
      <c r="E451" s="401" t="s">
        <v>1306</v>
      </c>
      <c r="F451" s="401" t="s">
        <v>1305</v>
      </c>
      <c r="G451" s="401" t="s">
        <v>1631</v>
      </c>
    </row>
    <row r="452" spans="1:7">
      <c r="B452" s="329" t="s">
        <v>1948</v>
      </c>
      <c r="C452" s="329" t="s">
        <v>1947</v>
      </c>
      <c r="D452" s="380" t="s">
        <v>1946</v>
      </c>
      <c r="E452" s="324">
        <f>F452-4</f>
        <v>45413</v>
      </c>
      <c r="F452" s="324">
        <v>45417</v>
      </c>
      <c r="G452" s="324">
        <f>F452+8</f>
        <v>45425</v>
      </c>
    </row>
    <row r="453" spans="1:7">
      <c r="B453" s="329" t="s">
        <v>1945</v>
      </c>
      <c r="C453" s="329" t="s">
        <v>1936</v>
      </c>
      <c r="D453" s="379"/>
      <c r="E453" s="324">
        <f>F453-4</f>
        <v>45420</v>
      </c>
      <c r="F453" s="324">
        <f>F452+7</f>
        <v>45424</v>
      </c>
      <c r="G453" s="324">
        <f>F453+8</f>
        <v>45432</v>
      </c>
    </row>
    <row r="454" spans="1:7">
      <c r="B454" s="329" t="s">
        <v>1944</v>
      </c>
      <c r="C454" s="329" t="s">
        <v>1936</v>
      </c>
      <c r="D454" s="379"/>
      <c r="E454" s="324">
        <f>F454-4</f>
        <v>45427</v>
      </c>
      <c r="F454" s="324">
        <f>F453+7</f>
        <v>45431</v>
      </c>
      <c r="G454" s="324">
        <f>F454+8</f>
        <v>45439</v>
      </c>
    </row>
    <row r="455" spans="1:7">
      <c r="B455" s="329" t="s">
        <v>1943</v>
      </c>
      <c r="C455" s="329" t="s">
        <v>1931</v>
      </c>
      <c r="D455" s="379"/>
      <c r="E455" s="324">
        <f>F455-4</f>
        <v>45434</v>
      </c>
      <c r="F455" s="324">
        <f>F454+7</f>
        <v>45438</v>
      </c>
      <c r="G455" s="324">
        <f>F455+8</f>
        <v>45446</v>
      </c>
    </row>
    <row r="456" spans="1:7">
      <c r="B456" s="329" t="s">
        <v>1263</v>
      </c>
      <c r="C456" s="329" t="s">
        <v>1263</v>
      </c>
      <c r="D456" s="378"/>
      <c r="E456" s="324">
        <f>F456-4</f>
        <v>45441</v>
      </c>
      <c r="F456" s="324">
        <f>F455+7</f>
        <v>45445</v>
      </c>
      <c r="G456" s="324">
        <f>F456+8</f>
        <v>45453</v>
      </c>
    </row>
    <row r="457" spans="1:7">
      <c r="B457" s="461"/>
      <c r="C457" s="459"/>
      <c r="D457" s="383"/>
      <c r="E457" s="339"/>
      <c r="F457" s="339"/>
      <c r="G457" s="339"/>
    </row>
    <row r="458" spans="1:7">
      <c r="A458" s="381" t="s">
        <v>1949</v>
      </c>
      <c r="B458" s="321"/>
      <c r="C458" s="321"/>
    </row>
    <row r="459" spans="1:7">
      <c r="B459" s="335" t="s">
        <v>1472</v>
      </c>
      <c r="C459" s="335" t="s">
        <v>1310</v>
      </c>
      <c r="D459" s="406" t="s">
        <v>1446</v>
      </c>
      <c r="E459" s="401" t="s">
        <v>1308</v>
      </c>
      <c r="F459" s="401" t="s">
        <v>1308</v>
      </c>
      <c r="G459" s="401" t="s">
        <v>155</v>
      </c>
    </row>
    <row r="460" spans="1:7">
      <c r="B460" s="333"/>
      <c r="C460" s="333"/>
      <c r="D460" s="405"/>
      <c r="E460" s="401" t="s">
        <v>1306</v>
      </c>
      <c r="F460" s="401" t="s">
        <v>1305</v>
      </c>
      <c r="G460" s="401" t="s">
        <v>25</v>
      </c>
    </row>
    <row r="461" spans="1:7">
      <c r="B461" s="329" t="s">
        <v>1948</v>
      </c>
      <c r="C461" s="329" t="s">
        <v>1947</v>
      </c>
      <c r="D461" s="380" t="s">
        <v>1946</v>
      </c>
      <c r="E461" s="324">
        <f>F461-4</f>
        <v>45413</v>
      </c>
      <c r="F461" s="324">
        <v>45417</v>
      </c>
      <c r="G461" s="324">
        <f>F461+11</f>
        <v>45428</v>
      </c>
    </row>
    <row r="462" spans="1:7">
      <c r="B462" s="329" t="s">
        <v>1945</v>
      </c>
      <c r="C462" s="329" t="s">
        <v>1936</v>
      </c>
      <c r="D462" s="379"/>
      <c r="E462" s="324">
        <f>F462-4</f>
        <v>45420</v>
      </c>
      <c r="F462" s="324">
        <f>F461+7</f>
        <v>45424</v>
      </c>
      <c r="G462" s="324">
        <f>F462+11</f>
        <v>45435</v>
      </c>
    </row>
    <row r="463" spans="1:7">
      <c r="B463" s="329" t="s">
        <v>1944</v>
      </c>
      <c r="C463" s="329" t="s">
        <v>1936</v>
      </c>
      <c r="D463" s="379"/>
      <c r="E463" s="324">
        <f>F463-4</f>
        <v>45427</v>
      </c>
      <c r="F463" s="324">
        <f>F462+7</f>
        <v>45431</v>
      </c>
      <c r="G463" s="324">
        <f>F463+11</f>
        <v>45442</v>
      </c>
    </row>
    <row r="464" spans="1:7">
      <c r="B464" s="329" t="s">
        <v>1943</v>
      </c>
      <c r="C464" s="329" t="s">
        <v>1931</v>
      </c>
      <c r="D464" s="379"/>
      <c r="E464" s="324">
        <f>F464-4</f>
        <v>45434</v>
      </c>
      <c r="F464" s="324">
        <f>F463+7</f>
        <v>45438</v>
      </c>
      <c r="G464" s="324">
        <f>F464+11</f>
        <v>45449</v>
      </c>
    </row>
    <row r="465" spans="1:9">
      <c r="B465" s="329" t="s">
        <v>1263</v>
      </c>
      <c r="C465" s="329" t="s">
        <v>1263</v>
      </c>
      <c r="D465" s="378"/>
      <c r="E465" s="324">
        <f>F465-4</f>
        <v>45441</v>
      </c>
      <c r="F465" s="324">
        <f>F464+7</f>
        <v>45445</v>
      </c>
      <c r="G465" s="324">
        <f>F465+11</f>
        <v>45456</v>
      </c>
    </row>
    <row r="466" spans="1:9">
      <c r="B466" s="461"/>
      <c r="C466" s="459"/>
      <c r="E466" s="339"/>
      <c r="F466" s="339"/>
    </row>
    <row r="467" spans="1:9">
      <c r="A467" s="381" t="s">
        <v>1942</v>
      </c>
      <c r="B467" s="409"/>
      <c r="C467" s="409"/>
      <c r="D467" s="383"/>
      <c r="E467" s="339"/>
      <c r="F467" s="339"/>
      <c r="G467" s="357"/>
    </row>
    <row r="468" spans="1:9">
      <c r="A468" s="381"/>
      <c r="B468" s="335" t="s">
        <v>1453</v>
      </c>
      <c r="C468" s="335" t="s">
        <v>1310</v>
      </c>
      <c r="D468" s="406" t="s">
        <v>1446</v>
      </c>
      <c r="E468" s="401" t="s">
        <v>1308</v>
      </c>
      <c r="F468" s="401" t="s">
        <v>1308</v>
      </c>
      <c r="G468" s="401" t="s">
        <v>1942</v>
      </c>
      <c r="I468" s="321" t="s">
        <v>1941</v>
      </c>
    </row>
    <row r="469" spans="1:9">
      <c r="A469" s="381"/>
      <c r="B469" s="333"/>
      <c r="C469" s="333"/>
      <c r="D469" s="405"/>
      <c r="E469" s="401" t="s">
        <v>1306</v>
      </c>
      <c r="F469" s="401" t="s">
        <v>1324</v>
      </c>
      <c r="G469" s="401" t="s">
        <v>1631</v>
      </c>
    </row>
    <row r="470" spans="1:9">
      <c r="A470" s="381"/>
      <c r="B470" s="329" t="s">
        <v>1928</v>
      </c>
      <c r="C470" s="329" t="s">
        <v>1927</v>
      </c>
      <c r="D470" s="400" t="s">
        <v>1926</v>
      </c>
      <c r="E470" s="324">
        <f>F470-4</f>
        <v>45412</v>
      </c>
      <c r="F470" s="324">
        <v>45416</v>
      </c>
      <c r="G470" s="324">
        <f>F470+8</f>
        <v>45424</v>
      </c>
    </row>
    <row r="471" spans="1:9">
      <c r="A471" s="381"/>
      <c r="B471" s="329" t="s">
        <v>1925</v>
      </c>
      <c r="C471" s="329" t="s">
        <v>1924</v>
      </c>
      <c r="D471" s="400"/>
      <c r="E471" s="324">
        <f>F471-4</f>
        <v>45419</v>
      </c>
      <c r="F471" s="324">
        <f>F470+7</f>
        <v>45423</v>
      </c>
      <c r="G471" s="324">
        <f>F471+8</f>
        <v>45431</v>
      </c>
    </row>
    <row r="472" spans="1:9">
      <c r="A472" s="381"/>
      <c r="B472" s="329" t="s">
        <v>1940</v>
      </c>
      <c r="C472" s="329" t="s">
        <v>1922</v>
      </c>
      <c r="D472" s="400"/>
      <c r="E472" s="324">
        <f>F472-4</f>
        <v>45426</v>
      </c>
      <c r="F472" s="324">
        <f>F471+7</f>
        <v>45430</v>
      </c>
      <c r="G472" s="324">
        <f>F472+8</f>
        <v>45438</v>
      </c>
    </row>
    <row r="473" spans="1:9">
      <c r="A473" s="381"/>
      <c r="B473" s="329" t="s">
        <v>1920</v>
      </c>
      <c r="C473" s="329" t="s">
        <v>1919</v>
      </c>
      <c r="D473" s="400"/>
      <c r="E473" s="324">
        <f>F473-4</f>
        <v>45433</v>
      </c>
      <c r="F473" s="324">
        <f>F472+7</f>
        <v>45437</v>
      </c>
      <c r="G473" s="324">
        <f>F473+8</f>
        <v>45445</v>
      </c>
    </row>
    <row r="474" spans="1:9">
      <c r="A474" s="381"/>
      <c r="B474" s="326"/>
      <c r="C474" s="326"/>
      <c r="D474" s="400"/>
      <c r="E474" s="324">
        <f>F474-4</f>
        <v>45440</v>
      </c>
      <c r="F474" s="324">
        <f>F473+7</f>
        <v>45444</v>
      </c>
      <c r="G474" s="324">
        <f>F474+8</f>
        <v>45452</v>
      </c>
    </row>
    <row r="475" spans="1:9">
      <c r="A475" s="381"/>
      <c r="B475" s="460"/>
      <c r="C475" s="459"/>
      <c r="D475" s="383"/>
      <c r="E475" s="339"/>
      <c r="F475" s="339"/>
      <c r="G475" s="357"/>
    </row>
    <row r="476" spans="1:9">
      <c r="A476" s="381"/>
      <c r="B476" s="335" t="s">
        <v>1453</v>
      </c>
      <c r="C476" s="335" t="s">
        <v>1310</v>
      </c>
      <c r="D476" s="406" t="s">
        <v>1446</v>
      </c>
      <c r="E476" s="401" t="s">
        <v>1308</v>
      </c>
      <c r="F476" s="401" t="s">
        <v>1308</v>
      </c>
      <c r="G476" s="401" t="s">
        <v>1939</v>
      </c>
    </row>
    <row r="477" spans="1:9">
      <c r="A477" s="381"/>
      <c r="B477" s="333"/>
      <c r="C477" s="333"/>
      <c r="D477" s="405"/>
      <c r="E477" s="401" t="s">
        <v>1325</v>
      </c>
      <c r="F477" s="401" t="s">
        <v>1305</v>
      </c>
      <c r="G477" s="401" t="s">
        <v>25</v>
      </c>
    </row>
    <row r="478" spans="1:9" ht="16.5" customHeight="1">
      <c r="A478" s="381"/>
      <c r="B478" s="329" t="s">
        <v>1932</v>
      </c>
      <c r="C478" s="329" t="s">
        <v>1936</v>
      </c>
      <c r="D478" s="400" t="s">
        <v>1938</v>
      </c>
      <c r="E478" s="324">
        <f>F478-3</f>
        <v>45411</v>
      </c>
      <c r="F478" s="324">
        <v>45414</v>
      </c>
      <c r="G478" s="324">
        <f>F478+10</f>
        <v>45424</v>
      </c>
    </row>
    <row r="479" spans="1:9">
      <c r="A479" s="381"/>
      <c r="B479" s="329" t="s">
        <v>1937</v>
      </c>
      <c r="C479" s="329" t="s">
        <v>1936</v>
      </c>
      <c r="D479" s="400"/>
      <c r="E479" s="324">
        <f>F479-3</f>
        <v>45418</v>
      </c>
      <c r="F479" s="324">
        <f>F478+7</f>
        <v>45421</v>
      </c>
      <c r="G479" s="324">
        <f>F479+10</f>
        <v>45431</v>
      </c>
    </row>
    <row r="480" spans="1:9">
      <c r="A480" s="381"/>
      <c r="B480" s="329" t="s">
        <v>1935</v>
      </c>
      <c r="C480" s="329" t="s">
        <v>1931</v>
      </c>
      <c r="D480" s="400"/>
      <c r="E480" s="324">
        <f>F480-3</f>
        <v>45425</v>
      </c>
      <c r="F480" s="324">
        <f>F479+7</f>
        <v>45428</v>
      </c>
      <c r="G480" s="324">
        <f>F480+10</f>
        <v>45438</v>
      </c>
    </row>
    <row r="481" spans="1:8">
      <c r="A481" s="381"/>
      <c r="B481" s="329" t="s">
        <v>1934</v>
      </c>
      <c r="C481" s="329" t="s">
        <v>1933</v>
      </c>
      <c r="D481" s="400"/>
      <c r="E481" s="324">
        <f>F481-3</f>
        <v>45432</v>
      </c>
      <c r="F481" s="324">
        <f>F480+7</f>
        <v>45435</v>
      </c>
      <c r="G481" s="324">
        <f>F481+10</f>
        <v>45445</v>
      </c>
    </row>
    <row r="482" spans="1:8">
      <c r="A482" s="381"/>
      <c r="B482" s="329" t="s">
        <v>1932</v>
      </c>
      <c r="C482" s="329" t="s">
        <v>1931</v>
      </c>
      <c r="D482" s="400"/>
      <c r="E482" s="324">
        <f>F482-3</f>
        <v>45439</v>
      </c>
      <c r="F482" s="324">
        <f>F481+7</f>
        <v>45442</v>
      </c>
      <c r="G482" s="324">
        <f>F482+10</f>
        <v>45452</v>
      </c>
    </row>
    <row r="483" spans="1:8">
      <c r="A483" s="381"/>
      <c r="B483" s="460"/>
      <c r="C483" s="459"/>
      <c r="D483" s="383"/>
      <c r="E483" s="339"/>
      <c r="F483" s="339"/>
      <c r="G483" s="357"/>
    </row>
    <row r="484" spans="1:8">
      <c r="A484" s="381" t="s">
        <v>1929</v>
      </c>
      <c r="B484" s="458"/>
      <c r="C484" s="458"/>
      <c r="D484" s="383"/>
      <c r="E484" s="339"/>
      <c r="F484" s="339"/>
      <c r="G484" s="339"/>
    </row>
    <row r="485" spans="1:8">
      <c r="B485" s="335" t="s">
        <v>1472</v>
      </c>
      <c r="C485" s="335" t="s">
        <v>1310</v>
      </c>
      <c r="D485" s="406" t="s">
        <v>1446</v>
      </c>
      <c r="E485" s="401" t="s">
        <v>1308</v>
      </c>
      <c r="F485" s="401" t="s">
        <v>1308</v>
      </c>
      <c r="G485" s="401" t="s">
        <v>1930</v>
      </c>
      <c r="H485" s="401" t="s">
        <v>1929</v>
      </c>
    </row>
    <row r="486" spans="1:8">
      <c r="B486" s="333"/>
      <c r="C486" s="333"/>
      <c r="D486" s="405"/>
      <c r="E486" s="401" t="s">
        <v>1306</v>
      </c>
      <c r="F486" s="401" t="s">
        <v>1305</v>
      </c>
      <c r="G486" s="401" t="s">
        <v>1631</v>
      </c>
      <c r="H486" s="401" t="s">
        <v>1631</v>
      </c>
    </row>
    <row r="487" spans="1:8">
      <c r="B487" s="329" t="s">
        <v>1928</v>
      </c>
      <c r="C487" s="329" t="s">
        <v>1927</v>
      </c>
      <c r="D487" s="400" t="s">
        <v>1926</v>
      </c>
      <c r="E487" s="324">
        <f>F487-4</f>
        <v>45412</v>
      </c>
      <c r="F487" s="324">
        <v>45416</v>
      </c>
      <c r="G487" s="324">
        <f>F487+13</f>
        <v>45429</v>
      </c>
      <c r="H487" s="401" t="s">
        <v>1921</v>
      </c>
    </row>
    <row r="488" spans="1:8">
      <c r="B488" s="329" t="s">
        <v>1925</v>
      </c>
      <c r="C488" s="329" t="s">
        <v>1924</v>
      </c>
      <c r="D488" s="400"/>
      <c r="E488" s="324">
        <f>F488-4</f>
        <v>45419</v>
      </c>
      <c r="F488" s="324">
        <f>F487+7</f>
        <v>45423</v>
      </c>
      <c r="G488" s="324">
        <f>F488+13</f>
        <v>45436</v>
      </c>
      <c r="H488" s="401" t="s">
        <v>1921</v>
      </c>
    </row>
    <row r="489" spans="1:8">
      <c r="B489" s="329" t="s">
        <v>1923</v>
      </c>
      <c r="C489" s="329" t="s">
        <v>1922</v>
      </c>
      <c r="D489" s="400"/>
      <c r="E489" s="324">
        <f>F489-4</f>
        <v>45426</v>
      </c>
      <c r="F489" s="324">
        <f>F488+7</f>
        <v>45430</v>
      </c>
      <c r="G489" s="324">
        <f>F489+13</f>
        <v>45443</v>
      </c>
      <c r="H489" s="401" t="s">
        <v>1921</v>
      </c>
    </row>
    <row r="490" spans="1:8">
      <c r="B490" s="329" t="s">
        <v>1920</v>
      </c>
      <c r="C490" s="329" t="s">
        <v>1919</v>
      </c>
      <c r="D490" s="400"/>
      <c r="E490" s="324">
        <f>F490-4</f>
        <v>45433</v>
      </c>
      <c r="F490" s="324">
        <f>F489+7</f>
        <v>45437</v>
      </c>
      <c r="G490" s="324">
        <f>F490+13</f>
        <v>45450</v>
      </c>
      <c r="H490" s="401" t="s">
        <v>1918</v>
      </c>
    </row>
    <row r="491" spans="1:8">
      <c r="B491" s="326"/>
      <c r="C491" s="326"/>
      <c r="D491" s="400"/>
      <c r="E491" s="324">
        <f>F491-4</f>
        <v>45440</v>
      </c>
      <c r="F491" s="324">
        <f>F490+7</f>
        <v>45444</v>
      </c>
      <c r="G491" s="324">
        <f>F491+13</f>
        <v>45457</v>
      </c>
      <c r="H491" s="401" t="s">
        <v>1918</v>
      </c>
    </row>
    <row r="492" spans="1:8">
      <c r="B492" s="458"/>
      <c r="C492" s="458"/>
      <c r="D492" s="383"/>
      <c r="E492" s="339"/>
      <c r="F492" s="339"/>
      <c r="G492" s="339"/>
    </row>
    <row r="493" spans="1:8">
      <c r="B493" s="335" t="s">
        <v>1472</v>
      </c>
      <c r="C493" s="335" t="s">
        <v>1310</v>
      </c>
      <c r="D493" s="406" t="s">
        <v>1446</v>
      </c>
      <c r="E493" s="401" t="s">
        <v>1308</v>
      </c>
      <c r="F493" s="401" t="s">
        <v>1308</v>
      </c>
      <c r="G493" s="401" t="s">
        <v>1917</v>
      </c>
      <c r="H493" s="401" t="s">
        <v>1916</v>
      </c>
    </row>
    <row r="494" spans="1:8">
      <c r="B494" s="333"/>
      <c r="C494" s="333"/>
      <c r="D494" s="405"/>
      <c r="E494" s="401" t="s">
        <v>1306</v>
      </c>
      <c r="F494" s="401" t="s">
        <v>1305</v>
      </c>
      <c r="G494" s="401" t="s">
        <v>1631</v>
      </c>
      <c r="H494" s="401" t="s">
        <v>1631</v>
      </c>
    </row>
    <row r="495" spans="1:8" ht="19.5" customHeight="1">
      <c r="B495" s="329" t="s">
        <v>1915</v>
      </c>
      <c r="C495" s="329" t="s">
        <v>1914</v>
      </c>
      <c r="D495" s="380" t="s">
        <v>1913</v>
      </c>
      <c r="E495" s="324">
        <f>F495-3</f>
        <v>45413</v>
      </c>
      <c r="F495" s="324">
        <v>45416</v>
      </c>
      <c r="G495" s="324">
        <f>F495+9</f>
        <v>45425</v>
      </c>
      <c r="H495" s="401" t="s">
        <v>1907</v>
      </c>
    </row>
    <row r="496" spans="1:8" ht="19.5" customHeight="1">
      <c r="B496" s="329" t="s">
        <v>1912</v>
      </c>
      <c r="C496" s="329" t="s">
        <v>1911</v>
      </c>
      <c r="D496" s="379"/>
      <c r="E496" s="324">
        <f>F496-3</f>
        <v>45420</v>
      </c>
      <c r="F496" s="324">
        <f>F495+7</f>
        <v>45423</v>
      </c>
      <c r="G496" s="324">
        <f>F496+9</f>
        <v>45432</v>
      </c>
      <c r="H496" s="401" t="s">
        <v>1907</v>
      </c>
    </row>
    <row r="497" spans="1:8">
      <c r="B497" s="329" t="s">
        <v>1910</v>
      </c>
      <c r="C497" s="329" t="s">
        <v>1909</v>
      </c>
      <c r="D497" s="379"/>
      <c r="E497" s="324">
        <f>F497-3</f>
        <v>45427</v>
      </c>
      <c r="F497" s="324">
        <f>F496+7</f>
        <v>45430</v>
      </c>
      <c r="G497" s="324">
        <f>F497+9</f>
        <v>45439</v>
      </c>
      <c r="H497" s="401" t="s">
        <v>1907</v>
      </c>
    </row>
    <row r="498" spans="1:8">
      <c r="B498" s="329" t="s">
        <v>1908</v>
      </c>
      <c r="C498" s="329" t="s">
        <v>1436</v>
      </c>
      <c r="D498" s="379"/>
      <c r="E498" s="324">
        <f>F498-3</f>
        <v>45434</v>
      </c>
      <c r="F498" s="324">
        <f>F497+7</f>
        <v>45437</v>
      </c>
      <c r="G498" s="324">
        <f>F498+9</f>
        <v>45446</v>
      </c>
      <c r="H498" s="401" t="s">
        <v>1907</v>
      </c>
    </row>
    <row r="499" spans="1:8">
      <c r="B499" s="329" t="s">
        <v>1435</v>
      </c>
      <c r="C499" s="329" t="s">
        <v>68</v>
      </c>
      <c r="D499" s="378"/>
      <c r="E499" s="324">
        <f>F499-3</f>
        <v>45441</v>
      </c>
      <c r="F499" s="324">
        <f>F498+7</f>
        <v>45444</v>
      </c>
      <c r="G499" s="324">
        <f>F499+9</f>
        <v>45453</v>
      </c>
      <c r="H499" s="401" t="s">
        <v>1907</v>
      </c>
    </row>
    <row r="500" spans="1:8">
      <c r="B500" s="363"/>
      <c r="C500" s="363"/>
      <c r="D500" s="383"/>
      <c r="E500" s="339"/>
      <c r="F500" s="339"/>
      <c r="G500" s="339"/>
    </row>
    <row r="501" spans="1:8">
      <c r="A501" s="381" t="s">
        <v>1896</v>
      </c>
      <c r="B501" s="373"/>
      <c r="C501" s="373"/>
    </row>
    <row r="502" spans="1:8">
      <c r="B502" s="342"/>
      <c r="C502" s="363"/>
      <c r="D502" s="383"/>
      <c r="E502" s="339"/>
      <c r="F502" s="339"/>
      <c r="G502" s="339"/>
    </row>
    <row r="503" spans="1:8">
      <c r="B503" s="335" t="s">
        <v>1472</v>
      </c>
      <c r="C503" s="335" t="s">
        <v>1310</v>
      </c>
      <c r="D503" s="406" t="s">
        <v>1446</v>
      </c>
      <c r="E503" s="401" t="s">
        <v>1308</v>
      </c>
      <c r="F503" s="401" t="s">
        <v>1308</v>
      </c>
      <c r="G503" s="401" t="s">
        <v>1896</v>
      </c>
    </row>
    <row r="504" spans="1:8">
      <c r="B504" s="333"/>
      <c r="C504" s="333"/>
      <c r="D504" s="405"/>
      <c r="E504" s="401" t="s">
        <v>1306</v>
      </c>
      <c r="F504" s="401" t="s">
        <v>1324</v>
      </c>
      <c r="G504" s="401" t="s">
        <v>1631</v>
      </c>
    </row>
    <row r="505" spans="1:8">
      <c r="B505" s="329" t="s">
        <v>1900</v>
      </c>
      <c r="C505" s="329" t="s">
        <v>1906</v>
      </c>
      <c r="D505" s="454" t="s">
        <v>1905</v>
      </c>
      <c r="E505" s="324">
        <f>F505-3</f>
        <v>45411</v>
      </c>
      <c r="F505" s="324">
        <v>45414</v>
      </c>
      <c r="G505" s="324">
        <f>F505+9</f>
        <v>45423</v>
      </c>
    </row>
    <row r="506" spans="1:8">
      <c r="B506" s="329" t="s">
        <v>1904</v>
      </c>
      <c r="C506" s="329" t="s">
        <v>1903</v>
      </c>
      <c r="D506" s="453"/>
      <c r="E506" s="324">
        <f>F506-3</f>
        <v>45418</v>
      </c>
      <c r="F506" s="324">
        <f>F505+7</f>
        <v>45421</v>
      </c>
      <c r="G506" s="324">
        <f>F506+9</f>
        <v>45430</v>
      </c>
    </row>
    <row r="507" spans="1:8">
      <c r="B507" s="329" t="s">
        <v>1902</v>
      </c>
      <c r="C507" s="329" t="s">
        <v>1901</v>
      </c>
      <c r="D507" s="453"/>
      <c r="E507" s="324">
        <f>F507-3</f>
        <v>45425</v>
      </c>
      <c r="F507" s="324">
        <f>F506+7</f>
        <v>45428</v>
      </c>
      <c r="G507" s="324">
        <f>F507+9</f>
        <v>45437</v>
      </c>
    </row>
    <row r="508" spans="1:8">
      <c r="B508" s="329" t="s">
        <v>1900</v>
      </c>
      <c r="C508" s="329" t="s">
        <v>1899</v>
      </c>
      <c r="D508" s="453"/>
      <c r="E508" s="324">
        <f>F508-3</f>
        <v>45432</v>
      </c>
      <c r="F508" s="324">
        <f>F507+7</f>
        <v>45435</v>
      </c>
      <c r="G508" s="324">
        <f>F508+9</f>
        <v>45444</v>
      </c>
    </row>
    <row r="509" spans="1:8">
      <c r="B509" s="329" t="s">
        <v>1898</v>
      </c>
      <c r="C509" s="329" t="s">
        <v>1897</v>
      </c>
      <c r="D509" s="452"/>
      <c r="E509" s="324">
        <f>F509-3</f>
        <v>45439</v>
      </c>
      <c r="F509" s="324">
        <f>F508+7</f>
        <v>45442</v>
      </c>
      <c r="G509" s="324">
        <f>F509+9</f>
        <v>45451</v>
      </c>
    </row>
    <row r="510" spans="1:8">
      <c r="B510" s="342"/>
      <c r="C510" s="363"/>
      <c r="D510" s="383"/>
      <c r="E510" s="339"/>
      <c r="F510" s="339"/>
      <c r="G510" s="339"/>
    </row>
    <row r="511" spans="1:8">
      <c r="B511" s="335" t="s">
        <v>1472</v>
      </c>
      <c r="C511" s="335" t="s">
        <v>1310</v>
      </c>
      <c r="D511" s="406" t="s">
        <v>1452</v>
      </c>
      <c r="E511" s="401" t="s">
        <v>1308</v>
      </c>
      <c r="F511" s="401" t="s">
        <v>1308</v>
      </c>
      <c r="G511" s="401" t="s">
        <v>1896</v>
      </c>
    </row>
    <row r="512" spans="1:8">
      <c r="B512" s="333"/>
      <c r="C512" s="333"/>
      <c r="D512" s="405"/>
      <c r="E512" s="401" t="s">
        <v>1306</v>
      </c>
      <c r="F512" s="401" t="s">
        <v>1305</v>
      </c>
      <c r="G512" s="401" t="s">
        <v>1631</v>
      </c>
    </row>
    <row r="513" spans="1:7">
      <c r="B513" s="329" t="s">
        <v>1863</v>
      </c>
      <c r="C513" s="329" t="s">
        <v>1869</v>
      </c>
      <c r="D513" s="454" t="s">
        <v>1895</v>
      </c>
      <c r="E513" s="324">
        <f>F513-3</f>
        <v>45411</v>
      </c>
      <c r="F513" s="324">
        <v>45414</v>
      </c>
      <c r="G513" s="324">
        <f>F513+6</f>
        <v>45420</v>
      </c>
    </row>
    <row r="514" spans="1:7">
      <c r="B514" s="329" t="s">
        <v>1867</v>
      </c>
      <c r="C514" s="329" t="s">
        <v>1866</v>
      </c>
      <c r="D514" s="453"/>
      <c r="E514" s="324">
        <f>F514-3</f>
        <v>45418</v>
      </c>
      <c r="F514" s="324">
        <f>F513+7</f>
        <v>45421</v>
      </c>
      <c r="G514" s="324">
        <f>F514+6</f>
        <v>45427</v>
      </c>
    </row>
    <row r="515" spans="1:7">
      <c r="B515" s="329" t="s">
        <v>1865</v>
      </c>
      <c r="C515" s="329" t="s">
        <v>1864</v>
      </c>
      <c r="D515" s="453"/>
      <c r="E515" s="324">
        <f>F515-3</f>
        <v>45425</v>
      </c>
      <c r="F515" s="324">
        <f>F514+7</f>
        <v>45428</v>
      </c>
      <c r="G515" s="324">
        <f>F515+6</f>
        <v>45434</v>
      </c>
    </row>
    <row r="516" spans="1:7">
      <c r="B516" s="329" t="s">
        <v>1863</v>
      </c>
      <c r="C516" s="329" t="s">
        <v>1894</v>
      </c>
      <c r="D516" s="453"/>
      <c r="E516" s="324">
        <f>F516-3</f>
        <v>45432</v>
      </c>
      <c r="F516" s="324">
        <f>F515+7</f>
        <v>45435</v>
      </c>
      <c r="G516" s="324">
        <f>F516+6</f>
        <v>45441</v>
      </c>
    </row>
    <row r="517" spans="1:7">
      <c r="B517" s="329" t="s">
        <v>1867</v>
      </c>
      <c r="C517" s="329" t="s">
        <v>1893</v>
      </c>
      <c r="D517" s="452"/>
      <c r="E517" s="324">
        <f>F517-3</f>
        <v>45439</v>
      </c>
      <c r="F517" s="324">
        <f>F516+7</f>
        <v>45442</v>
      </c>
      <c r="G517" s="324">
        <f>F517+6</f>
        <v>45448</v>
      </c>
    </row>
    <row r="518" spans="1:7">
      <c r="B518" s="342"/>
      <c r="C518" s="363"/>
      <c r="D518" s="383"/>
      <c r="E518" s="339"/>
      <c r="F518" s="339"/>
      <c r="G518" s="339"/>
    </row>
    <row r="519" spans="1:7">
      <c r="A519" s="381" t="s">
        <v>1892</v>
      </c>
      <c r="B519" s="373"/>
      <c r="C519" s="373"/>
      <c r="D519" s="443"/>
      <c r="E519" s="381"/>
      <c r="F519" s="381"/>
      <c r="G519" s="375"/>
    </row>
    <row r="520" spans="1:7">
      <c r="B520" s="335" t="s">
        <v>1472</v>
      </c>
      <c r="C520" s="335" t="s">
        <v>1310</v>
      </c>
      <c r="D520" s="406" t="s">
        <v>1446</v>
      </c>
      <c r="E520" s="401" t="s">
        <v>1308</v>
      </c>
      <c r="F520" s="401" t="s">
        <v>1308</v>
      </c>
      <c r="G520" s="401" t="s">
        <v>1888</v>
      </c>
    </row>
    <row r="521" spans="1:7">
      <c r="B521" s="333"/>
      <c r="C521" s="333"/>
      <c r="D521" s="405"/>
      <c r="E521" s="401" t="s">
        <v>1306</v>
      </c>
      <c r="F521" s="401" t="s">
        <v>1305</v>
      </c>
      <c r="G521" s="401" t="s">
        <v>1355</v>
      </c>
    </row>
    <row r="522" spans="1:7">
      <c r="B522" s="329" t="s">
        <v>1851</v>
      </c>
      <c r="C522" s="329" t="s">
        <v>1759</v>
      </c>
      <c r="D522" s="400" t="s">
        <v>1521</v>
      </c>
      <c r="E522" s="324">
        <f>F522-5</f>
        <v>45408</v>
      </c>
      <c r="F522" s="324">
        <v>45413</v>
      </c>
      <c r="G522" s="324">
        <f>F522+9</f>
        <v>45422</v>
      </c>
    </row>
    <row r="523" spans="1:7">
      <c r="B523" s="348" t="s">
        <v>1566</v>
      </c>
      <c r="C523" s="348"/>
      <c r="D523" s="400"/>
      <c r="E523" s="347">
        <f>F523-5</f>
        <v>45415</v>
      </c>
      <c r="F523" s="347">
        <f>F522+7</f>
        <v>45420</v>
      </c>
      <c r="G523" s="347">
        <f>F523+9</f>
        <v>45429</v>
      </c>
    </row>
    <row r="524" spans="1:7">
      <c r="B524" s="329" t="s">
        <v>1859</v>
      </c>
      <c r="C524" s="329" t="s">
        <v>1853</v>
      </c>
      <c r="D524" s="400"/>
      <c r="E524" s="324">
        <f>F524-5</f>
        <v>45422</v>
      </c>
      <c r="F524" s="324">
        <f>F523+7</f>
        <v>45427</v>
      </c>
      <c r="G524" s="324">
        <f>F524+9</f>
        <v>45436</v>
      </c>
    </row>
    <row r="525" spans="1:7">
      <c r="B525" s="329" t="s">
        <v>1891</v>
      </c>
      <c r="C525" s="329" t="s">
        <v>1853</v>
      </c>
      <c r="D525" s="400"/>
      <c r="E525" s="324">
        <f>F525-5</f>
        <v>45429</v>
      </c>
      <c r="F525" s="324">
        <f>F524+7</f>
        <v>45434</v>
      </c>
      <c r="G525" s="324">
        <f>F525+9</f>
        <v>45443</v>
      </c>
    </row>
    <row r="526" spans="1:7">
      <c r="B526" s="329" t="s">
        <v>1858</v>
      </c>
      <c r="C526" s="329" t="s">
        <v>1753</v>
      </c>
      <c r="D526" s="400"/>
      <c r="E526" s="324">
        <f>F526-5</f>
        <v>45436</v>
      </c>
      <c r="F526" s="324">
        <f>F525+7</f>
        <v>45441</v>
      </c>
      <c r="G526" s="324">
        <f>F526+9</f>
        <v>45450</v>
      </c>
    </row>
    <row r="527" spans="1:7">
      <c r="B527" s="321"/>
      <c r="C527" s="321"/>
      <c r="F527" s="455"/>
    </row>
    <row r="528" spans="1:7">
      <c r="B528" s="321"/>
      <c r="C528" s="321"/>
    </row>
    <row r="529" spans="2:7">
      <c r="B529" s="335" t="s">
        <v>1472</v>
      </c>
      <c r="C529" s="335" t="s">
        <v>1329</v>
      </c>
      <c r="D529" s="406" t="s">
        <v>1446</v>
      </c>
      <c r="E529" s="401" t="s">
        <v>1308</v>
      </c>
      <c r="F529" s="401" t="s">
        <v>1308</v>
      </c>
      <c r="G529" s="401" t="s">
        <v>1888</v>
      </c>
    </row>
    <row r="530" spans="2:7">
      <c r="B530" s="333"/>
      <c r="C530" s="333"/>
      <c r="D530" s="405"/>
      <c r="E530" s="401" t="s">
        <v>1306</v>
      </c>
      <c r="F530" s="401" t="s">
        <v>1305</v>
      </c>
      <c r="G530" s="401" t="s">
        <v>1631</v>
      </c>
    </row>
    <row r="531" spans="2:7">
      <c r="B531" s="329" t="s">
        <v>1890</v>
      </c>
      <c r="C531" s="329" t="s">
        <v>1843</v>
      </c>
      <c r="D531" s="400" t="s">
        <v>1880</v>
      </c>
      <c r="E531" s="324">
        <f>F531-4</f>
        <v>45413</v>
      </c>
      <c r="F531" s="324">
        <v>45417</v>
      </c>
      <c r="G531" s="324">
        <f>F531+7</f>
        <v>45424</v>
      </c>
    </row>
    <row r="532" spans="2:7">
      <c r="B532" s="329" t="s">
        <v>1879</v>
      </c>
      <c r="C532" s="329" t="s">
        <v>1889</v>
      </c>
      <c r="D532" s="400" t="s">
        <v>1877</v>
      </c>
      <c r="E532" s="324">
        <f>F532-4</f>
        <v>45420</v>
      </c>
      <c r="F532" s="324">
        <f>F531+7</f>
        <v>45424</v>
      </c>
      <c r="G532" s="324">
        <f>F532+7</f>
        <v>45431</v>
      </c>
    </row>
    <row r="533" spans="2:7">
      <c r="B533" s="329" t="s">
        <v>1876</v>
      </c>
      <c r="C533" s="329" t="s">
        <v>1875</v>
      </c>
      <c r="D533" s="400" t="s">
        <v>1874</v>
      </c>
      <c r="E533" s="324">
        <f>F533-4</f>
        <v>45427</v>
      </c>
      <c r="F533" s="324">
        <f>F532+7</f>
        <v>45431</v>
      </c>
      <c r="G533" s="324">
        <f>F533+7</f>
        <v>45438</v>
      </c>
    </row>
    <row r="534" spans="2:7">
      <c r="B534" s="329" t="s">
        <v>1873</v>
      </c>
      <c r="C534" s="329" t="s">
        <v>1872</v>
      </c>
      <c r="D534" s="400" t="s">
        <v>1882</v>
      </c>
      <c r="E534" s="324">
        <f>F534-4</f>
        <v>45434</v>
      </c>
      <c r="F534" s="324">
        <f>F533+7</f>
        <v>45438</v>
      </c>
      <c r="G534" s="324">
        <f>F534+7</f>
        <v>45445</v>
      </c>
    </row>
    <row r="535" spans="2:7">
      <c r="B535" s="329" t="s">
        <v>1263</v>
      </c>
      <c r="C535" s="329" t="s">
        <v>1783</v>
      </c>
      <c r="D535" s="400"/>
      <c r="E535" s="324">
        <f>F535-4</f>
        <v>45441</v>
      </c>
      <c r="F535" s="324">
        <f>F534+7</f>
        <v>45445</v>
      </c>
      <c r="G535" s="324">
        <f>F535+7</f>
        <v>45452</v>
      </c>
    </row>
    <row r="536" spans="2:7">
      <c r="B536" s="363"/>
      <c r="C536" s="363"/>
      <c r="D536" s="383"/>
      <c r="E536" s="339"/>
      <c r="F536" s="339"/>
      <c r="G536" s="339"/>
    </row>
    <row r="537" spans="2:7">
      <c r="B537" s="335" t="s">
        <v>1472</v>
      </c>
      <c r="C537" s="335" t="s">
        <v>1310</v>
      </c>
      <c r="D537" s="406" t="s">
        <v>1452</v>
      </c>
      <c r="E537" s="401" t="s">
        <v>1308</v>
      </c>
      <c r="F537" s="401" t="s">
        <v>1308</v>
      </c>
      <c r="G537" s="401" t="s">
        <v>1888</v>
      </c>
    </row>
    <row r="538" spans="2:7">
      <c r="B538" s="333"/>
      <c r="C538" s="333"/>
      <c r="D538" s="405"/>
      <c r="E538" s="401" t="s">
        <v>1306</v>
      </c>
      <c r="F538" s="401" t="s">
        <v>1305</v>
      </c>
      <c r="G538" s="401" t="s">
        <v>1631</v>
      </c>
    </row>
    <row r="539" spans="2:7">
      <c r="B539" s="329" t="s">
        <v>1887</v>
      </c>
      <c r="C539" s="329" t="s">
        <v>1788</v>
      </c>
      <c r="D539" s="400" t="s">
        <v>1886</v>
      </c>
      <c r="E539" s="324">
        <f>F539-4</f>
        <v>45412</v>
      </c>
      <c r="F539" s="324">
        <v>45416</v>
      </c>
      <c r="G539" s="324">
        <f>F539+7</f>
        <v>45423</v>
      </c>
    </row>
    <row r="540" spans="2:7">
      <c r="B540" s="329" t="s">
        <v>1885</v>
      </c>
      <c r="C540" s="329" t="s">
        <v>1788</v>
      </c>
      <c r="D540" s="400" t="s">
        <v>1877</v>
      </c>
      <c r="E540" s="324">
        <f>F540-4</f>
        <v>45419</v>
      </c>
      <c r="F540" s="324">
        <f>F539+7</f>
        <v>45423</v>
      </c>
      <c r="G540" s="324">
        <f>F540+7</f>
        <v>45430</v>
      </c>
    </row>
    <row r="541" spans="2:7">
      <c r="B541" s="329" t="s">
        <v>1884</v>
      </c>
      <c r="C541" s="329" t="s">
        <v>1788</v>
      </c>
      <c r="D541" s="400" t="s">
        <v>1874</v>
      </c>
      <c r="E541" s="324">
        <f>F541-4</f>
        <v>45426</v>
      </c>
      <c r="F541" s="324">
        <f>F540+7</f>
        <v>45430</v>
      </c>
      <c r="G541" s="324">
        <f>F541+7</f>
        <v>45437</v>
      </c>
    </row>
    <row r="542" spans="2:7">
      <c r="B542" s="329" t="s">
        <v>1883</v>
      </c>
      <c r="C542" s="329" t="s">
        <v>1809</v>
      </c>
      <c r="D542" s="400" t="s">
        <v>1882</v>
      </c>
      <c r="E542" s="324">
        <f>F542-4</f>
        <v>45433</v>
      </c>
      <c r="F542" s="324">
        <f>F541+7</f>
        <v>45437</v>
      </c>
      <c r="G542" s="324">
        <f>F542+7</f>
        <v>45444</v>
      </c>
    </row>
    <row r="543" spans="2:7">
      <c r="B543" s="329" t="s">
        <v>1263</v>
      </c>
      <c r="C543" s="329" t="s">
        <v>1881</v>
      </c>
      <c r="D543" s="400"/>
      <c r="E543" s="324">
        <f>F543-4</f>
        <v>45440</v>
      </c>
      <c r="F543" s="324">
        <f>F542+7</f>
        <v>45444</v>
      </c>
      <c r="G543" s="324">
        <f>F543+7</f>
        <v>45451</v>
      </c>
    </row>
    <row r="544" spans="2:7">
      <c r="B544" s="363"/>
      <c r="C544" s="363"/>
      <c r="D544" s="383"/>
      <c r="E544" s="339"/>
      <c r="F544" s="339"/>
      <c r="G544" s="339"/>
    </row>
    <row r="545" spans="1:8">
      <c r="B545" s="457"/>
      <c r="C545" s="457"/>
      <c r="D545" s="456"/>
      <c r="E545" s="339"/>
      <c r="F545" s="339"/>
      <c r="G545" s="455"/>
    </row>
    <row r="546" spans="1:8">
      <c r="A546" s="381" t="s">
        <v>157</v>
      </c>
      <c r="D546" s="443"/>
      <c r="E546" s="381"/>
    </row>
    <row r="547" spans="1:8">
      <c r="B547" s="335" t="s">
        <v>1447</v>
      </c>
      <c r="C547" s="335" t="s">
        <v>1310</v>
      </c>
      <c r="D547" s="334" t="s">
        <v>1446</v>
      </c>
      <c r="E547" s="331" t="s">
        <v>1308</v>
      </c>
      <c r="F547" s="331" t="s">
        <v>1327</v>
      </c>
      <c r="G547" s="401" t="s">
        <v>1870</v>
      </c>
    </row>
    <row r="548" spans="1:8">
      <c r="B548" s="333"/>
      <c r="C548" s="333"/>
      <c r="D548" s="332"/>
      <c r="E548" s="331" t="s">
        <v>1306</v>
      </c>
      <c r="F548" s="331" t="s">
        <v>1305</v>
      </c>
      <c r="G548" s="401" t="s">
        <v>1631</v>
      </c>
    </row>
    <row r="549" spans="1:8">
      <c r="B549" s="329" t="s">
        <v>1873</v>
      </c>
      <c r="C549" s="329" t="s">
        <v>1843</v>
      </c>
      <c r="D549" s="400" t="s">
        <v>1880</v>
      </c>
      <c r="E549" s="324">
        <f>F549-4</f>
        <v>45413</v>
      </c>
      <c r="F549" s="324">
        <v>45417</v>
      </c>
      <c r="G549" s="324">
        <f>F549+6</f>
        <v>45423</v>
      </c>
    </row>
    <row r="550" spans="1:8">
      <c r="B550" s="329" t="s">
        <v>1879</v>
      </c>
      <c r="C550" s="329" t="s">
        <v>1878</v>
      </c>
      <c r="D550" s="400" t="s">
        <v>1877</v>
      </c>
      <c r="E550" s="324">
        <f>F550-4</f>
        <v>45420</v>
      </c>
      <c r="F550" s="324">
        <f>F549+7</f>
        <v>45424</v>
      </c>
      <c r="G550" s="324">
        <f>F550+6</f>
        <v>45430</v>
      </c>
    </row>
    <row r="551" spans="1:8">
      <c r="B551" s="329" t="s">
        <v>1876</v>
      </c>
      <c r="C551" s="329" t="s">
        <v>1875</v>
      </c>
      <c r="D551" s="400" t="s">
        <v>1874</v>
      </c>
      <c r="E551" s="324">
        <f>F551-4</f>
        <v>45427</v>
      </c>
      <c r="F551" s="324">
        <f>F550+7</f>
        <v>45431</v>
      </c>
      <c r="G551" s="324">
        <f>F551+6</f>
        <v>45437</v>
      </c>
    </row>
    <row r="552" spans="1:8">
      <c r="B552" s="329" t="s">
        <v>1873</v>
      </c>
      <c r="C552" s="329" t="s">
        <v>1872</v>
      </c>
      <c r="D552" s="400" t="s">
        <v>1871</v>
      </c>
      <c r="E552" s="324">
        <f>F552-4</f>
        <v>45434</v>
      </c>
      <c r="F552" s="324">
        <f>F551+7</f>
        <v>45438</v>
      </c>
      <c r="G552" s="324">
        <f>F552+6</f>
        <v>45444</v>
      </c>
    </row>
    <row r="553" spans="1:8">
      <c r="B553" s="329" t="s">
        <v>1263</v>
      </c>
      <c r="C553" s="329" t="s">
        <v>1783</v>
      </c>
      <c r="D553" s="400"/>
      <c r="E553" s="324">
        <f>F553-4</f>
        <v>45441</v>
      </c>
      <c r="F553" s="324">
        <f>F552+7</f>
        <v>45445</v>
      </c>
      <c r="G553" s="324">
        <f>F553+6</f>
        <v>45451</v>
      </c>
    </row>
    <row r="554" spans="1:8" s="370" customFormat="1">
      <c r="A554" s="321"/>
      <c r="B554" s="342"/>
      <c r="C554" s="363"/>
      <c r="D554" s="383"/>
      <c r="E554" s="339"/>
      <c r="F554" s="339"/>
      <c r="G554" s="321"/>
      <c r="H554" s="321"/>
    </row>
    <row r="555" spans="1:8" s="370" customFormat="1">
      <c r="A555" s="321"/>
      <c r="B555" s="335" t="s">
        <v>1472</v>
      </c>
      <c r="C555" s="335" t="s">
        <v>1310</v>
      </c>
      <c r="D555" s="406" t="s">
        <v>1446</v>
      </c>
      <c r="E555" s="401" t="s">
        <v>1308</v>
      </c>
      <c r="F555" s="401" t="s">
        <v>1308</v>
      </c>
      <c r="G555" s="401" t="s">
        <v>1870</v>
      </c>
      <c r="H555" s="321"/>
    </row>
    <row r="556" spans="1:8" s="370" customFormat="1">
      <c r="A556" s="321"/>
      <c r="B556" s="333"/>
      <c r="C556" s="333"/>
      <c r="D556" s="405"/>
      <c r="E556" s="401" t="s">
        <v>1306</v>
      </c>
      <c r="F556" s="401" t="s">
        <v>1305</v>
      </c>
      <c r="G556" s="401" t="s">
        <v>25</v>
      </c>
      <c r="H556" s="321"/>
    </row>
    <row r="557" spans="1:8" s="370" customFormat="1">
      <c r="A557" s="321"/>
      <c r="B557" s="329" t="s">
        <v>1863</v>
      </c>
      <c r="C557" s="329" t="s">
        <v>1869</v>
      </c>
      <c r="D557" s="454" t="s">
        <v>1868</v>
      </c>
      <c r="E557" s="324">
        <f>F557-3</f>
        <v>45411</v>
      </c>
      <c r="F557" s="324">
        <v>45414</v>
      </c>
      <c r="G557" s="324">
        <f>F557+10</f>
        <v>45424</v>
      </c>
      <c r="H557" s="321"/>
    </row>
    <row r="558" spans="1:8" s="370" customFormat="1">
      <c r="A558" s="321"/>
      <c r="B558" s="329" t="s">
        <v>1867</v>
      </c>
      <c r="C558" s="329" t="s">
        <v>1866</v>
      </c>
      <c r="D558" s="453"/>
      <c r="E558" s="324">
        <f>F558-3</f>
        <v>45418</v>
      </c>
      <c r="F558" s="324">
        <f>F557+7</f>
        <v>45421</v>
      </c>
      <c r="G558" s="324">
        <f>F558+10</f>
        <v>45431</v>
      </c>
      <c r="H558" s="321"/>
    </row>
    <row r="559" spans="1:8" s="370" customFormat="1">
      <c r="A559" s="321"/>
      <c r="B559" s="329" t="s">
        <v>1865</v>
      </c>
      <c r="C559" s="329" t="s">
        <v>1864</v>
      </c>
      <c r="D559" s="453"/>
      <c r="E559" s="324">
        <f>F559-3</f>
        <v>45425</v>
      </c>
      <c r="F559" s="324">
        <f>F558+7</f>
        <v>45428</v>
      </c>
      <c r="G559" s="324">
        <f>F559+10</f>
        <v>45438</v>
      </c>
      <c r="H559" s="321"/>
    </row>
    <row r="560" spans="1:8" s="370" customFormat="1">
      <c r="A560" s="321"/>
      <c r="B560" s="329" t="s">
        <v>1863</v>
      </c>
      <c r="C560" s="329" t="s">
        <v>1862</v>
      </c>
      <c r="D560" s="453"/>
      <c r="E560" s="324">
        <f>F560-3</f>
        <v>45432</v>
      </c>
      <c r="F560" s="324">
        <f>F559+7</f>
        <v>45435</v>
      </c>
      <c r="G560" s="324">
        <f>F560+10</f>
        <v>45445</v>
      </c>
      <c r="H560" s="321"/>
    </row>
    <row r="561" spans="1:16" s="370" customFormat="1">
      <c r="A561" s="321"/>
      <c r="B561" s="329" t="s">
        <v>1861</v>
      </c>
      <c r="C561" s="329" t="s">
        <v>1860</v>
      </c>
      <c r="D561" s="452"/>
      <c r="E561" s="324">
        <f>F561-3</f>
        <v>45439</v>
      </c>
      <c r="F561" s="324">
        <f>F560+7</f>
        <v>45442</v>
      </c>
      <c r="G561" s="324">
        <f>F561+10</f>
        <v>45452</v>
      </c>
      <c r="H561" s="321"/>
    </row>
    <row r="562" spans="1:16" s="370" customFormat="1">
      <c r="A562" s="321"/>
      <c r="B562" s="342"/>
      <c r="C562" s="363"/>
      <c r="D562" s="383"/>
      <c r="E562" s="339"/>
      <c r="F562" s="339"/>
      <c r="G562" s="321"/>
      <c r="H562" s="321"/>
    </row>
    <row r="563" spans="1:16" s="370" customFormat="1">
      <c r="A563" s="381" t="s">
        <v>71</v>
      </c>
      <c r="B563" s="323"/>
      <c r="C563" s="323"/>
      <c r="D563" s="322"/>
      <c r="E563" s="321"/>
      <c r="F563" s="321"/>
      <c r="G563" s="321"/>
      <c r="H563" s="321"/>
      <c r="I563" s="321"/>
      <c r="J563" s="321"/>
      <c r="K563" s="321"/>
      <c r="L563" s="321"/>
      <c r="M563" s="321"/>
      <c r="N563" s="321"/>
      <c r="O563" s="321"/>
      <c r="P563" s="321"/>
    </row>
    <row r="564" spans="1:16" s="370" customFormat="1">
      <c r="A564" s="381"/>
      <c r="B564" s="335" t="s">
        <v>20</v>
      </c>
      <c r="C564" s="335" t="s">
        <v>21</v>
      </c>
      <c r="D564" s="334" t="s">
        <v>22</v>
      </c>
      <c r="E564" s="331" t="s">
        <v>128</v>
      </c>
      <c r="F564" s="331" t="s">
        <v>128</v>
      </c>
      <c r="G564" s="401" t="s">
        <v>1845</v>
      </c>
      <c r="H564" s="321"/>
      <c r="I564" s="321"/>
      <c r="J564" s="321"/>
      <c r="K564" s="321"/>
      <c r="L564" s="321"/>
      <c r="M564" s="321"/>
      <c r="N564" s="321"/>
      <c r="O564" s="321"/>
      <c r="P564" s="321"/>
    </row>
    <row r="565" spans="1:16" s="370" customFormat="1">
      <c r="A565" s="381"/>
      <c r="B565" s="333"/>
      <c r="C565" s="333"/>
      <c r="D565" s="332"/>
      <c r="E565" s="331" t="s">
        <v>1087</v>
      </c>
      <c r="F565" s="331" t="s">
        <v>24</v>
      </c>
      <c r="G565" s="401" t="s">
        <v>25</v>
      </c>
      <c r="H565" s="321"/>
      <c r="I565" s="321"/>
      <c r="J565" s="321"/>
      <c r="K565" s="321"/>
      <c r="L565" s="321"/>
      <c r="M565" s="321"/>
      <c r="N565" s="321"/>
      <c r="O565" s="321"/>
      <c r="P565" s="321"/>
    </row>
    <row r="566" spans="1:16" s="370" customFormat="1" ht="16.5" customHeight="1">
      <c r="A566" s="381"/>
      <c r="B566" s="329" t="s">
        <v>1851</v>
      </c>
      <c r="C566" s="329" t="s">
        <v>1853</v>
      </c>
      <c r="D566" s="400" t="s">
        <v>1521</v>
      </c>
      <c r="E566" s="324">
        <f>F566-5</f>
        <v>45408</v>
      </c>
      <c r="F566" s="324">
        <v>45413</v>
      </c>
      <c r="G566" s="324">
        <f>F566+6</f>
        <v>45419</v>
      </c>
      <c r="H566" s="321"/>
      <c r="I566" s="321"/>
      <c r="J566" s="321"/>
      <c r="K566" s="321"/>
      <c r="L566" s="321"/>
      <c r="M566" s="321"/>
      <c r="N566" s="321"/>
      <c r="O566" s="321"/>
      <c r="P566" s="321"/>
    </row>
    <row r="567" spans="1:16" s="370" customFormat="1">
      <c r="A567" s="381"/>
      <c r="B567" s="348" t="s">
        <v>1566</v>
      </c>
      <c r="C567" s="348"/>
      <c r="D567" s="400"/>
      <c r="E567" s="347">
        <f>F567-5</f>
        <v>45415</v>
      </c>
      <c r="F567" s="347">
        <f>F566+7</f>
        <v>45420</v>
      </c>
      <c r="G567" s="347">
        <f>F567+6</f>
        <v>45426</v>
      </c>
      <c r="H567" s="321"/>
      <c r="I567" s="321"/>
      <c r="J567" s="321"/>
      <c r="K567" s="321"/>
      <c r="L567" s="321"/>
      <c r="M567" s="321"/>
      <c r="N567" s="321"/>
      <c r="O567" s="321"/>
      <c r="P567" s="321"/>
    </row>
    <row r="568" spans="1:16" s="370" customFormat="1" ht="16.5" customHeight="1">
      <c r="A568" s="381"/>
      <c r="B568" s="329" t="s">
        <v>1859</v>
      </c>
      <c r="C568" s="329" t="s">
        <v>1853</v>
      </c>
      <c r="D568" s="400"/>
      <c r="E568" s="324">
        <f>F568-5</f>
        <v>45422</v>
      </c>
      <c r="F568" s="324">
        <f>F567+7</f>
        <v>45427</v>
      </c>
      <c r="G568" s="324">
        <f>F568+6</f>
        <v>45433</v>
      </c>
      <c r="H568" s="321"/>
      <c r="I568" s="321"/>
      <c r="J568" s="321"/>
      <c r="K568" s="321"/>
      <c r="L568" s="321"/>
      <c r="M568" s="321"/>
      <c r="N568" s="321"/>
      <c r="O568" s="321"/>
      <c r="P568" s="321"/>
    </row>
    <row r="569" spans="1:16" s="370" customFormat="1">
      <c r="A569" s="321"/>
      <c r="B569" s="329" t="s">
        <v>1520</v>
      </c>
      <c r="C569" s="329" t="s">
        <v>1853</v>
      </c>
      <c r="D569" s="400"/>
      <c r="E569" s="324">
        <f>F569-5</f>
        <v>45429</v>
      </c>
      <c r="F569" s="324">
        <f>F568+7</f>
        <v>45434</v>
      </c>
      <c r="G569" s="324">
        <f>F569+6</f>
        <v>45440</v>
      </c>
      <c r="H569" s="321"/>
      <c r="I569" s="321"/>
      <c r="J569" s="321"/>
      <c r="K569" s="321"/>
      <c r="L569" s="321"/>
      <c r="M569" s="321"/>
      <c r="N569" s="321"/>
      <c r="O569" s="321"/>
      <c r="P569" s="321"/>
    </row>
    <row r="570" spans="1:16" s="370" customFormat="1">
      <c r="A570" s="321"/>
      <c r="B570" s="329" t="s">
        <v>1858</v>
      </c>
      <c r="C570" s="329" t="s">
        <v>1753</v>
      </c>
      <c r="D570" s="400"/>
      <c r="E570" s="324">
        <f>F570-5</f>
        <v>45436</v>
      </c>
      <c r="F570" s="324">
        <f>F569+7</f>
        <v>45441</v>
      </c>
      <c r="G570" s="324">
        <f>F570+6</f>
        <v>45447</v>
      </c>
      <c r="H570" s="321"/>
      <c r="I570" s="321"/>
      <c r="J570" s="321"/>
      <c r="K570" s="321"/>
      <c r="L570" s="321"/>
      <c r="M570" s="321"/>
      <c r="N570" s="321"/>
      <c r="O570" s="321"/>
      <c r="P570" s="321"/>
    </row>
    <row r="571" spans="1:16" s="370" customFormat="1">
      <c r="A571" s="321"/>
      <c r="B571" s="381"/>
      <c r="C571" s="381"/>
      <c r="D571" s="443"/>
      <c r="E571" s="381"/>
      <c r="F571" s="381"/>
      <c r="G571" s="381"/>
      <c r="H571" s="321"/>
      <c r="I571" s="321"/>
      <c r="J571" s="321"/>
      <c r="K571" s="321"/>
      <c r="L571" s="321"/>
      <c r="M571" s="321"/>
      <c r="N571" s="321"/>
      <c r="O571" s="321"/>
      <c r="P571" s="321"/>
    </row>
    <row r="572" spans="1:16">
      <c r="B572" s="335" t="s">
        <v>1447</v>
      </c>
      <c r="C572" s="335" t="s">
        <v>21</v>
      </c>
      <c r="D572" s="406" t="s">
        <v>1446</v>
      </c>
      <c r="E572" s="401" t="s">
        <v>128</v>
      </c>
      <c r="F572" s="401" t="s">
        <v>128</v>
      </c>
      <c r="G572" s="401" t="s">
        <v>1845</v>
      </c>
    </row>
    <row r="573" spans="1:16" ht="16.5" customHeight="1">
      <c r="B573" s="333"/>
      <c r="C573" s="333"/>
      <c r="D573" s="405"/>
      <c r="E573" s="401" t="s">
        <v>1087</v>
      </c>
      <c r="F573" s="401" t="s">
        <v>24</v>
      </c>
      <c r="G573" s="401" t="s">
        <v>25</v>
      </c>
    </row>
    <row r="574" spans="1:16" ht="16.5" customHeight="1">
      <c r="B574" s="329" t="s">
        <v>1857</v>
      </c>
      <c r="C574" s="329" t="s">
        <v>1853</v>
      </c>
      <c r="D574" s="454" t="s">
        <v>1856</v>
      </c>
      <c r="E574" s="324">
        <f>F574-3</f>
        <v>45412</v>
      </c>
      <c r="F574" s="324">
        <v>45415</v>
      </c>
      <c r="G574" s="324">
        <f>F574+6</f>
        <v>45421</v>
      </c>
    </row>
    <row r="575" spans="1:16">
      <c r="B575" s="329" t="s">
        <v>1855</v>
      </c>
      <c r="C575" s="329" t="s">
        <v>1786</v>
      </c>
      <c r="D575" s="453"/>
      <c r="E575" s="324">
        <f>F575-3</f>
        <v>45419</v>
      </c>
      <c r="F575" s="324">
        <f>F574+7</f>
        <v>45422</v>
      </c>
      <c r="G575" s="324">
        <f>F575+6</f>
        <v>45428</v>
      </c>
    </row>
    <row r="576" spans="1:16" ht="16.5" customHeight="1">
      <c r="B576" s="329" t="s">
        <v>1854</v>
      </c>
      <c r="C576" s="329" t="s">
        <v>1853</v>
      </c>
      <c r="D576" s="453"/>
      <c r="E576" s="324">
        <f>F576-3</f>
        <v>45426</v>
      </c>
      <c r="F576" s="324">
        <f>F575+7</f>
        <v>45429</v>
      </c>
      <c r="G576" s="324">
        <f>F576+6</f>
        <v>45435</v>
      </c>
    </row>
    <row r="577" spans="2:7" ht="16.5" customHeight="1">
      <c r="B577" s="329" t="s">
        <v>1852</v>
      </c>
      <c r="C577" s="329" t="s">
        <v>1809</v>
      </c>
      <c r="D577" s="453"/>
      <c r="E577" s="324">
        <f>F577-3</f>
        <v>45433</v>
      </c>
      <c r="F577" s="324">
        <f>F576+7</f>
        <v>45436</v>
      </c>
      <c r="G577" s="324">
        <f>F577+6</f>
        <v>45442</v>
      </c>
    </row>
    <row r="578" spans="2:7" ht="16.5" customHeight="1">
      <c r="B578" s="329" t="s">
        <v>1851</v>
      </c>
      <c r="C578" s="329" t="s">
        <v>1786</v>
      </c>
      <c r="D578" s="452"/>
      <c r="E578" s="324">
        <f>F578-3</f>
        <v>45440</v>
      </c>
      <c r="F578" s="324">
        <f>F577+7</f>
        <v>45443</v>
      </c>
      <c r="G578" s="324">
        <f>F578+6</f>
        <v>45449</v>
      </c>
    </row>
    <row r="579" spans="2:7">
      <c r="B579" s="321"/>
      <c r="C579" s="321"/>
    </row>
    <row r="580" spans="2:7">
      <c r="B580" s="335" t="s">
        <v>1447</v>
      </c>
      <c r="C580" s="335" t="s">
        <v>1424</v>
      </c>
      <c r="D580" s="406" t="s">
        <v>1446</v>
      </c>
      <c r="E580" s="401" t="s">
        <v>1423</v>
      </c>
      <c r="F580" s="401" t="s">
        <v>1423</v>
      </c>
      <c r="G580" s="401" t="s">
        <v>1845</v>
      </c>
    </row>
    <row r="581" spans="2:7">
      <c r="B581" s="333"/>
      <c r="C581" s="333"/>
      <c r="D581" s="405"/>
      <c r="E581" s="401" t="s">
        <v>1679</v>
      </c>
      <c r="F581" s="401" t="s">
        <v>1421</v>
      </c>
      <c r="G581" s="401" t="s">
        <v>1304</v>
      </c>
    </row>
    <row r="582" spans="2:7" ht="16.5" customHeight="1">
      <c r="B582" s="329" t="s">
        <v>1801</v>
      </c>
      <c r="C582" s="329" t="s">
        <v>1850</v>
      </c>
      <c r="D582" s="400" t="s">
        <v>1849</v>
      </c>
      <c r="E582" s="324">
        <f>F582-3</f>
        <v>45416</v>
      </c>
      <c r="F582" s="324">
        <v>45419</v>
      </c>
      <c r="G582" s="324">
        <f>F582+6</f>
        <v>45425</v>
      </c>
    </row>
    <row r="583" spans="2:7">
      <c r="B583" s="329" t="s">
        <v>1798</v>
      </c>
      <c r="C583" s="329" t="s">
        <v>1848</v>
      </c>
      <c r="D583" s="400"/>
      <c r="E583" s="324">
        <f>F583-3</f>
        <v>45423</v>
      </c>
      <c r="F583" s="324">
        <f>F582+7</f>
        <v>45426</v>
      </c>
      <c r="G583" s="324">
        <f>F583+6</f>
        <v>45432</v>
      </c>
    </row>
    <row r="584" spans="2:7">
      <c r="B584" s="329" t="s">
        <v>1847</v>
      </c>
      <c r="C584" s="329" t="s">
        <v>1846</v>
      </c>
      <c r="D584" s="400"/>
      <c r="E584" s="324">
        <f>F584-3</f>
        <v>45430</v>
      </c>
      <c r="F584" s="324">
        <f>F583+7</f>
        <v>45433</v>
      </c>
      <c r="G584" s="324">
        <f>F584+6</f>
        <v>45439</v>
      </c>
    </row>
    <row r="585" spans="2:7">
      <c r="B585" s="329" t="s">
        <v>1794</v>
      </c>
      <c r="C585" s="329" t="s">
        <v>1793</v>
      </c>
      <c r="D585" s="400"/>
      <c r="E585" s="324">
        <f>F585-3</f>
        <v>45437</v>
      </c>
      <c r="F585" s="324">
        <f>F584+7</f>
        <v>45440</v>
      </c>
      <c r="G585" s="324">
        <f>F585+6</f>
        <v>45446</v>
      </c>
    </row>
    <row r="586" spans="2:7">
      <c r="B586" s="329" t="s">
        <v>1318</v>
      </c>
      <c r="C586" s="329" t="s">
        <v>1783</v>
      </c>
      <c r="D586" s="400"/>
      <c r="E586" s="324">
        <f>F586-3</f>
        <v>45444</v>
      </c>
      <c r="F586" s="324">
        <f>F585+7</f>
        <v>45447</v>
      </c>
      <c r="G586" s="324">
        <f>F586+6</f>
        <v>45453</v>
      </c>
    </row>
    <row r="587" spans="2:7">
      <c r="B587" s="363"/>
      <c r="C587" s="363"/>
      <c r="D587" s="383"/>
      <c r="E587" s="339"/>
      <c r="F587" s="339"/>
      <c r="G587" s="339"/>
    </row>
    <row r="588" spans="2:7">
      <c r="B588" s="335" t="s">
        <v>1447</v>
      </c>
      <c r="C588" s="335" t="s">
        <v>1399</v>
      </c>
      <c r="D588" s="406" t="s">
        <v>1446</v>
      </c>
      <c r="E588" s="401" t="s">
        <v>1423</v>
      </c>
      <c r="F588" s="401" t="s">
        <v>1423</v>
      </c>
      <c r="G588" s="401" t="s">
        <v>1845</v>
      </c>
    </row>
    <row r="589" spans="2:7">
      <c r="B589" s="333"/>
      <c r="C589" s="333"/>
      <c r="D589" s="405"/>
      <c r="E589" s="401" t="s">
        <v>1679</v>
      </c>
      <c r="F589" s="401" t="s">
        <v>1394</v>
      </c>
      <c r="G589" s="401" t="s">
        <v>1304</v>
      </c>
    </row>
    <row r="590" spans="2:7" ht="16.5" customHeight="1">
      <c r="B590" s="329" t="s">
        <v>1844</v>
      </c>
      <c r="C590" s="329" t="s">
        <v>1843</v>
      </c>
      <c r="D590" s="454" t="s">
        <v>1842</v>
      </c>
      <c r="E590" s="324">
        <f>F590-3</f>
        <v>45413</v>
      </c>
      <c r="F590" s="324">
        <v>45416</v>
      </c>
      <c r="G590" s="324">
        <f>F590+6</f>
        <v>45422</v>
      </c>
    </row>
    <row r="591" spans="2:7">
      <c r="B591" s="329" t="s">
        <v>1841</v>
      </c>
      <c r="C591" s="329" t="s">
        <v>1840</v>
      </c>
      <c r="D591" s="453"/>
      <c r="E591" s="324">
        <f>F591-3</f>
        <v>45420</v>
      </c>
      <c r="F591" s="324">
        <f>F590+7</f>
        <v>45423</v>
      </c>
      <c r="G591" s="324">
        <f>F591+6</f>
        <v>45429</v>
      </c>
    </row>
    <row r="592" spans="2:7">
      <c r="B592" s="329" t="s">
        <v>1839</v>
      </c>
      <c r="C592" s="329" t="s">
        <v>1838</v>
      </c>
      <c r="D592" s="453"/>
      <c r="E592" s="324">
        <f>F592-3</f>
        <v>45427</v>
      </c>
      <c r="F592" s="324">
        <f>F591+7</f>
        <v>45430</v>
      </c>
      <c r="G592" s="324">
        <f>F592+6</f>
        <v>45436</v>
      </c>
    </row>
    <row r="593" spans="1:10">
      <c r="B593" s="329" t="s">
        <v>1565</v>
      </c>
      <c r="C593" s="329" t="s">
        <v>1837</v>
      </c>
      <c r="D593" s="453"/>
      <c r="E593" s="324">
        <f>F593-3</f>
        <v>45434</v>
      </c>
      <c r="F593" s="324">
        <f>F592+7</f>
        <v>45437</v>
      </c>
      <c r="G593" s="324">
        <f>F593+6</f>
        <v>45443</v>
      </c>
    </row>
    <row r="594" spans="1:10">
      <c r="B594" s="329"/>
      <c r="C594" s="329"/>
      <c r="D594" s="452"/>
      <c r="E594" s="324">
        <f>F594-3</f>
        <v>45441</v>
      </c>
      <c r="F594" s="324">
        <f>F593+7</f>
        <v>45444</v>
      </c>
      <c r="G594" s="324">
        <f>F594+6</f>
        <v>45450</v>
      </c>
    </row>
    <row r="595" spans="1:10">
      <c r="B595" s="363"/>
      <c r="C595" s="363"/>
      <c r="D595" s="383"/>
      <c r="E595" s="339"/>
      <c r="F595" s="339"/>
      <c r="G595" s="339"/>
    </row>
    <row r="596" spans="1:10">
      <c r="B596" s="363"/>
      <c r="C596" s="363"/>
      <c r="D596" s="383"/>
      <c r="E596" s="339"/>
      <c r="F596" s="339"/>
      <c r="G596" s="339"/>
    </row>
    <row r="597" spans="1:10">
      <c r="A597" s="381" t="s">
        <v>153</v>
      </c>
    </row>
    <row r="598" spans="1:10" s="370" customFormat="1">
      <c r="A598" s="321"/>
      <c r="B598" s="335" t="s">
        <v>1447</v>
      </c>
      <c r="C598" s="335" t="s">
        <v>1424</v>
      </c>
      <c r="D598" s="406" t="s">
        <v>1446</v>
      </c>
      <c r="E598" s="401" t="s">
        <v>1398</v>
      </c>
      <c r="F598" s="401" t="s">
        <v>1423</v>
      </c>
      <c r="G598" s="401" t="s">
        <v>1820</v>
      </c>
      <c r="H598" s="321"/>
      <c r="I598" s="321"/>
      <c r="J598" s="321"/>
    </row>
    <row r="599" spans="1:10">
      <c r="B599" s="333"/>
      <c r="C599" s="333"/>
      <c r="D599" s="405"/>
      <c r="E599" s="401" t="s">
        <v>1395</v>
      </c>
      <c r="F599" s="324" t="s">
        <v>1421</v>
      </c>
      <c r="G599" s="401" t="s">
        <v>1304</v>
      </c>
    </row>
    <row r="600" spans="1:10">
      <c r="B600" s="329" t="s">
        <v>1836</v>
      </c>
      <c r="C600" s="329" t="s">
        <v>1753</v>
      </c>
      <c r="D600" s="454" t="s">
        <v>1835</v>
      </c>
      <c r="E600" s="324">
        <f>F600-3</f>
        <v>45411</v>
      </c>
      <c r="F600" s="324">
        <v>45414</v>
      </c>
      <c r="G600" s="324">
        <f>F600+5</f>
        <v>45419</v>
      </c>
    </row>
    <row r="601" spans="1:10">
      <c r="B601" s="329" t="s">
        <v>1832</v>
      </c>
      <c r="C601" s="329" t="s">
        <v>1753</v>
      </c>
      <c r="D601" s="453"/>
      <c r="E601" s="324">
        <f>F601-3</f>
        <v>45418</v>
      </c>
      <c r="F601" s="324">
        <f>F600+7</f>
        <v>45421</v>
      </c>
      <c r="G601" s="324">
        <f>F601+5</f>
        <v>45426</v>
      </c>
    </row>
    <row r="602" spans="1:10">
      <c r="B602" s="329" t="s">
        <v>1834</v>
      </c>
      <c r="C602" s="329" t="s">
        <v>1753</v>
      </c>
      <c r="D602" s="453"/>
      <c r="E602" s="324">
        <f>F602-3</f>
        <v>45425</v>
      </c>
      <c r="F602" s="324">
        <f>F601+7</f>
        <v>45428</v>
      </c>
      <c r="G602" s="324">
        <f>F602+5</f>
        <v>45433</v>
      </c>
    </row>
    <row r="603" spans="1:10">
      <c r="B603" s="329" t="s">
        <v>1833</v>
      </c>
      <c r="C603" s="329" t="s">
        <v>1805</v>
      </c>
      <c r="D603" s="453"/>
      <c r="E603" s="324">
        <f>F603-3</f>
        <v>45432</v>
      </c>
      <c r="F603" s="324">
        <f>F602+7</f>
        <v>45435</v>
      </c>
      <c r="G603" s="324">
        <f>F603+5</f>
        <v>45440</v>
      </c>
    </row>
    <row r="604" spans="1:10">
      <c r="B604" s="329" t="s">
        <v>1832</v>
      </c>
      <c r="C604" s="329" t="s">
        <v>1805</v>
      </c>
      <c r="D604" s="452"/>
      <c r="E604" s="324">
        <f>F604-3</f>
        <v>45439</v>
      </c>
      <c r="F604" s="324">
        <f>F603+7</f>
        <v>45442</v>
      </c>
      <c r="G604" s="324">
        <f>F604+5</f>
        <v>45447</v>
      </c>
    </row>
    <row r="605" spans="1:10">
      <c r="B605" s="342"/>
      <c r="C605" s="342"/>
      <c r="D605" s="451"/>
      <c r="E605" s="342"/>
    </row>
    <row r="606" spans="1:10">
      <c r="B606" s="335" t="s">
        <v>1447</v>
      </c>
      <c r="C606" s="335" t="s">
        <v>1399</v>
      </c>
      <c r="D606" s="406" t="s">
        <v>1452</v>
      </c>
      <c r="E606" s="401" t="s">
        <v>1398</v>
      </c>
      <c r="F606" s="401" t="s">
        <v>1423</v>
      </c>
      <c r="G606" s="401" t="s">
        <v>1820</v>
      </c>
    </row>
    <row r="607" spans="1:10">
      <c r="B607" s="333"/>
      <c r="C607" s="333"/>
      <c r="D607" s="405"/>
      <c r="E607" s="401" t="s">
        <v>1679</v>
      </c>
      <c r="F607" s="401" t="s">
        <v>1421</v>
      </c>
      <c r="G607" s="401" t="s">
        <v>1304</v>
      </c>
    </row>
    <row r="608" spans="1:10">
      <c r="B608" s="329" t="s">
        <v>1829</v>
      </c>
      <c r="C608" s="329" t="s">
        <v>1825</v>
      </c>
      <c r="D608" s="400" t="s">
        <v>1831</v>
      </c>
      <c r="E608" s="324">
        <f>F608-3</f>
        <v>45412</v>
      </c>
      <c r="F608" s="324">
        <v>45415</v>
      </c>
      <c r="G608" s="324">
        <f>F608+5</f>
        <v>45420</v>
      </c>
    </row>
    <row r="609" spans="1:8">
      <c r="B609" s="329" t="s">
        <v>1830</v>
      </c>
      <c r="C609" s="329" t="s">
        <v>218</v>
      </c>
      <c r="D609" s="400"/>
      <c r="E609" s="324">
        <f>F609-3</f>
        <v>45419</v>
      </c>
      <c r="F609" s="324">
        <f>F608+7</f>
        <v>45422</v>
      </c>
      <c r="G609" s="324">
        <f>F609+5</f>
        <v>45427</v>
      </c>
    </row>
    <row r="610" spans="1:8">
      <c r="B610" s="329" t="s">
        <v>1829</v>
      </c>
      <c r="C610" s="329" t="s">
        <v>921</v>
      </c>
      <c r="D610" s="400"/>
      <c r="E610" s="324">
        <f>F610-3</f>
        <v>45426</v>
      </c>
      <c r="F610" s="324">
        <f>F609+7</f>
        <v>45429</v>
      </c>
      <c r="G610" s="324">
        <f>F610+5</f>
        <v>45434</v>
      </c>
    </row>
    <row r="611" spans="1:8">
      <c r="B611" s="329" t="s">
        <v>1830</v>
      </c>
      <c r="C611" s="329" t="s">
        <v>922</v>
      </c>
      <c r="D611" s="400"/>
      <c r="E611" s="324">
        <f>F611-3</f>
        <v>45433</v>
      </c>
      <c r="F611" s="324">
        <f>F610+7</f>
        <v>45436</v>
      </c>
      <c r="G611" s="324">
        <f>F611+5</f>
        <v>45441</v>
      </c>
    </row>
    <row r="612" spans="1:8">
      <c r="B612" s="329" t="s">
        <v>1829</v>
      </c>
      <c r="C612" s="329" t="s">
        <v>923</v>
      </c>
      <c r="D612" s="400"/>
      <c r="E612" s="324">
        <f>F612-3</f>
        <v>45440</v>
      </c>
      <c r="F612" s="324">
        <f>F611+7</f>
        <v>45443</v>
      </c>
      <c r="G612" s="324">
        <f>F612+5</f>
        <v>45448</v>
      </c>
    </row>
    <row r="613" spans="1:8">
      <c r="B613" s="321"/>
      <c r="C613" s="321"/>
    </row>
    <row r="614" spans="1:8">
      <c r="B614" s="335" t="s">
        <v>1447</v>
      </c>
      <c r="C614" s="335" t="s">
        <v>1399</v>
      </c>
      <c r="D614" s="406" t="s">
        <v>1446</v>
      </c>
      <c r="E614" s="401" t="s">
        <v>1398</v>
      </c>
      <c r="F614" s="401" t="s">
        <v>1423</v>
      </c>
      <c r="G614" s="401" t="s">
        <v>1828</v>
      </c>
    </row>
    <row r="615" spans="1:8">
      <c r="B615" s="333"/>
      <c r="C615" s="333"/>
      <c r="D615" s="405"/>
      <c r="E615" s="401" t="s">
        <v>1679</v>
      </c>
      <c r="F615" s="401" t="s">
        <v>1421</v>
      </c>
      <c r="G615" s="401" t="s">
        <v>1304</v>
      </c>
    </row>
    <row r="616" spans="1:8" s="370" customFormat="1">
      <c r="A616" s="321"/>
      <c r="B616" s="329" t="s">
        <v>1826</v>
      </c>
      <c r="C616" s="329" t="s">
        <v>1786</v>
      </c>
      <c r="D616" s="380" t="s">
        <v>1827</v>
      </c>
      <c r="E616" s="324">
        <f>F616-3</f>
        <v>45413</v>
      </c>
      <c r="F616" s="324">
        <v>45416</v>
      </c>
      <c r="G616" s="324">
        <f>F616+4</f>
        <v>45420</v>
      </c>
      <c r="H616" s="321"/>
    </row>
    <row r="617" spans="1:8">
      <c r="B617" s="329" t="s">
        <v>1556</v>
      </c>
      <c r="C617" s="329" t="s">
        <v>1809</v>
      </c>
      <c r="D617" s="379"/>
      <c r="E617" s="324">
        <f>F617-3</f>
        <v>45420</v>
      </c>
      <c r="F617" s="324">
        <f>F616+7</f>
        <v>45423</v>
      </c>
      <c r="G617" s="324">
        <f>F617+4</f>
        <v>45427</v>
      </c>
    </row>
    <row r="618" spans="1:8">
      <c r="B618" s="329" t="s">
        <v>1558</v>
      </c>
      <c r="C618" s="329" t="s">
        <v>1803</v>
      </c>
      <c r="D618" s="379"/>
      <c r="E618" s="324">
        <f>F618-3</f>
        <v>45427</v>
      </c>
      <c r="F618" s="324">
        <f>F617+7</f>
        <v>45430</v>
      </c>
      <c r="G618" s="324">
        <f>F618+4</f>
        <v>45434</v>
      </c>
    </row>
    <row r="619" spans="1:8">
      <c r="B619" s="329" t="s">
        <v>1826</v>
      </c>
      <c r="C619" s="329" t="s">
        <v>1805</v>
      </c>
      <c r="D619" s="379"/>
      <c r="E619" s="324">
        <f>F619-3</f>
        <v>45434</v>
      </c>
      <c r="F619" s="324">
        <f>F618+7</f>
        <v>45437</v>
      </c>
      <c r="G619" s="324">
        <f>F619+4</f>
        <v>45441</v>
      </c>
    </row>
    <row r="620" spans="1:8">
      <c r="B620" s="329" t="s">
        <v>1263</v>
      </c>
      <c r="C620" s="329" t="s">
        <v>1783</v>
      </c>
      <c r="D620" s="378"/>
      <c r="E620" s="324">
        <f>F620-3</f>
        <v>45441</v>
      </c>
      <c r="F620" s="324">
        <f>F619+7</f>
        <v>45444</v>
      </c>
      <c r="G620" s="324">
        <f>F620+4</f>
        <v>45448</v>
      </c>
    </row>
    <row r="621" spans="1:8">
      <c r="B621" s="321"/>
      <c r="C621" s="321"/>
      <c r="E621" s="339"/>
      <c r="F621" s="339"/>
      <c r="G621" s="339"/>
    </row>
    <row r="622" spans="1:8">
      <c r="B622" s="335" t="s">
        <v>1447</v>
      </c>
      <c r="C622" s="335" t="s">
        <v>1399</v>
      </c>
      <c r="D622" s="406" t="s">
        <v>1452</v>
      </c>
      <c r="E622" s="401" t="s">
        <v>1398</v>
      </c>
      <c r="F622" s="401" t="s">
        <v>1423</v>
      </c>
      <c r="G622" s="401" t="s">
        <v>1820</v>
      </c>
    </row>
    <row r="623" spans="1:8">
      <c r="B623" s="333"/>
      <c r="C623" s="333"/>
      <c r="D623" s="405"/>
      <c r="E623" s="401" t="s">
        <v>1679</v>
      </c>
      <c r="F623" s="401" t="s">
        <v>1421</v>
      </c>
      <c r="G623" s="401" t="s">
        <v>1304</v>
      </c>
    </row>
    <row r="624" spans="1:8">
      <c r="B624" s="329" t="s">
        <v>1822</v>
      </c>
      <c r="C624" s="329" t="s">
        <v>1825</v>
      </c>
      <c r="D624" s="380" t="s">
        <v>1824</v>
      </c>
      <c r="E624" s="324">
        <f>F624-3</f>
        <v>45410</v>
      </c>
      <c r="F624" s="324">
        <v>45413</v>
      </c>
      <c r="G624" s="324">
        <f>F624+6</f>
        <v>45419</v>
      </c>
    </row>
    <row r="625" spans="1:7">
      <c r="B625" s="329" t="s">
        <v>1821</v>
      </c>
      <c r="C625" s="329" t="s">
        <v>218</v>
      </c>
      <c r="D625" s="379"/>
      <c r="E625" s="324">
        <f>F625-3</f>
        <v>45417</v>
      </c>
      <c r="F625" s="324">
        <f>F624+7</f>
        <v>45420</v>
      </c>
      <c r="G625" s="324">
        <f>F625+6</f>
        <v>45426</v>
      </c>
    </row>
    <row r="626" spans="1:7">
      <c r="B626" s="329" t="s">
        <v>1823</v>
      </c>
      <c r="C626" s="329" t="s">
        <v>921</v>
      </c>
      <c r="D626" s="379"/>
      <c r="E626" s="324">
        <f>F626-3</f>
        <v>45424</v>
      </c>
      <c r="F626" s="324">
        <f>F625+7</f>
        <v>45427</v>
      </c>
      <c r="G626" s="324">
        <f>F626+6</f>
        <v>45433</v>
      </c>
    </row>
    <row r="627" spans="1:7">
      <c r="B627" s="329" t="s">
        <v>1822</v>
      </c>
      <c r="C627" s="329" t="s">
        <v>922</v>
      </c>
      <c r="D627" s="379"/>
      <c r="E627" s="324">
        <f>F627-3</f>
        <v>45431</v>
      </c>
      <c r="F627" s="324">
        <f>F626+7</f>
        <v>45434</v>
      </c>
      <c r="G627" s="324">
        <f>F627+6</f>
        <v>45440</v>
      </c>
    </row>
    <row r="628" spans="1:7">
      <c r="B628" s="329" t="s">
        <v>1821</v>
      </c>
      <c r="C628" s="329" t="s">
        <v>923</v>
      </c>
      <c r="D628" s="378"/>
      <c r="E628" s="324">
        <f>F628-3</f>
        <v>45438</v>
      </c>
      <c r="F628" s="324">
        <f>F627+7</f>
        <v>45441</v>
      </c>
      <c r="G628" s="324">
        <f>F628+6</f>
        <v>45447</v>
      </c>
    </row>
    <row r="629" spans="1:7">
      <c r="B629" s="321"/>
      <c r="C629" s="321"/>
      <c r="E629" s="339"/>
      <c r="F629" s="339"/>
      <c r="G629" s="339"/>
    </row>
    <row r="630" spans="1:7">
      <c r="B630" s="335" t="s">
        <v>1472</v>
      </c>
      <c r="C630" s="335" t="s">
        <v>21</v>
      </c>
      <c r="D630" s="406" t="s">
        <v>1446</v>
      </c>
      <c r="E630" s="401" t="s">
        <v>128</v>
      </c>
      <c r="F630" s="401" t="s">
        <v>128</v>
      </c>
      <c r="G630" s="401" t="s">
        <v>1820</v>
      </c>
    </row>
    <row r="631" spans="1:7">
      <c r="B631" s="333"/>
      <c r="C631" s="333"/>
      <c r="D631" s="405"/>
      <c r="E631" s="401" t="s">
        <v>1087</v>
      </c>
      <c r="F631" s="401" t="s">
        <v>24</v>
      </c>
      <c r="G631" s="401" t="s">
        <v>1304</v>
      </c>
    </row>
    <row r="632" spans="1:7">
      <c r="B632" s="329" t="s">
        <v>1819</v>
      </c>
      <c r="C632" s="329" t="s">
        <v>1818</v>
      </c>
      <c r="D632" s="400" t="s">
        <v>1817</v>
      </c>
      <c r="E632" s="324">
        <f>F632-3</f>
        <v>45412</v>
      </c>
      <c r="F632" s="324">
        <v>45415</v>
      </c>
      <c r="G632" s="324">
        <f>F632+5</f>
        <v>45420</v>
      </c>
    </row>
    <row r="633" spans="1:7">
      <c r="B633" s="329" t="s">
        <v>1816</v>
      </c>
      <c r="C633" s="329" t="s">
        <v>1815</v>
      </c>
      <c r="D633" s="400"/>
      <c r="E633" s="324">
        <f>F633-3</f>
        <v>45419</v>
      </c>
      <c r="F633" s="324">
        <f>F632+7</f>
        <v>45422</v>
      </c>
      <c r="G633" s="324">
        <f>F633+5</f>
        <v>45427</v>
      </c>
    </row>
    <row r="634" spans="1:7">
      <c r="B634" s="329" t="s">
        <v>1814</v>
      </c>
      <c r="C634" s="329" t="s">
        <v>201</v>
      </c>
      <c r="D634" s="400"/>
      <c r="E634" s="324">
        <f>F634-3</f>
        <v>45426</v>
      </c>
      <c r="F634" s="324">
        <f>F633+7</f>
        <v>45429</v>
      </c>
      <c r="G634" s="324">
        <f>F634+5</f>
        <v>45434</v>
      </c>
    </row>
    <row r="635" spans="1:7">
      <c r="B635" s="329" t="s">
        <v>1813</v>
      </c>
      <c r="C635" s="329" t="s">
        <v>201</v>
      </c>
      <c r="D635" s="400"/>
      <c r="E635" s="324">
        <f>F635-3</f>
        <v>45433</v>
      </c>
      <c r="F635" s="324">
        <f>F634+7</f>
        <v>45436</v>
      </c>
      <c r="G635" s="324">
        <f>F635+5</f>
        <v>45441</v>
      </c>
    </row>
    <row r="636" spans="1:7">
      <c r="B636" s="329" t="s">
        <v>1812</v>
      </c>
      <c r="C636" s="329" t="s">
        <v>1811</v>
      </c>
      <c r="D636" s="400"/>
      <c r="E636" s="324">
        <f>F636-3</f>
        <v>45440</v>
      </c>
      <c r="F636" s="324">
        <f>F635+7</f>
        <v>45443</v>
      </c>
      <c r="G636" s="324">
        <f>F636+5</f>
        <v>45448</v>
      </c>
    </row>
    <row r="637" spans="1:7">
      <c r="B637" s="321"/>
      <c r="C637" s="321"/>
      <c r="E637" s="339"/>
      <c r="F637" s="339"/>
      <c r="G637" s="339"/>
    </row>
    <row r="638" spans="1:7">
      <c r="A638" s="381" t="s">
        <v>1810</v>
      </c>
      <c r="B638" s="339"/>
      <c r="C638" s="339"/>
      <c r="D638" s="450"/>
      <c r="E638" s="339"/>
      <c r="F638" s="339"/>
      <c r="G638" s="339"/>
    </row>
    <row r="639" spans="1:7">
      <c r="B639" s="335" t="s">
        <v>1447</v>
      </c>
      <c r="C639" s="335" t="s">
        <v>1424</v>
      </c>
      <c r="D639" s="406" t="s">
        <v>1446</v>
      </c>
      <c r="E639" s="401" t="s">
        <v>1423</v>
      </c>
      <c r="F639" s="401" t="s">
        <v>1423</v>
      </c>
      <c r="G639" s="401" t="s">
        <v>1802</v>
      </c>
    </row>
    <row r="640" spans="1:7">
      <c r="B640" s="333"/>
      <c r="C640" s="333"/>
      <c r="D640" s="405"/>
      <c r="E640" s="401" t="s">
        <v>1679</v>
      </c>
      <c r="F640" s="401" t="s">
        <v>1421</v>
      </c>
      <c r="G640" s="401" t="s">
        <v>1304</v>
      </c>
    </row>
    <row r="641" spans="1:7">
      <c r="B641" s="329" t="s">
        <v>1806</v>
      </c>
      <c r="C641" s="329" t="s">
        <v>1809</v>
      </c>
      <c r="D641" s="400" t="s">
        <v>1808</v>
      </c>
      <c r="E641" s="324">
        <f>F641-5</f>
        <v>45408</v>
      </c>
      <c r="F641" s="324">
        <v>45413</v>
      </c>
      <c r="G641" s="324">
        <f>F641+11</f>
        <v>45424</v>
      </c>
    </row>
    <row r="642" spans="1:7">
      <c r="B642" s="329" t="s">
        <v>1804</v>
      </c>
      <c r="C642" s="329" t="s">
        <v>1786</v>
      </c>
      <c r="D642" s="400"/>
      <c r="E642" s="324">
        <f>F642-5</f>
        <v>45415</v>
      </c>
      <c r="F642" s="324">
        <f>F641+7</f>
        <v>45420</v>
      </c>
      <c r="G642" s="324">
        <f>F642+11</f>
        <v>45431</v>
      </c>
    </row>
    <row r="643" spans="1:7">
      <c r="B643" s="329" t="s">
        <v>1807</v>
      </c>
      <c r="C643" s="329" t="s">
        <v>1786</v>
      </c>
      <c r="D643" s="400"/>
      <c r="E643" s="324">
        <f>F643-5</f>
        <v>45422</v>
      </c>
      <c r="F643" s="324">
        <f>F642+7</f>
        <v>45427</v>
      </c>
      <c r="G643" s="324">
        <f>F643+11</f>
        <v>45438</v>
      </c>
    </row>
    <row r="644" spans="1:7">
      <c r="B644" s="329" t="s">
        <v>1806</v>
      </c>
      <c r="C644" s="329" t="s">
        <v>1805</v>
      </c>
      <c r="D644" s="400"/>
      <c r="E644" s="324">
        <f>F644-5</f>
        <v>45429</v>
      </c>
      <c r="F644" s="324">
        <f>F643+7</f>
        <v>45434</v>
      </c>
      <c r="G644" s="324">
        <f>F644+11</f>
        <v>45445</v>
      </c>
    </row>
    <row r="645" spans="1:7">
      <c r="B645" s="329" t="s">
        <v>1804</v>
      </c>
      <c r="C645" s="329" t="s">
        <v>1803</v>
      </c>
      <c r="D645" s="400"/>
      <c r="E645" s="324">
        <f>F645-5</f>
        <v>45436</v>
      </c>
      <c r="F645" s="324">
        <f>F644+7</f>
        <v>45441</v>
      </c>
      <c r="G645" s="324">
        <f>F645+11</f>
        <v>45452</v>
      </c>
    </row>
    <row r="646" spans="1:7">
      <c r="B646" s="322" t="s">
        <v>1263</v>
      </c>
      <c r="C646" s="339" t="s">
        <v>1263</v>
      </c>
      <c r="E646" s="339"/>
      <c r="F646" s="339"/>
    </row>
    <row r="647" spans="1:7">
      <c r="B647" s="335" t="s">
        <v>1447</v>
      </c>
      <c r="C647" s="335" t="s">
        <v>1424</v>
      </c>
      <c r="D647" s="406" t="s">
        <v>1446</v>
      </c>
      <c r="E647" s="401" t="s">
        <v>1398</v>
      </c>
      <c r="F647" s="401" t="s">
        <v>1423</v>
      </c>
      <c r="G647" s="401" t="s">
        <v>1802</v>
      </c>
    </row>
    <row r="648" spans="1:7">
      <c r="B648" s="333"/>
      <c r="C648" s="333"/>
      <c r="D648" s="405"/>
      <c r="E648" s="401" t="s">
        <v>1679</v>
      </c>
      <c r="F648" s="401" t="s">
        <v>1421</v>
      </c>
      <c r="G648" s="401" t="s">
        <v>1323</v>
      </c>
    </row>
    <row r="649" spans="1:7">
      <c r="B649" s="329" t="s">
        <v>1801</v>
      </c>
      <c r="C649" s="329" t="s">
        <v>1800</v>
      </c>
      <c r="D649" s="400" t="s">
        <v>1799</v>
      </c>
      <c r="E649" s="324">
        <f>F649-3</f>
        <v>45416</v>
      </c>
      <c r="F649" s="324">
        <v>45419</v>
      </c>
      <c r="G649" s="324">
        <f>F649+8</f>
        <v>45427</v>
      </c>
    </row>
    <row r="650" spans="1:7">
      <c r="B650" s="329" t="s">
        <v>1798</v>
      </c>
      <c r="C650" s="329" t="s">
        <v>1797</v>
      </c>
      <c r="D650" s="400"/>
      <c r="E650" s="324">
        <f>F650-3</f>
        <v>45423</v>
      </c>
      <c r="F650" s="324">
        <f>F649+7</f>
        <v>45426</v>
      </c>
      <c r="G650" s="324">
        <f>F650+8</f>
        <v>45434</v>
      </c>
    </row>
    <row r="651" spans="1:7">
      <c r="B651" s="329" t="s">
        <v>1796</v>
      </c>
      <c r="C651" s="329" t="s">
        <v>1795</v>
      </c>
      <c r="D651" s="400"/>
      <c r="E651" s="324">
        <f>F651-3</f>
        <v>45430</v>
      </c>
      <c r="F651" s="324">
        <f>F650+7</f>
        <v>45433</v>
      </c>
      <c r="G651" s="324">
        <f>F651+8</f>
        <v>45441</v>
      </c>
    </row>
    <row r="652" spans="1:7">
      <c r="B652" s="329" t="s">
        <v>1794</v>
      </c>
      <c r="C652" s="329" t="s">
        <v>1793</v>
      </c>
      <c r="D652" s="400"/>
      <c r="E652" s="324">
        <f>F652-3</f>
        <v>45437</v>
      </c>
      <c r="F652" s="324">
        <f>F651+7</f>
        <v>45440</v>
      </c>
      <c r="G652" s="324">
        <f>F652+8</f>
        <v>45448</v>
      </c>
    </row>
    <row r="653" spans="1:7">
      <c r="B653" s="329" t="s">
        <v>1318</v>
      </c>
      <c r="C653" s="329" t="s">
        <v>1783</v>
      </c>
      <c r="D653" s="400"/>
      <c r="E653" s="324">
        <f>F653-3</f>
        <v>45444</v>
      </c>
      <c r="F653" s="324">
        <f>F652+7</f>
        <v>45447</v>
      </c>
      <c r="G653" s="324">
        <f>F653+8</f>
        <v>45455</v>
      </c>
    </row>
    <row r="654" spans="1:7">
      <c r="B654" s="321"/>
      <c r="C654" s="321"/>
      <c r="E654" s="339"/>
      <c r="F654" s="339"/>
    </row>
    <row r="655" spans="1:7">
      <c r="A655" s="381" t="s">
        <v>1792</v>
      </c>
      <c r="B655" s="409"/>
      <c r="C655" s="409"/>
      <c r="D655" s="383"/>
      <c r="E655" s="339"/>
      <c r="F655" s="339"/>
      <c r="G655" s="357"/>
    </row>
    <row r="656" spans="1:7">
      <c r="B656" s="321"/>
      <c r="C656" s="321"/>
      <c r="E656" s="339"/>
      <c r="F656" s="339"/>
      <c r="G656" s="339"/>
    </row>
    <row r="657" spans="1:7">
      <c r="B657" s="335" t="s">
        <v>1447</v>
      </c>
      <c r="C657" s="335" t="s">
        <v>1424</v>
      </c>
      <c r="D657" s="406" t="s">
        <v>1446</v>
      </c>
      <c r="E657" s="401" t="s">
        <v>1423</v>
      </c>
      <c r="F657" s="401" t="s">
        <v>1423</v>
      </c>
      <c r="G657" s="401" t="s">
        <v>1791</v>
      </c>
    </row>
    <row r="658" spans="1:7">
      <c r="B658" s="333"/>
      <c r="C658" s="333"/>
      <c r="D658" s="405"/>
      <c r="E658" s="401" t="s">
        <v>1395</v>
      </c>
      <c r="F658" s="401" t="s">
        <v>1421</v>
      </c>
      <c r="G658" s="401" t="s">
        <v>1304</v>
      </c>
    </row>
    <row r="659" spans="1:7">
      <c r="B659" s="329" t="s">
        <v>1787</v>
      </c>
      <c r="C659" s="329" t="s">
        <v>1784</v>
      </c>
      <c r="D659" s="400" t="s">
        <v>1790</v>
      </c>
      <c r="E659" s="324">
        <f>F659-3</f>
        <v>45413</v>
      </c>
      <c r="F659" s="324">
        <v>45416</v>
      </c>
      <c r="G659" s="324">
        <f>F659+7</f>
        <v>45423</v>
      </c>
    </row>
    <row r="660" spans="1:7">
      <c r="B660" s="329" t="s">
        <v>1789</v>
      </c>
      <c r="C660" s="329" t="s">
        <v>1788</v>
      </c>
      <c r="D660" s="400"/>
      <c r="E660" s="324">
        <f>F660-3</f>
        <v>45420</v>
      </c>
      <c r="F660" s="324">
        <f>F659+7</f>
        <v>45423</v>
      </c>
      <c r="G660" s="324">
        <f>F660+7</f>
        <v>45430</v>
      </c>
    </row>
    <row r="661" spans="1:7">
      <c r="B661" s="329" t="s">
        <v>1787</v>
      </c>
      <c r="C661" s="329" t="s">
        <v>1786</v>
      </c>
      <c r="D661" s="400"/>
      <c r="E661" s="324">
        <f>F661-3</f>
        <v>45427</v>
      </c>
      <c r="F661" s="324">
        <f>F660+7</f>
        <v>45430</v>
      </c>
      <c r="G661" s="324">
        <f>F661+7</f>
        <v>45437</v>
      </c>
    </row>
    <row r="662" spans="1:7">
      <c r="B662" s="329" t="s">
        <v>1785</v>
      </c>
      <c r="C662" s="329" t="s">
        <v>1784</v>
      </c>
      <c r="D662" s="400"/>
      <c r="E662" s="324">
        <f>F662-3</f>
        <v>45434</v>
      </c>
      <c r="F662" s="324">
        <f>F661+7</f>
        <v>45437</v>
      </c>
      <c r="G662" s="324">
        <f>F662+7</f>
        <v>45444</v>
      </c>
    </row>
    <row r="663" spans="1:7">
      <c r="B663" s="329" t="s">
        <v>1263</v>
      </c>
      <c r="C663" s="329" t="s">
        <v>1783</v>
      </c>
      <c r="D663" s="400"/>
      <c r="E663" s="324">
        <f>F663-3</f>
        <v>45441</v>
      </c>
      <c r="F663" s="324">
        <f>F662+7</f>
        <v>45444</v>
      </c>
      <c r="G663" s="324">
        <f>F663+7</f>
        <v>45451</v>
      </c>
    </row>
    <row r="664" spans="1:7">
      <c r="B664" s="321"/>
      <c r="C664" s="321"/>
      <c r="E664" s="339"/>
      <c r="F664" s="339"/>
      <c r="G664" s="339"/>
    </row>
    <row r="665" spans="1:7">
      <c r="A665" s="381" t="s">
        <v>1782</v>
      </c>
      <c r="B665" s="409"/>
      <c r="C665" s="409"/>
      <c r="D665" s="383"/>
      <c r="E665" s="339"/>
      <c r="F665" s="339"/>
      <c r="G665" s="357"/>
    </row>
    <row r="666" spans="1:7">
      <c r="B666" s="335" t="s">
        <v>1447</v>
      </c>
      <c r="C666" s="335" t="s">
        <v>1424</v>
      </c>
      <c r="D666" s="406" t="s">
        <v>1446</v>
      </c>
      <c r="E666" s="401" t="s">
        <v>1398</v>
      </c>
      <c r="F666" s="401" t="s">
        <v>1423</v>
      </c>
      <c r="G666" s="401" t="s">
        <v>1782</v>
      </c>
    </row>
    <row r="667" spans="1:7">
      <c r="B667" s="333"/>
      <c r="C667" s="333"/>
      <c r="D667" s="405"/>
      <c r="E667" s="401" t="s">
        <v>1679</v>
      </c>
      <c r="F667" s="401" t="s">
        <v>1394</v>
      </c>
      <c r="G667" s="401" t="s">
        <v>1304</v>
      </c>
    </row>
    <row r="668" spans="1:7">
      <c r="B668" s="324" t="s">
        <v>1781</v>
      </c>
      <c r="C668" s="324" t="s">
        <v>1780</v>
      </c>
      <c r="D668" s="400" t="s">
        <v>1779</v>
      </c>
      <c r="E668" s="324">
        <f>F668-6</f>
        <v>45407</v>
      </c>
      <c r="F668" s="324">
        <v>45413</v>
      </c>
      <c r="G668" s="324">
        <f>F668+12</f>
        <v>45425</v>
      </c>
    </row>
    <row r="669" spans="1:7" ht="16.5" customHeight="1">
      <c r="B669" s="324" t="s">
        <v>1778</v>
      </c>
      <c r="C669" s="324" t="s">
        <v>1777</v>
      </c>
      <c r="D669" s="400"/>
      <c r="E669" s="324">
        <f>F669-6</f>
        <v>45414</v>
      </c>
      <c r="F669" s="324">
        <f>F668+7</f>
        <v>45420</v>
      </c>
      <c r="G669" s="324">
        <f>F669+12</f>
        <v>45432</v>
      </c>
    </row>
    <row r="670" spans="1:7">
      <c r="B670" s="324" t="s">
        <v>1776</v>
      </c>
      <c r="C670" s="324" t="s">
        <v>1775</v>
      </c>
      <c r="D670" s="400"/>
      <c r="E670" s="324">
        <f>F670-6</f>
        <v>45421</v>
      </c>
      <c r="F670" s="324">
        <f>F669+7</f>
        <v>45427</v>
      </c>
      <c r="G670" s="324">
        <f>F670+12</f>
        <v>45439</v>
      </c>
    </row>
    <row r="671" spans="1:7">
      <c r="B671" s="324" t="s">
        <v>1774</v>
      </c>
      <c r="C671" s="324" t="s">
        <v>1773</v>
      </c>
      <c r="D671" s="400"/>
      <c r="E671" s="324">
        <f>F671-6</f>
        <v>45428</v>
      </c>
      <c r="F671" s="324">
        <f>F670+7</f>
        <v>45434</v>
      </c>
      <c r="G671" s="324">
        <f>F671+12</f>
        <v>45446</v>
      </c>
    </row>
    <row r="672" spans="1:7">
      <c r="B672" s="324" t="s">
        <v>1772</v>
      </c>
      <c r="C672" s="324" t="s">
        <v>1771</v>
      </c>
      <c r="D672" s="400"/>
      <c r="E672" s="324">
        <f>F672-6</f>
        <v>45435</v>
      </c>
      <c r="F672" s="324">
        <f>F671+7</f>
        <v>45441</v>
      </c>
      <c r="G672" s="324">
        <f>F672+12</f>
        <v>45453</v>
      </c>
    </row>
    <row r="673" spans="1:7">
      <c r="B673" s="449"/>
      <c r="C673" s="448"/>
      <c r="D673" s="383"/>
      <c r="E673" s="339"/>
      <c r="F673" s="339"/>
      <c r="G673" s="357"/>
    </row>
    <row r="674" spans="1:7">
      <c r="A674" s="381" t="s">
        <v>1761</v>
      </c>
      <c r="B674" s="409"/>
      <c r="C674" s="409"/>
      <c r="D674" s="383"/>
      <c r="E674" s="339"/>
      <c r="F674" s="339"/>
      <c r="G674" s="357"/>
    </row>
    <row r="675" spans="1:7">
      <c r="B675" s="335" t="s">
        <v>1447</v>
      </c>
      <c r="C675" s="335" t="s">
        <v>1424</v>
      </c>
      <c r="D675" s="406" t="s">
        <v>1452</v>
      </c>
      <c r="E675" s="401" t="s">
        <v>1398</v>
      </c>
      <c r="F675" s="401" t="s">
        <v>1423</v>
      </c>
      <c r="G675" s="401" t="s">
        <v>1770</v>
      </c>
    </row>
    <row r="676" spans="1:7">
      <c r="B676" s="333"/>
      <c r="C676" s="333"/>
      <c r="D676" s="405"/>
      <c r="E676" s="401" t="s">
        <v>1679</v>
      </c>
      <c r="F676" s="401" t="s">
        <v>1421</v>
      </c>
      <c r="G676" s="401" t="s">
        <v>1304</v>
      </c>
    </row>
    <row r="677" spans="1:7">
      <c r="B677" s="347" t="s">
        <v>1319</v>
      </c>
      <c r="C677" s="347" t="s">
        <v>1318</v>
      </c>
      <c r="D677" s="400" t="s">
        <v>1769</v>
      </c>
      <c r="E677" s="347">
        <f>F677-4</f>
        <v>45413</v>
      </c>
      <c r="F677" s="347">
        <v>45417</v>
      </c>
      <c r="G677" s="347">
        <f>F677+11</f>
        <v>45428</v>
      </c>
    </row>
    <row r="678" spans="1:7">
      <c r="B678" s="324" t="s">
        <v>1768</v>
      </c>
      <c r="C678" s="324" t="s">
        <v>1767</v>
      </c>
      <c r="D678" s="400"/>
      <c r="E678" s="324">
        <f>F678-4</f>
        <v>45420</v>
      </c>
      <c r="F678" s="324">
        <f>F677+7</f>
        <v>45424</v>
      </c>
      <c r="G678" s="324">
        <f>F678+11</f>
        <v>45435</v>
      </c>
    </row>
    <row r="679" spans="1:7">
      <c r="B679" s="324" t="s">
        <v>1766</v>
      </c>
      <c r="C679" s="324" t="s">
        <v>1765</v>
      </c>
      <c r="D679" s="400"/>
      <c r="E679" s="324">
        <f>F679-4</f>
        <v>45427</v>
      </c>
      <c r="F679" s="324">
        <f>F678+7</f>
        <v>45431</v>
      </c>
      <c r="G679" s="324">
        <f>F679+11</f>
        <v>45442</v>
      </c>
    </row>
    <row r="680" spans="1:7">
      <c r="B680" s="324" t="s">
        <v>1764</v>
      </c>
      <c r="C680" s="324" t="s">
        <v>1763</v>
      </c>
      <c r="D680" s="400"/>
      <c r="E680" s="324">
        <f>F680-4</f>
        <v>45434</v>
      </c>
      <c r="F680" s="324">
        <f>F679+7</f>
        <v>45438</v>
      </c>
      <c r="G680" s="324">
        <f>F680+11</f>
        <v>45449</v>
      </c>
    </row>
    <row r="681" spans="1:7">
      <c r="B681" s="329"/>
      <c r="C681" s="329"/>
      <c r="D681" s="400"/>
      <c r="E681" s="324">
        <f>F681-4</f>
        <v>45441</v>
      </c>
      <c r="F681" s="324">
        <f>F680+7</f>
        <v>45445</v>
      </c>
      <c r="G681" s="324">
        <f>F681+11</f>
        <v>45456</v>
      </c>
    </row>
    <row r="682" spans="1:7">
      <c r="B682" s="321"/>
      <c r="C682" s="321"/>
      <c r="D682" s="321"/>
    </row>
    <row r="683" spans="1:7">
      <c r="B683" s="335" t="s">
        <v>1549</v>
      </c>
      <c r="C683" s="335" t="s">
        <v>1399</v>
      </c>
      <c r="D683" s="406" t="s">
        <v>1452</v>
      </c>
      <c r="E683" s="324" t="s">
        <v>1762</v>
      </c>
      <c r="F683" s="324" t="s">
        <v>1308</v>
      </c>
      <c r="G683" s="324" t="s">
        <v>1761</v>
      </c>
    </row>
    <row r="684" spans="1:7">
      <c r="B684" s="333"/>
      <c r="C684" s="333"/>
      <c r="D684" s="405"/>
      <c r="E684" s="324" t="s">
        <v>1325</v>
      </c>
      <c r="F684" s="324" t="s">
        <v>1324</v>
      </c>
      <c r="G684" s="324" t="s">
        <v>1631</v>
      </c>
    </row>
    <row r="685" spans="1:7">
      <c r="B685" s="324" t="s">
        <v>1760</v>
      </c>
      <c r="C685" s="324" t="s">
        <v>1759</v>
      </c>
      <c r="D685" s="400" t="s">
        <v>1758</v>
      </c>
      <c r="E685" s="324">
        <f>F685-4</f>
        <v>45410</v>
      </c>
      <c r="F685" s="324">
        <v>45414</v>
      </c>
      <c r="G685" s="324">
        <f>F685+11</f>
        <v>45425</v>
      </c>
    </row>
    <row r="686" spans="1:7">
      <c r="B686" s="324" t="s">
        <v>1757</v>
      </c>
      <c r="C686" s="324" t="s">
        <v>201</v>
      </c>
      <c r="D686" s="400"/>
      <c r="E686" s="324">
        <f>F686-4</f>
        <v>45417</v>
      </c>
      <c r="F686" s="324">
        <f>F685+7</f>
        <v>45421</v>
      </c>
      <c r="G686" s="324">
        <f>F686+11</f>
        <v>45432</v>
      </c>
    </row>
    <row r="687" spans="1:7">
      <c r="B687" s="324" t="s">
        <v>1756</v>
      </c>
      <c r="C687" s="324" t="s">
        <v>201</v>
      </c>
      <c r="D687" s="400"/>
      <c r="E687" s="324">
        <f>F687-4</f>
        <v>45424</v>
      </c>
      <c r="F687" s="324">
        <f>F686+7</f>
        <v>45428</v>
      </c>
      <c r="G687" s="324">
        <f>F687+11</f>
        <v>45439</v>
      </c>
    </row>
    <row r="688" spans="1:7">
      <c r="B688" s="324" t="s">
        <v>1755</v>
      </c>
      <c r="C688" s="324" t="s">
        <v>205</v>
      </c>
      <c r="D688" s="400"/>
      <c r="E688" s="324">
        <f>F688-4</f>
        <v>45431</v>
      </c>
      <c r="F688" s="324">
        <f>F687+7</f>
        <v>45435</v>
      </c>
      <c r="G688" s="324">
        <f>F688+11</f>
        <v>45446</v>
      </c>
    </row>
    <row r="689" spans="1:8">
      <c r="B689" s="324" t="s">
        <v>1754</v>
      </c>
      <c r="C689" s="324" t="s">
        <v>1753</v>
      </c>
      <c r="D689" s="400"/>
      <c r="E689" s="324">
        <f>F689-4</f>
        <v>45438</v>
      </c>
      <c r="F689" s="324">
        <f>F688+7</f>
        <v>45442</v>
      </c>
      <c r="G689" s="324">
        <f>F689+11</f>
        <v>45453</v>
      </c>
    </row>
    <row r="690" spans="1:8">
      <c r="A690" s="447" t="s">
        <v>147</v>
      </c>
      <c r="B690" s="396"/>
      <c r="C690" s="396"/>
      <c r="D690" s="395"/>
      <c r="E690" s="394"/>
      <c r="F690" s="394"/>
      <c r="G690" s="394"/>
      <c r="H690" s="375"/>
    </row>
    <row r="691" spans="1:8">
      <c r="A691" s="381" t="s">
        <v>1752</v>
      </c>
    </row>
    <row r="692" spans="1:8">
      <c r="B692" s="335" t="s">
        <v>1549</v>
      </c>
      <c r="C692" s="335" t="s">
        <v>1399</v>
      </c>
      <c r="D692" s="406" t="s">
        <v>1446</v>
      </c>
      <c r="E692" s="401" t="s">
        <v>1423</v>
      </c>
      <c r="F692" s="401" t="s">
        <v>1423</v>
      </c>
      <c r="G692" s="401" t="s">
        <v>1752</v>
      </c>
    </row>
    <row r="693" spans="1:8">
      <c r="B693" s="333"/>
      <c r="C693" s="333"/>
      <c r="D693" s="405"/>
      <c r="E693" s="401" t="s">
        <v>1679</v>
      </c>
      <c r="F693" s="401" t="s">
        <v>1421</v>
      </c>
      <c r="G693" s="401" t="s">
        <v>1746</v>
      </c>
    </row>
    <row r="694" spans="1:8">
      <c r="B694" s="324" t="s">
        <v>1745</v>
      </c>
      <c r="C694" s="324" t="s">
        <v>1744</v>
      </c>
      <c r="D694" s="380" t="s">
        <v>1743</v>
      </c>
      <c r="E694" s="324">
        <f>F694-6</f>
        <v>45408</v>
      </c>
      <c r="F694" s="324">
        <v>45414</v>
      </c>
      <c r="G694" s="324">
        <f>F694+27</f>
        <v>45441</v>
      </c>
    </row>
    <row r="695" spans="1:8">
      <c r="B695" s="324" t="s">
        <v>1742</v>
      </c>
      <c r="C695" s="324" t="s">
        <v>1751</v>
      </c>
      <c r="D695" s="379"/>
      <c r="E695" s="324">
        <f>F695-6</f>
        <v>45415</v>
      </c>
      <c r="F695" s="324">
        <f>F694+7</f>
        <v>45421</v>
      </c>
      <c r="G695" s="324">
        <f>F695+27</f>
        <v>45448</v>
      </c>
    </row>
    <row r="696" spans="1:8">
      <c r="B696" s="324" t="s">
        <v>1740</v>
      </c>
      <c r="C696" s="324" t="s">
        <v>1739</v>
      </c>
      <c r="D696" s="379"/>
      <c r="E696" s="324">
        <f>F696-6</f>
        <v>45422</v>
      </c>
      <c r="F696" s="324">
        <f>F695+7</f>
        <v>45428</v>
      </c>
      <c r="G696" s="324">
        <f>F696+27</f>
        <v>45455</v>
      </c>
    </row>
    <row r="697" spans="1:8">
      <c r="B697" s="324" t="s">
        <v>1738</v>
      </c>
      <c r="C697" s="324" t="s">
        <v>1750</v>
      </c>
      <c r="D697" s="379"/>
      <c r="E697" s="324">
        <f>F697-6</f>
        <v>45429</v>
      </c>
      <c r="F697" s="324">
        <f>F696+7</f>
        <v>45435</v>
      </c>
      <c r="G697" s="324">
        <f>F697+27</f>
        <v>45462</v>
      </c>
    </row>
    <row r="698" spans="1:8">
      <c r="B698" s="324" t="s">
        <v>1736</v>
      </c>
      <c r="C698" s="324" t="s">
        <v>70</v>
      </c>
      <c r="D698" s="378"/>
      <c r="E698" s="324">
        <f>F698-6</f>
        <v>45436</v>
      </c>
      <c r="F698" s="324">
        <f>F697+7</f>
        <v>45442</v>
      </c>
      <c r="G698" s="324">
        <f>F698+27</f>
        <v>45469</v>
      </c>
    </row>
    <row r="699" spans="1:8">
      <c r="B699" s="321"/>
      <c r="C699" s="321"/>
    </row>
    <row r="700" spans="1:8">
      <c r="A700" s="381" t="s">
        <v>1749</v>
      </c>
      <c r="B700" s="321"/>
      <c r="C700" s="321"/>
    </row>
    <row r="701" spans="1:8">
      <c r="B701" s="335" t="s">
        <v>1549</v>
      </c>
      <c r="C701" s="335" t="s">
        <v>1399</v>
      </c>
      <c r="D701" s="406" t="s">
        <v>1748</v>
      </c>
      <c r="E701" s="401" t="s">
        <v>1423</v>
      </c>
      <c r="F701" s="401" t="s">
        <v>1423</v>
      </c>
      <c r="G701" s="401" t="s">
        <v>1747</v>
      </c>
    </row>
    <row r="702" spans="1:8">
      <c r="B702" s="333"/>
      <c r="C702" s="333"/>
      <c r="D702" s="405"/>
      <c r="E702" s="401" t="s">
        <v>1395</v>
      </c>
      <c r="F702" s="401" t="s">
        <v>1421</v>
      </c>
      <c r="G702" s="401" t="s">
        <v>1746</v>
      </c>
    </row>
    <row r="703" spans="1:8">
      <c r="B703" s="324" t="s">
        <v>1745</v>
      </c>
      <c r="C703" s="324" t="s">
        <v>1744</v>
      </c>
      <c r="D703" s="380" t="s">
        <v>1743</v>
      </c>
      <c r="E703" s="324">
        <f>F703-6</f>
        <v>45408</v>
      </c>
      <c r="F703" s="324">
        <v>45414</v>
      </c>
      <c r="G703" s="324">
        <f>F703+22</f>
        <v>45436</v>
      </c>
    </row>
    <row r="704" spans="1:8">
      <c r="B704" s="324" t="s">
        <v>1742</v>
      </c>
      <c r="C704" s="324" t="s">
        <v>1741</v>
      </c>
      <c r="D704" s="379"/>
      <c r="E704" s="324">
        <f>F704-6</f>
        <v>45415</v>
      </c>
      <c r="F704" s="324">
        <f>F703+7</f>
        <v>45421</v>
      </c>
      <c r="G704" s="324">
        <f>F704+22</f>
        <v>45443</v>
      </c>
    </row>
    <row r="705" spans="1:8">
      <c r="B705" s="324" t="s">
        <v>1740</v>
      </c>
      <c r="C705" s="324" t="s">
        <v>1739</v>
      </c>
      <c r="D705" s="379"/>
      <c r="E705" s="324">
        <f>F705-6</f>
        <v>45422</v>
      </c>
      <c r="F705" s="324">
        <f>F704+7</f>
        <v>45428</v>
      </c>
      <c r="G705" s="324">
        <f>F705+22</f>
        <v>45450</v>
      </c>
    </row>
    <row r="706" spans="1:8">
      <c r="B706" s="324" t="s">
        <v>1738</v>
      </c>
      <c r="C706" s="324" t="s">
        <v>1737</v>
      </c>
      <c r="D706" s="379"/>
      <c r="E706" s="324">
        <f>F706-6</f>
        <v>45429</v>
      </c>
      <c r="F706" s="324">
        <f>F705+7</f>
        <v>45435</v>
      </c>
      <c r="G706" s="324">
        <f>F706+22</f>
        <v>45457</v>
      </c>
    </row>
    <row r="707" spans="1:8">
      <c r="B707" s="324" t="s">
        <v>1736</v>
      </c>
      <c r="C707" s="324" t="s">
        <v>70</v>
      </c>
      <c r="D707" s="378"/>
      <c r="E707" s="324">
        <f>F707-6</f>
        <v>45436</v>
      </c>
      <c r="F707" s="324">
        <f>F706+7</f>
        <v>45442</v>
      </c>
      <c r="G707" s="324">
        <f>F707+22</f>
        <v>45464</v>
      </c>
    </row>
    <row r="708" spans="1:8">
      <c r="B708" s="342"/>
      <c r="C708" s="363"/>
      <c r="D708" s="383"/>
      <c r="E708" s="339"/>
      <c r="F708" s="339"/>
    </row>
    <row r="709" spans="1:8">
      <c r="A709" s="381" t="s">
        <v>1734</v>
      </c>
      <c r="B709" s="373"/>
      <c r="C709" s="373"/>
      <c r="E709" s="373"/>
      <c r="F709" s="381"/>
      <c r="G709" s="381"/>
      <c r="H709" s="375"/>
    </row>
    <row r="710" spans="1:8">
      <c r="B710" s="335" t="s">
        <v>1549</v>
      </c>
      <c r="C710" s="335" t="s">
        <v>1424</v>
      </c>
      <c r="D710" s="406" t="s">
        <v>1446</v>
      </c>
      <c r="E710" s="401" t="s">
        <v>1735</v>
      </c>
      <c r="F710" s="401" t="s">
        <v>1423</v>
      </c>
      <c r="G710" s="401" t="s">
        <v>1734</v>
      </c>
    </row>
    <row r="711" spans="1:8">
      <c r="B711" s="333"/>
      <c r="C711" s="333"/>
      <c r="D711" s="405"/>
      <c r="E711" s="401" t="s">
        <v>1679</v>
      </c>
      <c r="F711" s="401" t="s">
        <v>1421</v>
      </c>
      <c r="G711" s="401" t="s">
        <v>1323</v>
      </c>
    </row>
    <row r="712" spans="1:8">
      <c r="B712" s="324" t="s">
        <v>1733</v>
      </c>
      <c r="C712" s="324" t="s">
        <v>1732</v>
      </c>
      <c r="D712" s="400" t="s">
        <v>1731</v>
      </c>
      <c r="E712" s="324">
        <f>F712-4</f>
        <v>45411</v>
      </c>
      <c r="F712" s="324">
        <v>45415</v>
      </c>
      <c r="G712" s="324">
        <f>F712+23</f>
        <v>45438</v>
      </c>
    </row>
    <row r="713" spans="1:8">
      <c r="B713" s="324" t="s">
        <v>1730</v>
      </c>
      <c r="C713" s="324" t="s">
        <v>1729</v>
      </c>
      <c r="D713" s="400"/>
      <c r="E713" s="324">
        <f>F713-4</f>
        <v>45418</v>
      </c>
      <c r="F713" s="324">
        <f>F712+7</f>
        <v>45422</v>
      </c>
      <c r="G713" s="324">
        <f>F713+23</f>
        <v>45445</v>
      </c>
    </row>
    <row r="714" spans="1:8">
      <c r="A714" s="446"/>
      <c r="B714" s="324" t="s">
        <v>1728</v>
      </c>
      <c r="C714" s="324" t="s">
        <v>1727</v>
      </c>
      <c r="D714" s="400"/>
      <c r="E714" s="324">
        <f>F714-4</f>
        <v>45425</v>
      </c>
      <c r="F714" s="324">
        <f>F713+7</f>
        <v>45429</v>
      </c>
      <c r="G714" s="324">
        <f>F714+23</f>
        <v>45452</v>
      </c>
    </row>
    <row r="715" spans="1:8">
      <c r="B715" s="324" t="s">
        <v>1726</v>
      </c>
      <c r="C715" s="324" t="s">
        <v>1725</v>
      </c>
      <c r="D715" s="400"/>
      <c r="E715" s="324">
        <f>F715-4</f>
        <v>45432</v>
      </c>
      <c r="F715" s="324">
        <f>F714+7</f>
        <v>45436</v>
      </c>
      <c r="G715" s="324">
        <f>F715+23</f>
        <v>45459</v>
      </c>
    </row>
    <row r="716" spans="1:8">
      <c r="B716" s="324" t="s">
        <v>1724</v>
      </c>
      <c r="C716" s="324" t="s">
        <v>1723</v>
      </c>
      <c r="D716" s="400"/>
      <c r="E716" s="324">
        <f>F716-4</f>
        <v>45439</v>
      </c>
      <c r="F716" s="324">
        <f>F715+7</f>
        <v>45443</v>
      </c>
      <c r="G716" s="324">
        <f>F716+23</f>
        <v>45466</v>
      </c>
    </row>
    <row r="717" spans="1:8">
      <c r="B717" s="321"/>
      <c r="C717" s="321"/>
      <c r="F717" s="339"/>
      <c r="G717" s="339"/>
    </row>
    <row r="718" spans="1:8">
      <c r="A718" s="381" t="s">
        <v>1722</v>
      </c>
      <c r="B718" s="321"/>
      <c r="C718" s="321"/>
      <c r="F718" s="445"/>
      <c r="G718" s="445"/>
    </row>
    <row r="719" spans="1:8">
      <c r="B719" s="335" t="s">
        <v>1549</v>
      </c>
      <c r="C719" s="335" t="s">
        <v>1424</v>
      </c>
      <c r="D719" s="406" t="s">
        <v>1452</v>
      </c>
      <c r="E719" s="401" t="s">
        <v>1398</v>
      </c>
      <c r="F719" s="401" t="s">
        <v>1398</v>
      </c>
      <c r="G719" s="401" t="s">
        <v>1721</v>
      </c>
    </row>
    <row r="720" spans="1:8">
      <c r="B720" s="333"/>
      <c r="C720" s="333"/>
      <c r="D720" s="405"/>
      <c r="E720" s="401" t="s">
        <v>1679</v>
      </c>
      <c r="F720" s="401" t="s">
        <v>1421</v>
      </c>
      <c r="G720" s="401" t="s">
        <v>1323</v>
      </c>
    </row>
    <row r="721" spans="1:7">
      <c r="B721" s="347" t="s">
        <v>1319</v>
      </c>
      <c r="C721" s="347"/>
      <c r="D721" s="400" t="s">
        <v>1720</v>
      </c>
      <c r="E721" s="347">
        <f>F721-5</f>
        <v>45414</v>
      </c>
      <c r="F721" s="347">
        <v>45419</v>
      </c>
      <c r="G721" s="347">
        <f>F721+37</f>
        <v>45456</v>
      </c>
    </row>
    <row r="722" spans="1:7">
      <c r="B722" s="324" t="s">
        <v>1719</v>
      </c>
      <c r="C722" s="324" t="s">
        <v>1718</v>
      </c>
      <c r="D722" s="400"/>
      <c r="E722" s="324">
        <f>F722-5</f>
        <v>45421</v>
      </c>
      <c r="F722" s="324">
        <f>F721+7</f>
        <v>45426</v>
      </c>
      <c r="G722" s="324">
        <f>F722+37</f>
        <v>45463</v>
      </c>
    </row>
    <row r="723" spans="1:7">
      <c r="B723" s="324" t="s">
        <v>1717</v>
      </c>
      <c r="C723" s="324" t="s">
        <v>1716</v>
      </c>
      <c r="D723" s="400"/>
      <c r="E723" s="324">
        <f>F723-5</f>
        <v>45428</v>
      </c>
      <c r="F723" s="324">
        <f>F722+7</f>
        <v>45433</v>
      </c>
      <c r="G723" s="324">
        <f>F723+37</f>
        <v>45470</v>
      </c>
    </row>
    <row r="724" spans="1:7">
      <c r="B724" s="324" t="s">
        <v>1715</v>
      </c>
      <c r="C724" s="324" t="s">
        <v>1714</v>
      </c>
      <c r="D724" s="400"/>
      <c r="E724" s="324">
        <f>F724-5</f>
        <v>45435</v>
      </c>
      <c r="F724" s="324">
        <f>F723+7</f>
        <v>45440</v>
      </c>
      <c r="G724" s="324">
        <f>F724+37</f>
        <v>45477</v>
      </c>
    </row>
    <row r="725" spans="1:7">
      <c r="B725" s="324" t="s">
        <v>1713</v>
      </c>
      <c r="C725" s="324" t="s">
        <v>52</v>
      </c>
      <c r="D725" s="400"/>
      <c r="E725" s="324">
        <f>F725-5</f>
        <v>45442</v>
      </c>
      <c r="F725" s="324">
        <f>F724+7</f>
        <v>45447</v>
      </c>
      <c r="G725" s="324">
        <f>F725+37</f>
        <v>45484</v>
      </c>
    </row>
    <row r="726" spans="1:7">
      <c r="B726" s="339"/>
      <c r="C726" s="339"/>
      <c r="F726" s="339"/>
    </row>
    <row r="727" spans="1:7">
      <c r="A727" s="381" t="s">
        <v>1712</v>
      </c>
      <c r="B727" s="321"/>
      <c r="C727" s="321"/>
      <c r="F727" s="445"/>
    </row>
    <row r="728" spans="1:7">
      <c r="B728" s="335" t="s">
        <v>1549</v>
      </c>
      <c r="C728" s="335" t="s">
        <v>1424</v>
      </c>
      <c r="D728" s="406" t="s">
        <v>1446</v>
      </c>
      <c r="E728" s="401" t="s">
        <v>1398</v>
      </c>
      <c r="F728" s="401" t="s">
        <v>1423</v>
      </c>
      <c r="G728" s="401" t="s">
        <v>1711</v>
      </c>
    </row>
    <row r="729" spans="1:7">
      <c r="B729" s="333"/>
      <c r="C729" s="333"/>
      <c r="D729" s="405"/>
      <c r="E729" s="401" t="s">
        <v>1679</v>
      </c>
      <c r="F729" s="401" t="s">
        <v>1394</v>
      </c>
      <c r="G729" s="401" t="s">
        <v>1304</v>
      </c>
    </row>
    <row r="730" spans="1:7">
      <c r="B730" s="324" t="s">
        <v>1710</v>
      </c>
      <c r="C730" s="324" t="s">
        <v>1386</v>
      </c>
      <c r="D730" s="400" t="s">
        <v>1709</v>
      </c>
      <c r="E730" s="324">
        <f>F730-6</f>
        <v>45407</v>
      </c>
      <c r="F730" s="324">
        <v>45413</v>
      </c>
      <c r="G730" s="324">
        <f>F730+45</f>
        <v>45458</v>
      </c>
    </row>
    <row r="731" spans="1:7">
      <c r="B731" s="347" t="s">
        <v>1566</v>
      </c>
      <c r="C731" s="347"/>
      <c r="D731" s="400"/>
      <c r="E731" s="347">
        <f>F731-6</f>
        <v>45414</v>
      </c>
      <c r="F731" s="347">
        <f>F730+7</f>
        <v>45420</v>
      </c>
      <c r="G731" s="347">
        <f>F731+45</f>
        <v>45465</v>
      </c>
    </row>
    <row r="732" spans="1:7">
      <c r="B732" s="347" t="s">
        <v>1566</v>
      </c>
      <c r="C732" s="347"/>
      <c r="D732" s="400"/>
      <c r="E732" s="347">
        <f>F732-6</f>
        <v>45421</v>
      </c>
      <c r="F732" s="347">
        <f>F731+7</f>
        <v>45427</v>
      </c>
      <c r="G732" s="347">
        <f>F732+45</f>
        <v>45472</v>
      </c>
    </row>
    <row r="733" spans="1:7">
      <c r="B733" s="324" t="s">
        <v>1708</v>
      </c>
      <c r="C733" s="324" t="s">
        <v>1707</v>
      </c>
      <c r="D733" s="400"/>
      <c r="E733" s="324">
        <f>F733-6</f>
        <v>45428</v>
      </c>
      <c r="F733" s="324">
        <f>F732+7</f>
        <v>45434</v>
      </c>
      <c r="G733" s="324">
        <f>F733+45</f>
        <v>45479</v>
      </c>
    </row>
    <row r="734" spans="1:7">
      <c r="B734" s="324" t="s">
        <v>1706</v>
      </c>
      <c r="C734" s="324" t="s">
        <v>1705</v>
      </c>
      <c r="D734" s="400"/>
      <c r="E734" s="324">
        <f>F734-6</f>
        <v>45435</v>
      </c>
      <c r="F734" s="324">
        <f>F733+7</f>
        <v>45441</v>
      </c>
      <c r="G734" s="324">
        <f>F734+45</f>
        <v>45486</v>
      </c>
    </row>
    <row r="735" spans="1:7">
      <c r="B735" s="321"/>
      <c r="C735" s="321"/>
      <c r="D735" s="383"/>
      <c r="E735" s="339"/>
      <c r="F735" s="339"/>
    </row>
    <row r="736" spans="1:7">
      <c r="A736" s="381" t="s">
        <v>1704</v>
      </c>
      <c r="B736" s="321"/>
      <c r="C736" s="321"/>
    </row>
    <row r="737" spans="1:8">
      <c r="B737" s="335" t="s">
        <v>1447</v>
      </c>
      <c r="C737" s="335" t="s">
        <v>1424</v>
      </c>
      <c r="D737" s="406" t="s">
        <v>1446</v>
      </c>
      <c r="E737" s="401" t="s">
        <v>1423</v>
      </c>
      <c r="F737" s="401" t="s">
        <v>1423</v>
      </c>
      <c r="G737" s="401" t="s">
        <v>1703</v>
      </c>
    </row>
    <row r="738" spans="1:8">
      <c r="B738" s="333"/>
      <c r="C738" s="333"/>
      <c r="D738" s="405"/>
      <c r="E738" s="401" t="s">
        <v>1395</v>
      </c>
      <c r="F738" s="401" t="s">
        <v>1421</v>
      </c>
      <c r="G738" s="401" t="s">
        <v>1304</v>
      </c>
    </row>
    <row r="739" spans="1:8">
      <c r="B739" s="326" t="s">
        <v>1702</v>
      </c>
      <c r="C739" s="326" t="s">
        <v>1701</v>
      </c>
      <c r="D739" s="400" t="s">
        <v>1700</v>
      </c>
      <c r="E739" s="324">
        <f>F739-4</f>
        <v>45411</v>
      </c>
      <c r="F739" s="324">
        <v>45415</v>
      </c>
      <c r="G739" s="324">
        <f>F739+20</f>
        <v>45435</v>
      </c>
    </row>
    <row r="740" spans="1:8">
      <c r="B740" s="326" t="s">
        <v>1699</v>
      </c>
      <c r="C740" s="326" t="s">
        <v>1698</v>
      </c>
      <c r="D740" s="400"/>
      <c r="E740" s="324">
        <f>F740-4</f>
        <v>45418</v>
      </c>
      <c r="F740" s="324">
        <f>F739+7</f>
        <v>45422</v>
      </c>
      <c r="G740" s="324">
        <f>F740+20</f>
        <v>45442</v>
      </c>
    </row>
    <row r="741" spans="1:8">
      <c r="B741" s="326" t="s">
        <v>1697</v>
      </c>
      <c r="C741" s="326" t="s">
        <v>1696</v>
      </c>
      <c r="D741" s="400"/>
      <c r="E741" s="324">
        <f>F741-4</f>
        <v>45425</v>
      </c>
      <c r="F741" s="324">
        <f>F740+7</f>
        <v>45429</v>
      </c>
      <c r="G741" s="324">
        <f>F741+20</f>
        <v>45449</v>
      </c>
    </row>
    <row r="742" spans="1:8">
      <c r="B742" s="326" t="s">
        <v>1695</v>
      </c>
      <c r="C742" s="326" t="s">
        <v>1694</v>
      </c>
      <c r="D742" s="400"/>
      <c r="E742" s="324">
        <f>F742-4</f>
        <v>45432</v>
      </c>
      <c r="F742" s="324">
        <f>F741+7</f>
        <v>45436</v>
      </c>
      <c r="G742" s="324">
        <f>F742+20</f>
        <v>45456</v>
      </c>
    </row>
    <row r="743" spans="1:8">
      <c r="B743" s="326"/>
      <c r="C743" s="326"/>
      <c r="D743" s="400"/>
      <c r="E743" s="324">
        <f>F743-4</f>
        <v>45439</v>
      </c>
      <c r="F743" s="324">
        <f>F742+7</f>
        <v>45443</v>
      </c>
      <c r="G743" s="324">
        <f>F743+20</f>
        <v>45463</v>
      </c>
    </row>
    <row r="744" spans="1:8">
      <c r="B744" s="408"/>
      <c r="C744" s="408"/>
      <c r="E744" s="339"/>
      <c r="F744" s="339"/>
      <c r="G744" s="339"/>
    </row>
    <row r="745" spans="1:8" s="370" customFormat="1">
      <c r="A745" s="376" t="s">
        <v>148</v>
      </c>
      <c r="B745" s="376"/>
      <c r="C745" s="376"/>
      <c r="D745" s="376"/>
      <c r="E745" s="376"/>
      <c r="F745" s="376"/>
      <c r="G745" s="376"/>
      <c r="H745" s="375"/>
    </row>
    <row r="746" spans="1:8">
      <c r="A746" s="381" t="s">
        <v>61</v>
      </c>
      <c r="B746" s="321"/>
      <c r="C746" s="321"/>
    </row>
    <row r="747" spans="1:8">
      <c r="B747" s="335" t="s">
        <v>1447</v>
      </c>
      <c r="C747" s="335" t="s">
        <v>1424</v>
      </c>
      <c r="D747" s="406" t="s">
        <v>1446</v>
      </c>
      <c r="E747" s="401" t="s">
        <v>1398</v>
      </c>
      <c r="F747" s="401" t="s">
        <v>1423</v>
      </c>
      <c r="G747" s="401" t="s">
        <v>1693</v>
      </c>
    </row>
    <row r="748" spans="1:8">
      <c r="B748" s="333"/>
      <c r="C748" s="333"/>
      <c r="D748" s="405"/>
      <c r="E748" s="401" t="s">
        <v>1679</v>
      </c>
      <c r="F748" s="401" t="s">
        <v>1421</v>
      </c>
      <c r="G748" s="401" t="s">
        <v>1323</v>
      </c>
    </row>
    <row r="749" spans="1:8" ht="16.5" customHeight="1">
      <c r="B749" s="437" t="s">
        <v>1690</v>
      </c>
      <c r="C749" s="436" t="s">
        <v>156</v>
      </c>
      <c r="D749" s="380" t="s">
        <v>1689</v>
      </c>
      <c r="E749" s="324">
        <f>F749-4</f>
        <v>45411</v>
      </c>
      <c r="F749" s="324">
        <v>45415</v>
      </c>
      <c r="G749" s="324">
        <f>F749+13</f>
        <v>45428</v>
      </c>
    </row>
    <row r="750" spans="1:8">
      <c r="B750" s="439" t="s">
        <v>1688</v>
      </c>
      <c r="C750" s="436" t="s">
        <v>1687</v>
      </c>
      <c r="D750" s="379"/>
      <c r="E750" s="324">
        <f>F750-4</f>
        <v>45418</v>
      </c>
      <c r="F750" s="324">
        <f>F749+7</f>
        <v>45422</v>
      </c>
      <c r="G750" s="324">
        <f>F750+13</f>
        <v>45435</v>
      </c>
    </row>
    <row r="751" spans="1:8">
      <c r="B751" s="438" t="s">
        <v>1686</v>
      </c>
      <c r="C751" s="436" t="s">
        <v>1685</v>
      </c>
      <c r="D751" s="379"/>
      <c r="E751" s="324">
        <f>F751-4</f>
        <v>45425</v>
      </c>
      <c r="F751" s="324">
        <f>F750+7</f>
        <v>45429</v>
      </c>
      <c r="G751" s="324">
        <f>F751+13</f>
        <v>45442</v>
      </c>
    </row>
    <row r="752" spans="1:8">
      <c r="B752" s="437" t="s">
        <v>1684</v>
      </c>
      <c r="C752" s="436" t="s">
        <v>1683</v>
      </c>
      <c r="D752" s="379"/>
      <c r="E752" s="324">
        <f>F752-4</f>
        <v>45432</v>
      </c>
      <c r="F752" s="324">
        <f>F751+7</f>
        <v>45436</v>
      </c>
      <c r="G752" s="324">
        <f>F752+13</f>
        <v>45449</v>
      </c>
    </row>
    <row r="753" spans="1:7">
      <c r="B753" s="435" t="s">
        <v>1682</v>
      </c>
      <c r="C753" s="434" t="s">
        <v>1681</v>
      </c>
      <c r="D753" s="378"/>
      <c r="E753" s="324">
        <f>F753-4</f>
        <v>45439</v>
      </c>
      <c r="F753" s="324">
        <f>F752+7</f>
        <v>45443</v>
      </c>
      <c r="G753" s="324">
        <f>F753+13</f>
        <v>45456</v>
      </c>
    </row>
    <row r="754" spans="1:7">
      <c r="B754" s="321"/>
      <c r="C754" s="321"/>
    </row>
    <row r="755" spans="1:7">
      <c r="A755" s="381"/>
      <c r="B755" s="335" t="s">
        <v>1549</v>
      </c>
      <c r="C755" s="335" t="s">
        <v>1424</v>
      </c>
      <c r="D755" s="406" t="s">
        <v>1452</v>
      </c>
      <c r="E755" s="401" t="s">
        <v>1398</v>
      </c>
      <c r="F755" s="401" t="s">
        <v>1398</v>
      </c>
      <c r="G755" s="401" t="s">
        <v>1692</v>
      </c>
    </row>
    <row r="756" spans="1:7">
      <c r="A756" s="381"/>
      <c r="B756" s="333"/>
      <c r="C756" s="333"/>
      <c r="D756" s="405"/>
      <c r="E756" s="401" t="s">
        <v>1679</v>
      </c>
      <c r="F756" s="401" t="s">
        <v>1421</v>
      </c>
      <c r="G756" s="401" t="s">
        <v>1304</v>
      </c>
    </row>
    <row r="757" spans="1:7" ht="16.5" customHeight="1">
      <c r="A757" s="381"/>
      <c r="B757" s="437" t="s">
        <v>1678</v>
      </c>
      <c r="C757" s="436" t="s">
        <v>1677</v>
      </c>
      <c r="D757" s="380" t="s">
        <v>1676</v>
      </c>
      <c r="E757" s="324">
        <f>F757-5</f>
        <v>45414</v>
      </c>
      <c r="F757" s="324">
        <v>45419</v>
      </c>
      <c r="G757" s="324">
        <f>F757+17</f>
        <v>45436</v>
      </c>
    </row>
    <row r="758" spans="1:7">
      <c r="A758" s="381"/>
      <c r="B758" s="439" t="s">
        <v>1675</v>
      </c>
      <c r="C758" s="436" t="s">
        <v>1671</v>
      </c>
      <c r="D758" s="379"/>
      <c r="E758" s="324">
        <f>F758-5</f>
        <v>45421</v>
      </c>
      <c r="F758" s="324">
        <f>F757+7</f>
        <v>45426</v>
      </c>
      <c r="G758" s="324">
        <f>F758+17</f>
        <v>45443</v>
      </c>
    </row>
    <row r="759" spans="1:7">
      <c r="A759" s="381"/>
      <c r="B759" s="438" t="s">
        <v>1674</v>
      </c>
      <c r="C759" s="436" t="s">
        <v>1671</v>
      </c>
      <c r="D759" s="379"/>
      <c r="E759" s="324">
        <f>F759-5</f>
        <v>45428</v>
      </c>
      <c r="F759" s="324">
        <f>F758+7</f>
        <v>45433</v>
      </c>
      <c r="G759" s="324">
        <f>F759+17</f>
        <v>45450</v>
      </c>
    </row>
    <row r="760" spans="1:7">
      <c r="A760" s="381"/>
      <c r="B760" s="437" t="s">
        <v>1673</v>
      </c>
      <c r="C760" s="436" t="s">
        <v>1671</v>
      </c>
      <c r="D760" s="379"/>
      <c r="E760" s="324">
        <f>F760-5</f>
        <v>45435</v>
      </c>
      <c r="F760" s="324">
        <f>F759+7</f>
        <v>45440</v>
      </c>
      <c r="G760" s="324">
        <f>F760+17</f>
        <v>45457</v>
      </c>
    </row>
    <row r="761" spans="1:7">
      <c r="A761" s="381"/>
      <c r="B761" s="435" t="s">
        <v>1672</v>
      </c>
      <c r="C761" s="434" t="s">
        <v>1671</v>
      </c>
      <c r="D761" s="378"/>
      <c r="E761" s="324">
        <f>F761-5</f>
        <v>45442</v>
      </c>
      <c r="F761" s="324">
        <f>F760+7</f>
        <v>45447</v>
      </c>
      <c r="G761" s="324">
        <f>F761+17</f>
        <v>45464</v>
      </c>
    </row>
    <row r="762" spans="1:7">
      <c r="B762" s="321"/>
      <c r="C762" s="444"/>
    </row>
    <row r="763" spans="1:7">
      <c r="A763" s="339"/>
      <c r="B763" s="339"/>
      <c r="C763" s="339"/>
      <c r="D763" s="339"/>
      <c r="E763" s="339"/>
      <c r="F763" s="339"/>
      <c r="G763" s="339"/>
    </row>
    <row r="764" spans="1:7">
      <c r="A764" s="381" t="s">
        <v>59</v>
      </c>
    </row>
    <row r="765" spans="1:7">
      <c r="B765" s="335" t="s">
        <v>1447</v>
      </c>
      <c r="C765" s="335" t="s">
        <v>1424</v>
      </c>
      <c r="D765" s="406" t="s">
        <v>1446</v>
      </c>
      <c r="E765" s="401" t="s">
        <v>1398</v>
      </c>
      <c r="F765" s="401" t="s">
        <v>1423</v>
      </c>
      <c r="G765" s="401" t="s">
        <v>1691</v>
      </c>
    </row>
    <row r="766" spans="1:7">
      <c r="B766" s="333"/>
      <c r="C766" s="333"/>
      <c r="D766" s="405"/>
      <c r="E766" s="401" t="s">
        <v>1679</v>
      </c>
      <c r="F766" s="401" t="s">
        <v>1421</v>
      </c>
      <c r="G766" s="401" t="s">
        <v>1323</v>
      </c>
    </row>
    <row r="767" spans="1:7" ht="16.5" customHeight="1">
      <c r="B767" s="437" t="s">
        <v>1690</v>
      </c>
      <c r="C767" s="436" t="s">
        <v>156</v>
      </c>
      <c r="D767" s="380" t="s">
        <v>1689</v>
      </c>
      <c r="E767" s="324">
        <f>F767-4</f>
        <v>45411</v>
      </c>
      <c r="F767" s="324">
        <v>45415</v>
      </c>
      <c r="G767" s="324">
        <f>F767+17</f>
        <v>45432</v>
      </c>
    </row>
    <row r="768" spans="1:7" ht="16.5" customHeight="1">
      <c r="B768" s="439" t="s">
        <v>1688</v>
      </c>
      <c r="C768" s="436" t="s">
        <v>1687</v>
      </c>
      <c r="D768" s="379"/>
      <c r="E768" s="324">
        <f>F768-4</f>
        <v>45418</v>
      </c>
      <c r="F768" s="324">
        <f>F767+7</f>
        <v>45422</v>
      </c>
      <c r="G768" s="324">
        <f>F768+17</f>
        <v>45439</v>
      </c>
    </row>
    <row r="769" spans="1:7">
      <c r="B769" s="438" t="s">
        <v>1686</v>
      </c>
      <c r="C769" s="436" t="s">
        <v>1685</v>
      </c>
      <c r="D769" s="379"/>
      <c r="E769" s="324">
        <f>F769-4</f>
        <v>45425</v>
      </c>
      <c r="F769" s="324">
        <f>F768+7</f>
        <v>45429</v>
      </c>
      <c r="G769" s="324">
        <f>F769+17</f>
        <v>45446</v>
      </c>
    </row>
    <row r="770" spans="1:7">
      <c r="B770" s="437" t="s">
        <v>1684</v>
      </c>
      <c r="C770" s="436" t="s">
        <v>1683</v>
      </c>
      <c r="D770" s="379"/>
      <c r="E770" s="324">
        <f>F770-4</f>
        <v>45432</v>
      </c>
      <c r="F770" s="324">
        <f>F769+7</f>
        <v>45436</v>
      </c>
      <c r="G770" s="324">
        <f>F770+17</f>
        <v>45453</v>
      </c>
    </row>
    <row r="771" spans="1:7">
      <c r="B771" s="435" t="s">
        <v>1682</v>
      </c>
      <c r="C771" s="434" t="s">
        <v>1681</v>
      </c>
      <c r="D771" s="378"/>
      <c r="E771" s="324">
        <f>F771-4</f>
        <v>45439</v>
      </c>
      <c r="F771" s="324">
        <f>F770+7</f>
        <v>45443</v>
      </c>
      <c r="G771" s="324">
        <f>F771+17</f>
        <v>45460</v>
      </c>
    </row>
    <row r="772" spans="1:7">
      <c r="B772" s="321"/>
      <c r="C772" s="321"/>
    </row>
    <row r="773" spans="1:7">
      <c r="B773" s="335" t="s">
        <v>1447</v>
      </c>
      <c r="C773" s="335" t="s">
        <v>1424</v>
      </c>
      <c r="D773" s="406" t="s">
        <v>1446</v>
      </c>
      <c r="E773" s="401" t="s">
        <v>1398</v>
      </c>
      <c r="F773" s="401" t="s">
        <v>1423</v>
      </c>
      <c r="G773" s="401" t="s">
        <v>1680</v>
      </c>
    </row>
    <row r="774" spans="1:7">
      <c r="B774" s="333"/>
      <c r="C774" s="333"/>
      <c r="D774" s="405"/>
      <c r="E774" s="401" t="s">
        <v>1679</v>
      </c>
      <c r="F774" s="401" t="s">
        <v>1421</v>
      </c>
      <c r="G774" s="401" t="s">
        <v>1304</v>
      </c>
    </row>
    <row r="775" spans="1:7" ht="16.5" customHeight="1">
      <c r="B775" s="437" t="s">
        <v>1678</v>
      </c>
      <c r="C775" s="436" t="s">
        <v>1677</v>
      </c>
      <c r="D775" s="380" t="s">
        <v>1676</v>
      </c>
      <c r="E775" s="324">
        <f>F775-5</f>
        <v>45414</v>
      </c>
      <c r="F775" s="324">
        <v>45419</v>
      </c>
      <c r="G775" s="324">
        <f>F775+14</f>
        <v>45433</v>
      </c>
    </row>
    <row r="776" spans="1:7">
      <c r="B776" s="439" t="s">
        <v>1675</v>
      </c>
      <c r="C776" s="436" t="s">
        <v>1671</v>
      </c>
      <c r="D776" s="379"/>
      <c r="E776" s="324">
        <f>F776-5</f>
        <v>45421</v>
      </c>
      <c r="F776" s="324">
        <f>F775+7</f>
        <v>45426</v>
      </c>
      <c r="G776" s="324">
        <f>F776+14</f>
        <v>45440</v>
      </c>
    </row>
    <row r="777" spans="1:7">
      <c r="B777" s="438" t="s">
        <v>1674</v>
      </c>
      <c r="C777" s="436" t="s">
        <v>1671</v>
      </c>
      <c r="D777" s="379"/>
      <c r="E777" s="324">
        <f>F777-5</f>
        <v>45428</v>
      </c>
      <c r="F777" s="324">
        <f>F776+7</f>
        <v>45433</v>
      </c>
      <c r="G777" s="324">
        <f>F777+14</f>
        <v>45447</v>
      </c>
    </row>
    <row r="778" spans="1:7">
      <c r="B778" s="437" t="s">
        <v>1673</v>
      </c>
      <c r="C778" s="436" t="s">
        <v>1671</v>
      </c>
      <c r="D778" s="379"/>
      <c r="E778" s="324">
        <f>F778-5</f>
        <v>45435</v>
      </c>
      <c r="F778" s="324">
        <f>F777+7</f>
        <v>45440</v>
      </c>
      <c r="G778" s="324">
        <f>F778+14</f>
        <v>45454</v>
      </c>
    </row>
    <row r="779" spans="1:7">
      <c r="B779" s="435" t="s">
        <v>1672</v>
      </c>
      <c r="C779" s="434" t="s">
        <v>1671</v>
      </c>
      <c r="D779" s="378"/>
      <c r="E779" s="324">
        <f>F779-5</f>
        <v>45442</v>
      </c>
      <c r="F779" s="324">
        <f>F778+7</f>
        <v>45447</v>
      </c>
      <c r="G779" s="324">
        <f>F779+14</f>
        <v>45461</v>
      </c>
    </row>
    <row r="780" spans="1:7">
      <c r="B780" s="409"/>
      <c r="C780" s="409"/>
      <c r="D780" s="383"/>
      <c r="E780" s="339"/>
      <c r="F780" s="339"/>
      <c r="G780" s="339"/>
    </row>
    <row r="781" spans="1:7">
      <c r="A781" s="381" t="s">
        <v>58</v>
      </c>
      <c r="B781" s="373"/>
      <c r="C781" s="373"/>
      <c r="D781" s="443"/>
      <c r="E781" s="381"/>
      <c r="F781" s="381"/>
      <c r="G781" s="375"/>
    </row>
    <row r="782" spans="1:7" ht="16.5" customHeight="1">
      <c r="B782" s="335" t="s">
        <v>1447</v>
      </c>
      <c r="C782" s="335" t="s">
        <v>1424</v>
      </c>
      <c r="D782" s="406" t="s">
        <v>1446</v>
      </c>
      <c r="E782" s="401" t="s">
        <v>1398</v>
      </c>
      <c r="F782" s="401" t="s">
        <v>1423</v>
      </c>
      <c r="G782" s="401" t="s">
        <v>1670</v>
      </c>
    </row>
    <row r="783" spans="1:7">
      <c r="B783" s="333"/>
      <c r="C783" s="333"/>
      <c r="D783" s="405"/>
      <c r="E783" s="401" t="s">
        <v>1395</v>
      </c>
      <c r="F783" s="401" t="s">
        <v>1421</v>
      </c>
      <c r="G783" s="401" t="s">
        <v>1323</v>
      </c>
    </row>
    <row r="784" spans="1:7" ht="16.5" customHeight="1">
      <c r="B784" s="437" t="s">
        <v>1668</v>
      </c>
      <c r="C784" s="436" t="s">
        <v>1667</v>
      </c>
      <c r="D784" s="380" t="s">
        <v>1669</v>
      </c>
      <c r="E784" s="324">
        <f>F784-5</f>
        <v>45411</v>
      </c>
      <c r="F784" s="324">
        <v>45416</v>
      </c>
      <c r="G784" s="324">
        <f>F784+15</f>
        <v>45431</v>
      </c>
    </row>
    <row r="785" spans="1:10">
      <c r="B785" s="439" t="s">
        <v>1665</v>
      </c>
      <c r="C785" s="436" t="s">
        <v>1664</v>
      </c>
      <c r="D785" s="379"/>
      <c r="E785" s="324">
        <f>F785-5</f>
        <v>45418</v>
      </c>
      <c r="F785" s="324">
        <f>F784+7</f>
        <v>45423</v>
      </c>
      <c r="G785" s="324">
        <f>F785+15</f>
        <v>45438</v>
      </c>
    </row>
    <row r="786" spans="1:10">
      <c r="B786" s="438" t="s">
        <v>1663</v>
      </c>
      <c r="C786" s="436" t="s">
        <v>1662</v>
      </c>
      <c r="D786" s="379"/>
      <c r="E786" s="324">
        <f>F786-5</f>
        <v>45425</v>
      </c>
      <c r="F786" s="324">
        <f>F785+7</f>
        <v>45430</v>
      </c>
      <c r="G786" s="324">
        <f>F786+15</f>
        <v>45445</v>
      </c>
    </row>
    <row r="787" spans="1:10">
      <c r="B787" s="437" t="s">
        <v>1661</v>
      </c>
      <c r="C787" s="436" t="s">
        <v>1660</v>
      </c>
      <c r="D787" s="379"/>
      <c r="E787" s="324">
        <f>F787-5</f>
        <v>45432</v>
      </c>
      <c r="F787" s="324">
        <f>F786+7</f>
        <v>45437</v>
      </c>
      <c r="G787" s="324">
        <f>F787+15</f>
        <v>45452</v>
      </c>
    </row>
    <row r="788" spans="1:10">
      <c r="B788" s="435" t="s">
        <v>1659</v>
      </c>
      <c r="C788" s="434" t="s">
        <v>1658</v>
      </c>
      <c r="D788" s="378"/>
      <c r="E788" s="324">
        <f>F788-5</f>
        <v>45439</v>
      </c>
      <c r="F788" s="324">
        <f>F787+7</f>
        <v>45444</v>
      </c>
      <c r="G788" s="324">
        <f>F788+15</f>
        <v>45459</v>
      </c>
    </row>
    <row r="789" spans="1:10">
      <c r="B789" s="442"/>
      <c r="C789" s="442"/>
      <c r="D789" s="383"/>
      <c r="E789" s="339"/>
      <c r="G789" s="339"/>
    </row>
    <row r="790" spans="1:10">
      <c r="A790" s="381" t="s">
        <v>57</v>
      </c>
      <c r="B790" s="321"/>
      <c r="C790" s="321"/>
      <c r="D790" s="374"/>
      <c r="E790" s="373"/>
      <c r="F790" s="381"/>
      <c r="G790" s="381"/>
      <c r="H790" s="375"/>
      <c r="I790" s="370"/>
      <c r="J790" s="370"/>
    </row>
    <row r="791" spans="1:10" ht="16.5" customHeight="1">
      <c r="B791" s="335" t="s">
        <v>20</v>
      </c>
      <c r="C791" s="335" t="s">
        <v>21</v>
      </c>
      <c r="D791" s="406" t="s">
        <v>22</v>
      </c>
      <c r="E791" s="401" t="s">
        <v>128</v>
      </c>
      <c r="F791" s="401" t="s">
        <v>128</v>
      </c>
      <c r="G791" s="401" t="s">
        <v>57</v>
      </c>
    </row>
    <row r="792" spans="1:10">
      <c r="B792" s="333"/>
      <c r="C792" s="333"/>
      <c r="D792" s="405"/>
      <c r="E792" s="401" t="s">
        <v>1087</v>
      </c>
      <c r="F792" s="401" t="s">
        <v>24</v>
      </c>
      <c r="G792" s="401" t="s">
        <v>25</v>
      </c>
    </row>
    <row r="793" spans="1:10" ht="16.5" customHeight="1">
      <c r="B793" s="437" t="s">
        <v>1668</v>
      </c>
      <c r="C793" s="436" t="s">
        <v>1667</v>
      </c>
      <c r="D793" s="380" t="s">
        <v>1666</v>
      </c>
      <c r="E793" s="324">
        <f>F793-5</f>
        <v>45411</v>
      </c>
      <c r="F793" s="324">
        <v>45416</v>
      </c>
      <c r="G793" s="324">
        <f>F793+20</f>
        <v>45436</v>
      </c>
    </row>
    <row r="794" spans="1:10">
      <c r="B794" s="439" t="s">
        <v>1665</v>
      </c>
      <c r="C794" s="436" t="s">
        <v>1664</v>
      </c>
      <c r="D794" s="379"/>
      <c r="E794" s="324">
        <f>F794-5</f>
        <v>45418</v>
      </c>
      <c r="F794" s="324">
        <f>F793+7</f>
        <v>45423</v>
      </c>
      <c r="G794" s="324">
        <f>F794+20</f>
        <v>45443</v>
      </c>
    </row>
    <row r="795" spans="1:10">
      <c r="B795" s="438" t="s">
        <v>1663</v>
      </c>
      <c r="C795" s="436" t="s">
        <v>1662</v>
      </c>
      <c r="D795" s="379"/>
      <c r="E795" s="324">
        <f>F795-5</f>
        <v>45425</v>
      </c>
      <c r="F795" s="324">
        <f>F794+7</f>
        <v>45430</v>
      </c>
      <c r="G795" s="324">
        <f>F795+20</f>
        <v>45450</v>
      </c>
    </row>
    <row r="796" spans="1:10">
      <c r="B796" s="437" t="s">
        <v>1661</v>
      </c>
      <c r="C796" s="436" t="s">
        <v>1660</v>
      </c>
      <c r="D796" s="379"/>
      <c r="E796" s="324">
        <f>F796-5</f>
        <v>45432</v>
      </c>
      <c r="F796" s="324">
        <f>F795+7</f>
        <v>45437</v>
      </c>
      <c r="G796" s="324">
        <f>F796+20</f>
        <v>45457</v>
      </c>
    </row>
    <row r="797" spans="1:10">
      <c r="B797" s="435" t="s">
        <v>1659</v>
      </c>
      <c r="C797" s="434" t="s">
        <v>1658</v>
      </c>
      <c r="D797" s="378"/>
      <c r="E797" s="324">
        <f>F797-5</f>
        <v>45439</v>
      </c>
      <c r="F797" s="324">
        <f>F796+7</f>
        <v>45444</v>
      </c>
      <c r="G797" s="324">
        <f>F797+20</f>
        <v>45464</v>
      </c>
    </row>
    <row r="798" spans="1:10">
      <c r="B798" s="321"/>
      <c r="C798" s="321"/>
    </row>
    <row r="799" spans="1:10" ht="16.5" customHeight="1">
      <c r="B799" s="335" t="s">
        <v>20</v>
      </c>
      <c r="C799" s="335" t="s">
        <v>21</v>
      </c>
      <c r="D799" s="406" t="s">
        <v>22</v>
      </c>
      <c r="E799" s="401" t="s">
        <v>128</v>
      </c>
      <c r="F799" s="401" t="s">
        <v>128</v>
      </c>
      <c r="G799" s="401" t="s">
        <v>57</v>
      </c>
    </row>
    <row r="800" spans="1:10">
      <c r="B800" s="333"/>
      <c r="C800" s="333"/>
      <c r="D800" s="405"/>
      <c r="E800" s="401" t="s">
        <v>1087</v>
      </c>
      <c r="F800" s="401" t="s">
        <v>24</v>
      </c>
      <c r="G800" s="401" t="s">
        <v>25</v>
      </c>
    </row>
    <row r="801" spans="1:10" ht="16.5" customHeight="1">
      <c r="B801" s="441" t="s">
        <v>1566</v>
      </c>
      <c r="C801" s="440"/>
      <c r="D801" s="380" t="s">
        <v>1657</v>
      </c>
      <c r="E801" s="347">
        <f>F801-5</f>
        <v>45410</v>
      </c>
      <c r="F801" s="347">
        <v>45415</v>
      </c>
      <c r="G801" s="347">
        <f>F801+20</f>
        <v>45435</v>
      </c>
    </row>
    <row r="802" spans="1:10">
      <c r="B802" s="439" t="s">
        <v>1656</v>
      </c>
      <c r="C802" s="436" t="s">
        <v>1655</v>
      </c>
      <c r="D802" s="379"/>
      <c r="E802" s="324">
        <f>F802-5</f>
        <v>45417</v>
      </c>
      <c r="F802" s="324">
        <f>F801+7</f>
        <v>45422</v>
      </c>
      <c r="G802" s="324">
        <f>F802+20</f>
        <v>45442</v>
      </c>
    </row>
    <row r="803" spans="1:10">
      <c r="B803" s="438" t="s">
        <v>1654</v>
      </c>
      <c r="C803" s="436" t="s">
        <v>1653</v>
      </c>
      <c r="D803" s="379"/>
      <c r="E803" s="324">
        <f>F803-5</f>
        <v>45424</v>
      </c>
      <c r="F803" s="324">
        <f>F802+7</f>
        <v>45429</v>
      </c>
      <c r="G803" s="324">
        <f>F803+20</f>
        <v>45449</v>
      </c>
    </row>
    <row r="804" spans="1:10">
      <c r="B804" s="437" t="s">
        <v>1652</v>
      </c>
      <c r="C804" s="436" t="s">
        <v>1651</v>
      </c>
      <c r="D804" s="379"/>
      <c r="E804" s="324">
        <f>F804-5</f>
        <v>45431</v>
      </c>
      <c r="F804" s="324">
        <f>F803+7</f>
        <v>45436</v>
      </c>
      <c r="G804" s="324">
        <f>F804+20</f>
        <v>45456</v>
      </c>
    </row>
    <row r="805" spans="1:10">
      <c r="B805" s="435" t="s">
        <v>1650</v>
      </c>
      <c r="C805" s="434" t="s">
        <v>1649</v>
      </c>
      <c r="D805" s="378"/>
      <c r="E805" s="324">
        <f>F805-5</f>
        <v>45438</v>
      </c>
      <c r="F805" s="324">
        <f>F804+7</f>
        <v>45443</v>
      </c>
      <c r="G805" s="324">
        <f>F805+20</f>
        <v>45463</v>
      </c>
    </row>
    <row r="806" spans="1:10">
      <c r="A806" s="339"/>
      <c r="B806" s="339"/>
      <c r="C806" s="339"/>
      <c r="D806" s="339"/>
      <c r="E806" s="339"/>
      <c r="F806" s="339"/>
      <c r="G806" s="339"/>
    </row>
    <row r="807" spans="1:10">
      <c r="A807" s="376" t="s">
        <v>103</v>
      </c>
      <c r="B807" s="376"/>
      <c r="C807" s="376"/>
      <c r="D807" s="376"/>
      <c r="E807" s="376"/>
      <c r="F807" s="376"/>
      <c r="G807" s="376"/>
      <c r="H807" s="375"/>
      <c r="I807" s="370"/>
      <c r="J807" s="370"/>
    </row>
    <row r="808" spans="1:10">
      <c r="A808" s="350" t="s">
        <v>114</v>
      </c>
      <c r="B808" s="433"/>
      <c r="C808" s="432"/>
      <c r="D808" s="340"/>
      <c r="E808" s="431"/>
      <c r="F808" s="339"/>
      <c r="G808" s="339"/>
      <c r="H808" s="371"/>
    </row>
    <row r="809" spans="1:10">
      <c r="A809" s="350"/>
      <c r="B809" s="335" t="s">
        <v>1447</v>
      </c>
      <c r="C809" s="335" t="s">
        <v>21</v>
      </c>
      <c r="D809" s="406" t="s">
        <v>22</v>
      </c>
      <c r="E809" s="401" t="s">
        <v>128</v>
      </c>
      <c r="F809" s="401" t="s">
        <v>128</v>
      </c>
      <c r="G809" s="401" t="s">
        <v>114</v>
      </c>
      <c r="H809" s="371"/>
    </row>
    <row r="810" spans="1:10">
      <c r="A810" s="350"/>
      <c r="B810" s="333"/>
      <c r="C810" s="333"/>
      <c r="D810" s="405"/>
      <c r="E810" s="401" t="s">
        <v>1087</v>
      </c>
      <c r="F810" s="401" t="s">
        <v>24</v>
      </c>
      <c r="G810" s="401" t="s">
        <v>25</v>
      </c>
      <c r="H810" s="371"/>
    </row>
    <row r="811" spans="1:10">
      <c r="A811" s="350"/>
      <c r="B811" s="419" t="s">
        <v>584</v>
      </c>
      <c r="C811" s="419" t="s">
        <v>816</v>
      </c>
      <c r="D811" s="380" t="s">
        <v>1648</v>
      </c>
      <c r="E811" s="324">
        <f>F811-6</f>
        <v>45412</v>
      </c>
      <c r="F811" s="324">
        <v>45418</v>
      </c>
      <c r="G811" s="324">
        <f>F811+38</f>
        <v>45456</v>
      </c>
      <c r="H811" s="371"/>
    </row>
    <row r="812" spans="1:10">
      <c r="A812" s="350"/>
      <c r="B812" s="421" t="s">
        <v>1620</v>
      </c>
      <c r="C812" s="419" t="s">
        <v>1448</v>
      </c>
      <c r="D812" s="379"/>
      <c r="E812" s="324">
        <f>F812-6</f>
        <v>45419</v>
      </c>
      <c r="F812" s="324">
        <f>F811+7</f>
        <v>45425</v>
      </c>
      <c r="G812" s="324">
        <f>F812+38</f>
        <v>45463</v>
      </c>
      <c r="H812" s="371"/>
    </row>
    <row r="813" spans="1:10">
      <c r="A813" s="350"/>
      <c r="B813" s="419" t="s">
        <v>1619</v>
      </c>
      <c r="C813" s="413" t="s">
        <v>819</v>
      </c>
      <c r="D813" s="379"/>
      <c r="E813" s="324">
        <f>F813-6</f>
        <v>45426</v>
      </c>
      <c r="F813" s="324">
        <f>F812+7</f>
        <v>45432</v>
      </c>
      <c r="G813" s="324">
        <f>F813+38</f>
        <v>45470</v>
      </c>
      <c r="H813" s="371"/>
    </row>
    <row r="814" spans="1:10">
      <c r="A814" s="350"/>
      <c r="B814" s="419" t="s">
        <v>1617</v>
      </c>
      <c r="C814" s="413" t="s">
        <v>820</v>
      </c>
      <c r="D814" s="379"/>
      <c r="E814" s="324">
        <f>F814-6</f>
        <v>45433</v>
      </c>
      <c r="F814" s="324">
        <f>F813+7</f>
        <v>45439</v>
      </c>
      <c r="G814" s="324">
        <f>F814+38</f>
        <v>45477</v>
      </c>
      <c r="H814" s="371"/>
    </row>
    <row r="815" spans="1:10">
      <c r="A815" s="350"/>
      <c r="B815" s="419" t="s">
        <v>1263</v>
      </c>
      <c r="C815" s="427" t="s">
        <v>1263</v>
      </c>
      <c r="D815" s="378"/>
      <c r="E815" s="324">
        <f>F815-6</f>
        <v>45440</v>
      </c>
      <c r="F815" s="324">
        <f>F814+7</f>
        <v>45446</v>
      </c>
      <c r="G815" s="324">
        <f>F815+38</f>
        <v>45484</v>
      </c>
      <c r="H815" s="371"/>
    </row>
    <row r="816" spans="1:10">
      <c r="A816" s="350"/>
      <c r="B816" s="341"/>
      <c r="C816" s="361"/>
      <c r="D816" s="340"/>
      <c r="E816" s="339"/>
      <c r="F816" s="339"/>
      <c r="G816" s="339"/>
      <c r="H816" s="371"/>
    </row>
    <row r="817" spans="1:8">
      <c r="A817" s="350" t="s">
        <v>1647</v>
      </c>
      <c r="B817" s="341"/>
      <c r="C817" s="361"/>
      <c r="D817" s="340"/>
      <c r="E817" s="339"/>
      <c r="F817" s="339"/>
      <c r="G817" s="339"/>
      <c r="H817" s="336"/>
    </row>
    <row r="818" spans="1:8">
      <c r="A818" s="350"/>
      <c r="B818" s="335" t="s">
        <v>1447</v>
      </c>
      <c r="C818" s="335" t="s">
        <v>21</v>
      </c>
      <c r="D818" s="406" t="s">
        <v>22</v>
      </c>
      <c r="E818" s="401" t="s">
        <v>128</v>
      </c>
      <c r="F818" s="401" t="s">
        <v>128</v>
      </c>
      <c r="G818" s="401" t="s">
        <v>1646</v>
      </c>
      <c r="H818" s="371"/>
    </row>
    <row r="819" spans="1:8">
      <c r="A819" s="350"/>
      <c r="B819" s="333"/>
      <c r="C819" s="333"/>
      <c r="D819" s="405"/>
      <c r="E819" s="401" t="s">
        <v>1087</v>
      </c>
      <c r="F819" s="401" t="s">
        <v>24</v>
      </c>
      <c r="G819" s="401" t="s">
        <v>25</v>
      </c>
      <c r="H819" s="371"/>
    </row>
    <row r="820" spans="1:8" ht="16.5" customHeight="1">
      <c r="A820" s="350"/>
      <c r="B820" s="419" t="s">
        <v>132</v>
      </c>
      <c r="C820" s="419" t="s">
        <v>1630</v>
      </c>
      <c r="D820" s="380" t="s">
        <v>1629</v>
      </c>
      <c r="E820" s="324">
        <f>F820-5</f>
        <v>45412</v>
      </c>
      <c r="F820" s="324">
        <v>45417</v>
      </c>
      <c r="G820" s="324">
        <f>F820+38</f>
        <v>45455</v>
      </c>
      <c r="H820" s="371"/>
    </row>
    <row r="821" spans="1:8">
      <c r="A821" s="350"/>
      <c r="B821" s="426" t="s">
        <v>1612</v>
      </c>
      <c r="C821" s="428"/>
      <c r="D821" s="379"/>
      <c r="E821" s="347">
        <f>F821-5</f>
        <v>45419</v>
      </c>
      <c r="F821" s="347">
        <f>F820+7</f>
        <v>45424</v>
      </c>
      <c r="G821" s="347">
        <f>F821+38</f>
        <v>45462</v>
      </c>
      <c r="H821" s="371"/>
    </row>
    <row r="822" spans="1:8">
      <c r="A822" s="350"/>
      <c r="B822" s="419" t="s">
        <v>1628</v>
      </c>
      <c r="C822" s="413" t="s">
        <v>1627</v>
      </c>
      <c r="D822" s="379"/>
      <c r="E822" s="324">
        <f>F822-5</f>
        <v>45426</v>
      </c>
      <c r="F822" s="324">
        <f>F821+7</f>
        <v>45431</v>
      </c>
      <c r="G822" s="324">
        <f>F822+38</f>
        <v>45469</v>
      </c>
      <c r="H822" s="371"/>
    </row>
    <row r="823" spans="1:8">
      <c r="A823" s="350"/>
      <c r="B823" s="419" t="s">
        <v>28</v>
      </c>
      <c r="C823" s="413" t="s">
        <v>1626</v>
      </c>
      <c r="D823" s="379"/>
      <c r="E823" s="324">
        <f>F823-5</f>
        <v>45433</v>
      </c>
      <c r="F823" s="324">
        <f>F822+7</f>
        <v>45438</v>
      </c>
      <c r="G823" s="324">
        <f>F823+38</f>
        <v>45476</v>
      </c>
      <c r="H823" s="371"/>
    </row>
    <row r="824" spans="1:8">
      <c r="A824" s="350"/>
      <c r="B824" s="419" t="s">
        <v>1263</v>
      </c>
      <c r="C824" s="427" t="s">
        <v>1263</v>
      </c>
      <c r="D824" s="378"/>
      <c r="E824" s="324">
        <f>F824-5</f>
        <v>45440</v>
      </c>
      <c r="F824" s="324">
        <f>F823+7</f>
        <v>45445</v>
      </c>
      <c r="G824" s="324">
        <f>F824+38</f>
        <v>45483</v>
      </c>
      <c r="H824" s="371"/>
    </row>
    <row r="825" spans="1:8">
      <c r="A825" s="350"/>
      <c r="B825" s="341"/>
      <c r="C825" s="361"/>
      <c r="D825" s="340"/>
      <c r="E825" s="339"/>
      <c r="F825" s="339"/>
      <c r="G825" s="339"/>
      <c r="H825" s="371"/>
    </row>
    <row r="826" spans="1:8">
      <c r="A826" s="336"/>
      <c r="B826" s="336"/>
      <c r="C826" s="336"/>
      <c r="D826" s="337"/>
      <c r="E826" s="336"/>
      <c r="F826" s="336"/>
      <c r="G826" s="336"/>
      <c r="H826" s="336"/>
    </row>
    <row r="827" spans="1:8">
      <c r="A827" s="350" t="s">
        <v>1622</v>
      </c>
      <c r="B827" s="373"/>
      <c r="C827" s="373"/>
      <c r="D827" s="399"/>
      <c r="E827" s="350"/>
      <c r="F827" s="350"/>
      <c r="G827" s="371"/>
      <c r="H827" s="336"/>
    </row>
    <row r="828" spans="1:8">
      <c r="A828" s="336"/>
      <c r="B828" s="335" t="s">
        <v>20</v>
      </c>
      <c r="C828" s="335" t="s">
        <v>21</v>
      </c>
      <c r="D828" s="334" t="s">
        <v>22</v>
      </c>
      <c r="E828" s="331" t="s">
        <v>128</v>
      </c>
      <c r="F828" s="331" t="s">
        <v>128</v>
      </c>
      <c r="G828" s="331" t="s">
        <v>174</v>
      </c>
      <c r="H828" s="336"/>
    </row>
    <row r="829" spans="1:8">
      <c r="A829" s="336"/>
      <c r="B829" s="333"/>
      <c r="C829" s="333"/>
      <c r="D829" s="332"/>
      <c r="E829" s="331" t="s">
        <v>1087</v>
      </c>
      <c r="F829" s="331" t="s">
        <v>24</v>
      </c>
      <c r="G829" s="331" t="s">
        <v>25</v>
      </c>
      <c r="H829" s="336"/>
    </row>
    <row r="830" spans="1:8">
      <c r="A830" s="336"/>
      <c r="B830" s="419" t="s">
        <v>584</v>
      </c>
      <c r="C830" s="419" t="s">
        <v>816</v>
      </c>
      <c r="D830" s="380" t="s">
        <v>1621</v>
      </c>
      <c r="E830" s="324">
        <f>F830-6</f>
        <v>45412</v>
      </c>
      <c r="F830" s="324">
        <v>45418</v>
      </c>
      <c r="G830" s="324">
        <f>F830+19</f>
        <v>45437</v>
      </c>
      <c r="H830" s="336"/>
    </row>
    <row r="831" spans="1:8">
      <c r="A831" s="336"/>
      <c r="B831" s="421" t="s">
        <v>1620</v>
      </c>
      <c r="C831" s="419" t="s">
        <v>1448</v>
      </c>
      <c r="D831" s="379"/>
      <c r="E831" s="324">
        <f>F831-6</f>
        <v>45419</v>
      </c>
      <c r="F831" s="324">
        <f>F830+7</f>
        <v>45425</v>
      </c>
      <c r="G831" s="324">
        <f>F831+19</f>
        <v>45444</v>
      </c>
      <c r="H831" s="336"/>
    </row>
    <row r="832" spans="1:8">
      <c r="A832" s="336"/>
      <c r="B832" s="419" t="s">
        <v>1619</v>
      </c>
      <c r="C832" s="413" t="s">
        <v>819</v>
      </c>
      <c r="D832" s="379"/>
      <c r="E832" s="324">
        <f>F832-6</f>
        <v>45426</v>
      </c>
      <c r="F832" s="324">
        <f>F831+7</f>
        <v>45432</v>
      </c>
      <c r="G832" s="324">
        <f>F832+19</f>
        <v>45451</v>
      </c>
      <c r="H832" s="336"/>
    </row>
    <row r="833" spans="1:8">
      <c r="A833" s="336"/>
      <c r="B833" s="419" t="s">
        <v>1617</v>
      </c>
      <c r="C833" s="413" t="s">
        <v>820</v>
      </c>
      <c r="D833" s="379"/>
      <c r="E833" s="324">
        <f>F833-6</f>
        <v>45433</v>
      </c>
      <c r="F833" s="324">
        <f>F832+7</f>
        <v>45439</v>
      </c>
      <c r="G833" s="324">
        <f>F833+19</f>
        <v>45458</v>
      </c>
      <c r="H833" s="336"/>
    </row>
    <row r="834" spans="1:8">
      <c r="A834" s="336"/>
      <c r="B834" s="419" t="s">
        <v>1263</v>
      </c>
      <c r="C834" s="427" t="s">
        <v>1263</v>
      </c>
      <c r="D834" s="378"/>
      <c r="E834" s="324">
        <f>F834-6</f>
        <v>45440</v>
      </c>
      <c r="F834" s="324">
        <f>F833+7</f>
        <v>45446</v>
      </c>
      <c r="G834" s="324">
        <f>F834+19</f>
        <v>45465</v>
      </c>
      <c r="H834" s="336"/>
    </row>
    <row r="835" spans="1:8">
      <c r="A835" s="336"/>
      <c r="B835" s="336"/>
      <c r="C835" s="336"/>
      <c r="D835" s="337"/>
      <c r="E835" s="336"/>
      <c r="F835" s="336"/>
      <c r="G835" s="336"/>
      <c r="H835" s="336"/>
    </row>
    <row r="836" spans="1:8">
      <c r="A836" s="336"/>
      <c r="B836" s="335" t="s">
        <v>1447</v>
      </c>
      <c r="C836" s="335" t="s">
        <v>21</v>
      </c>
      <c r="D836" s="406" t="s">
        <v>22</v>
      </c>
      <c r="E836" s="401" t="s">
        <v>128</v>
      </c>
      <c r="F836" s="401" t="s">
        <v>128</v>
      </c>
      <c r="G836" s="401" t="s">
        <v>1622</v>
      </c>
      <c r="H836" s="336"/>
    </row>
    <row r="837" spans="1:8">
      <c r="A837" s="336"/>
      <c r="B837" s="333"/>
      <c r="C837" s="333"/>
      <c r="D837" s="405"/>
      <c r="E837" s="401" t="s">
        <v>1087</v>
      </c>
      <c r="F837" s="401" t="s">
        <v>24</v>
      </c>
      <c r="G837" s="401" t="s">
        <v>25</v>
      </c>
      <c r="H837" s="336"/>
    </row>
    <row r="838" spans="1:8" ht="16.5" customHeight="1">
      <c r="A838" s="336"/>
      <c r="B838" s="419" t="s">
        <v>132</v>
      </c>
      <c r="C838" s="419" t="s">
        <v>1630</v>
      </c>
      <c r="D838" s="380" t="s">
        <v>1645</v>
      </c>
      <c r="E838" s="324">
        <f>F838-5</f>
        <v>45412</v>
      </c>
      <c r="F838" s="324">
        <v>45417</v>
      </c>
      <c r="G838" s="324">
        <f>F838+25</f>
        <v>45442</v>
      </c>
      <c r="H838" s="336"/>
    </row>
    <row r="839" spans="1:8">
      <c r="A839" s="336"/>
      <c r="B839" s="426" t="s">
        <v>1612</v>
      </c>
      <c r="C839" s="428"/>
      <c r="D839" s="379"/>
      <c r="E839" s="347">
        <f>F839-5</f>
        <v>45419</v>
      </c>
      <c r="F839" s="347">
        <f>F838+7</f>
        <v>45424</v>
      </c>
      <c r="G839" s="347">
        <f>F839+25</f>
        <v>45449</v>
      </c>
      <c r="H839" s="336"/>
    </row>
    <row r="840" spans="1:8">
      <c r="A840" s="336"/>
      <c r="B840" s="419" t="s">
        <v>1628</v>
      </c>
      <c r="C840" s="413" t="s">
        <v>1627</v>
      </c>
      <c r="D840" s="379"/>
      <c r="E840" s="324">
        <f>F840-5</f>
        <v>45426</v>
      </c>
      <c r="F840" s="324">
        <f>F839+7</f>
        <v>45431</v>
      </c>
      <c r="G840" s="324">
        <f>F840+25</f>
        <v>45456</v>
      </c>
      <c r="H840" s="336"/>
    </row>
    <row r="841" spans="1:8">
      <c r="A841" s="336"/>
      <c r="B841" s="419" t="s">
        <v>28</v>
      </c>
      <c r="C841" s="413" t="s">
        <v>1626</v>
      </c>
      <c r="D841" s="379"/>
      <c r="E841" s="324">
        <f>F841-5</f>
        <v>45433</v>
      </c>
      <c r="F841" s="324">
        <f>F840+7</f>
        <v>45438</v>
      </c>
      <c r="G841" s="324">
        <f>F841+25</f>
        <v>45463</v>
      </c>
      <c r="H841" s="336"/>
    </row>
    <row r="842" spans="1:8">
      <c r="A842" s="336"/>
      <c r="B842" s="419" t="s">
        <v>1318</v>
      </c>
      <c r="C842" s="427" t="s">
        <v>1263</v>
      </c>
      <c r="D842" s="378"/>
      <c r="E842" s="324">
        <f>F842-5</f>
        <v>45440</v>
      </c>
      <c r="F842" s="324">
        <f>F841+7</f>
        <v>45445</v>
      </c>
      <c r="G842" s="324">
        <f>F842+25</f>
        <v>45470</v>
      </c>
      <c r="H842" s="336"/>
    </row>
    <row r="843" spans="1:8">
      <c r="A843" s="336"/>
      <c r="B843" s="341"/>
      <c r="C843" s="361"/>
      <c r="D843" s="340"/>
      <c r="E843" s="339"/>
      <c r="F843" s="339"/>
      <c r="G843" s="339"/>
      <c r="H843" s="336"/>
    </row>
    <row r="844" spans="1:8">
      <c r="A844" s="350" t="s">
        <v>1644</v>
      </c>
      <c r="B844" s="336"/>
      <c r="C844" s="336"/>
      <c r="D844" s="399"/>
      <c r="E844" s="350"/>
      <c r="F844" s="350"/>
      <c r="G844" s="371"/>
      <c r="H844" s="336"/>
    </row>
    <row r="845" spans="1:8">
      <c r="A845" s="336"/>
      <c r="B845" s="335" t="s">
        <v>1549</v>
      </c>
      <c r="C845" s="335" t="s">
        <v>21</v>
      </c>
      <c r="D845" s="406" t="s">
        <v>22</v>
      </c>
      <c r="E845" s="401" t="s">
        <v>128</v>
      </c>
      <c r="F845" s="401" t="s">
        <v>128</v>
      </c>
      <c r="G845" s="401" t="s">
        <v>173</v>
      </c>
      <c r="H845" s="336"/>
    </row>
    <row r="846" spans="1:8">
      <c r="A846" s="336"/>
      <c r="B846" s="333"/>
      <c r="C846" s="333"/>
      <c r="D846" s="405"/>
      <c r="E846" s="401" t="s">
        <v>1087</v>
      </c>
      <c r="F846" s="401" t="s">
        <v>24</v>
      </c>
      <c r="G846" s="401" t="s">
        <v>25</v>
      </c>
      <c r="H846" s="336"/>
    </row>
    <row r="847" spans="1:8" ht="16.5" customHeight="1">
      <c r="A847" s="336"/>
      <c r="B847" s="419" t="s">
        <v>132</v>
      </c>
      <c r="C847" s="419" t="s">
        <v>1630</v>
      </c>
      <c r="D847" s="380" t="s">
        <v>1629</v>
      </c>
      <c r="E847" s="324">
        <f>F847-5</f>
        <v>45412</v>
      </c>
      <c r="F847" s="324">
        <v>45417</v>
      </c>
      <c r="G847" s="324">
        <f>F847+39</f>
        <v>45456</v>
      </c>
      <c r="H847" s="336"/>
    </row>
    <row r="848" spans="1:8">
      <c r="A848" s="336"/>
      <c r="B848" s="426" t="s">
        <v>1612</v>
      </c>
      <c r="C848" s="428"/>
      <c r="D848" s="379"/>
      <c r="E848" s="347">
        <f>F848-5</f>
        <v>45419</v>
      </c>
      <c r="F848" s="347">
        <f>F847+7</f>
        <v>45424</v>
      </c>
      <c r="G848" s="347">
        <f>F848+39</f>
        <v>45463</v>
      </c>
      <c r="H848" s="336"/>
    </row>
    <row r="849" spans="1:9">
      <c r="A849" s="336"/>
      <c r="B849" s="419" t="s">
        <v>1628</v>
      </c>
      <c r="C849" s="413" t="s">
        <v>1627</v>
      </c>
      <c r="D849" s="379"/>
      <c r="E849" s="324">
        <f>F849-5</f>
        <v>45426</v>
      </c>
      <c r="F849" s="324">
        <f>F848+7</f>
        <v>45431</v>
      </c>
      <c r="G849" s="324">
        <f>F849+39</f>
        <v>45470</v>
      </c>
      <c r="H849" s="336"/>
    </row>
    <row r="850" spans="1:9" ht="18" customHeight="1">
      <c r="A850" s="336"/>
      <c r="B850" s="419" t="s">
        <v>28</v>
      </c>
      <c r="C850" s="413" t="s">
        <v>1626</v>
      </c>
      <c r="D850" s="379"/>
      <c r="E850" s="324">
        <f>F850-5</f>
        <v>45433</v>
      </c>
      <c r="F850" s="324">
        <f>F849+7</f>
        <v>45438</v>
      </c>
      <c r="G850" s="324">
        <f>F850+39</f>
        <v>45477</v>
      </c>
      <c r="H850" s="336"/>
    </row>
    <row r="851" spans="1:9">
      <c r="A851" s="336"/>
      <c r="B851" s="419" t="s">
        <v>1263</v>
      </c>
      <c r="C851" s="427" t="s">
        <v>1318</v>
      </c>
      <c r="D851" s="378"/>
      <c r="E851" s="324">
        <f>F851-5</f>
        <v>45440</v>
      </c>
      <c r="F851" s="324">
        <f>F850+7</f>
        <v>45445</v>
      </c>
      <c r="G851" s="324">
        <f>F851+39</f>
        <v>45484</v>
      </c>
      <c r="H851" s="336"/>
    </row>
    <row r="852" spans="1:9">
      <c r="A852" s="336"/>
      <c r="B852" s="430"/>
      <c r="C852" s="429"/>
      <c r="D852" s="340"/>
      <c r="E852" s="339"/>
      <c r="F852" s="339"/>
      <c r="G852" s="339"/>
      <c r="H852" s="336"/>
    </row>
    <row r="853" spans="1:9">
      <c r="A853" s="350" t="s">
        <v>1643</v>
      </c>
      <c r="B853" s="341"/>
      <c r="C853" s="361"/>
      <c r="D853" s="340"/>
      <c r="E853" s="362"/>
      <c r="F853" s="339"/>
      <c r="G853" s="356"/>
      <c r="H853" s="336"/>
    </row>
    <row r="854" spans="1:9">
      <c r="A854" s="350"/>
      <c r="B854" s="335" t="s">
        <v>1549</v>
      </c>
      <c r="C854" s="335" t="s">
        <v>21</v>
      </c>
      <c r="D854" s="406" t="s">
        <v>22</v>
      </c>
      <c r="E854" s="401" t="s">
        <v>128</v>
      </c>
      <c r="F854" s="401" t="s">
        <v>128</v>
      </c>
      <c r="G854" s="401" t="s">
        <v>1642</v>
      </c>
      <c r="H854" s="336"/>
    </row>
    <row r="855" spans="1:9">
      <c r="A855" s="350"/>
      <c r="B855" s="333"/>
      <c r="C855" s="333"/>
      <c r="D855" s="405"/>
      <c r="E855" s="401" t="s">
        <v>1087</v>
      </c>
      <c r="F855" s="401" t="s">
        <v>24</v>
      </c>
      <c r="G855" s="401" t="s">
        <v>25</v>
      </c>
      <c r="H855" s="336"/>
    </row>
    <row r="856" spans="1:9" ht="16.5" customHeight="1">
      <c r="A856" s="350"/>
      <c r="B856" s="419" t="s">
        <v>1641</v>
      </c>
      <c r="C856" s="419" t="s">
        <v>1640</v>
      </c>
      <c r="D856" s="400" t="s">
        <v>1639</v>
      </c>
      <c r="E856" s="324">
        <f>F856-5</f>
        <v>45411</v>
      </c>
      <c r="F856" s="324">
        <v>45416</v>
      </c>
      <c r="G856" s="324">
        <f>F856+31</f>
        <v>45447</v>
      </c>
      <c r="H856" s="336"/>
    </row>
    <row r="857" spans="1:9">
      <c r="A857" s="350"/>
      <c r="B857" s="421" t="s">
        <v>1638</v>
      </c>
      <c r="C857" s="419" t="s">
        <v>1637</v>
      </c>
      <c r="D857" s="400"/>
      <c r="E857" s="324">
        <f>F857-5</f>
        <v>45418</v>
      </c>
      <c r="F857" s="324">
        <f>F856+7</f>
        <v>45423</v>
      </c>
      <c r="G857" s="324">
        <f>F857+31</f>
        <v>45454</v>
      </c>
      <c r="H857" s="336"/>
    </row>
    <row r="858" spans="1:9">
      <c r="A858" s="350"/>
      <c r="B858" s="419" t="s">
        <v>1636</v>
      </c>
      <c r="C858" s="413" t="s">
        <v>3</v>
      </c>
      <c r="D858" s="400"/>
      <c r="E858" s="324">
        <f>F858-5</f>
        <v>45425</v>
      </c>
      <c r="F858" s="324">
        <f>F857+7</f>
        <v>45430</v>
      </c>
      <c r="G858" s="324">
        <f>F858+31</f>
        <v>45461</v>
      </c>
      <c r="H858" s="336"/>
    </row>
    <row r="859" spans="1:9">
      <c r="A859" s="350"/>
      <c r="B859" s="419" t="s">
        <v>1635</v>
      </c>
      <c r="C859" s="413" t="s">
        <v>1634</v>
      </c>
      <c r="D859" s="400"/>
      <c r="E859" s="324">
        <f>F859-5</f>
        <v>45432</v>
      </c>
      <c r="F859" s="324">
        <f>F858+7</f>
        <v>45437</v>
      </c>
      <c r="G859" s="324">
        <f>F859+31</f>
        <v>45468</v>
      </c>
      <c r="H859" s="336"/>
    </row>
    <row r="860" spans="1:9">
      <c r="A860" s="350"/>
      <c r="B860" s="419" t="s">
        <v>1318</v>
      </c>
      <c r="C860" s="419" t="s">
        <v>1263</v>
      </c>
      <c r="D860" s="400"/>
      <c r="E860" s="324">
        <f>F860-5</f>
        <v>45439</v>
      </c>
      <c r="F860" s="324">
        <f>F859+7</f>
        <v>45444</v>
      </c>
      <c r="G860" s="324">
        <f>F860+31</f>
        <v>45475</v>
      </c>
      <c r="H860" s="336"/>
    </row>
    <row r="861" spans="1:9">
      <c r="A861" s="336"/>
      <c r="B861" s="341"/>
      <c r="C861" s="341"/>
      <c r="D861" s="358"/>
      <c r="E861" s="339"/>
      <c r="F861" s="339"/>
      <c r="G861" s="339"/>
      <c r="H861" s="336"/>
    </row>
    <row r="862" spans="1:9">
      <c r="A862" s="350" t="s">
        <v>1633</v>
      </c>
      <c r="D862" s="337"/>
      <c r="E862" s="336"/>
      <c r="F862" s="336"/>
      <c r="G862" s="336"/>
      <c r="H862" s="336"/>
    </row>
    <row r="863" spans="1:9">
      <c r="A863" s="336"/>
      <c r="B863" s="335" t="s">
        <v>1447</v>
      </c>
      <c r="C863" s="335" t="s">
        <v>1329</v>
      </c>
      <c r="D863" s="334" t="s">
        <v>1452</v>
      </c>
      <c r="E863" s="331" t="s">
        <v>1327</v>
      </c>
      <c r="F863" s="331" t="s">
        <v>1327</v>
      </c>
      <c r="G863" s="331" t="s">
        <v>1632</v>
      </c>
      <c r="H863" s="336"/>
      <c r="I863" s="370"/>
    </row>
    <row r="864" spans="1:9">
      <c r="A864" s="336"/>
      <c r="B864" s="333"/>
      <c r="C864" s="333"/>
      <c r="D864" s="332"/>
      <c r="E864" s="331" t="s">
        <v>1306</v>
      </c>
      <c r="F864" s="331" t="s">
        <v>1305</v>
      </c>
      <c r="G864" s="324" t="s">
        <v>1631</v>
      </c>
      <c r="H864" s="336"/>
    </row>
    <row r="865" spans="1:10" ht="16.5" customHeight="1">
      <c r="A865" s="336"/>
      <c r="B865" s="419" t="s">
        <v>132</v>
      </c>
      <c r="C865" s="419" t="s">
        <v>1630</v>
      </c>
      <c r="D865" s="380" t="s">
        <v>1629</v>
      </c>
      <c r="E865" s="324">
        <f>F865-5</f>
        <v>45412</v>
      </c>
      <c r="F865" s="324">
        <v>45417</v>
      </c>
      <c r="G865" s="324">
        <f>F865+33</f>
        <v>45450</v>
      </c>
      <c r="H865" s="336"/>
    </row>
    <row r="866" spans="1:10">
      <c r="A866" s="336"/>
      <c r="B866" s="426" t="s">
        <v>1612</v>
      </c>
      <c r="C866" s="428"/>
      <c r="D866" s="379"/>
      <c r="E866" s="347">
        <f>F866-5</f>
        <v>45419</v>
      </c>
      <c r="F866" s="347">
        <f>F865+7</f>
        <v>45424</v>
      </c>
      <c r="G866" s="347">
        <f>F866+33</f>
        <v>45457</v>
      </c>
      <c r="H866" s="336"/>
    </row>
    <row r="867" spans="1:10">
      <c r="A867" s="336"/>
      <c r="B867" s="419" t="s">
        <v>1628</v>
      </c>
      <c r="C867" s="413" t="s">
        <v>1627</v>
      </c>
      <c r="D867" s="379"/>
      <c r="E867" s="324">
        <f>F867-5</f>
        <v>45426</v>
      </c>
      <c r="F867" s="324">
        <f>F866+7</f>
        <v>45431</v>
      </c>
      <c r="G867" s="324">
        <f>F867+33</f>
        <v>45464</v>
      </c>
      <c r="H867" s="336"/>
    </row>
    <row r="868" spans="1:10" ht="19.5" customHeight="1">
      <c r="A868" s="336"/>
      <c r="B868" s="419" t="s">
        <v>28</v>
      </c>
      <c r="C868" s="413" t="s">
        <v>1626</v>
      </c>
      <c r="D868" s="379"/>
      <c r="E868" s="324">
        <f>F868-5</f>
        <v>45433</v>
      </c>
      <c r="F868" s="324">
        <f>F867+7</f>
        <v>45438</v>
      </c>
      <c r="G868" s="324">
        <f>F868+33</f>
        <v>45471</v>
      </c>
      <c r="H868" s="336"/>
    </row>
    <row r="869" spans="1:10">
      <c r="A869" s="336"/>
      <c r="B869" s="419" t="s">
        <v>1318</v>
      </c>
      <c r="C869" s="427" t="s">
        <v>1263</v>
      </c>
      <c r="D869" s="378"/>
      <c r="E869" s="324">
        <f>F869-5</f>
        <v>45440</v>
      </c>
      <c r="F869" s="324">
        <f>F868+7</f>
        <v>45445</v>
      </c>
      <c r="G869" s="324">
        <f>F869+33</f>
        <v>45478</v>
      </c>
      <c r="H869" s="336"/>
    </row>
    <row r="870" spans="1:10">
      <c r="A870" s="336"/>
      <c r="B870" s="341"/>
      <c r="C870" s="361"/>
      <c r="D870" s="383"/>
      <c r="E870" s="339"/>
      <c r="F870" s="339"/>
      <c r="G870" s="336"/>
      <c r="H870" s="336"/>
    </row>
    <row r="871" spans="1:10">
      <c r="A871" s="402" t="s">
        <v>1625</v>
      </c>
      <c r="B871" s="402"/>
      <c r="C871" s="361"/>
      <c r="D871" s="383"/>
      <c r="E871" s="339"/>
      <c r="F871" s="339"/>
      <c r="G871" s="339"/>
      <c r="H871" s="336"/>
    </row>
    <row r="872" spans="1:10">
      <c r="A872" s="336"/>
      <c r="B872" s="335" t="s">
        <v>20</v>
      </c>
      <c r="C872" s="335" t="s">
        <v>21</v>
      </c>
      <c r="D872" s="334" t="s">
        <v>22</v>
      </c>
      <c r="E872" s="331" t="s">
        <v>128</v>
      </c>
      <c r="F872" s="331" t="s">
        <v>128</v>
      </c>
      <c r="G872" s="331" t="s">
        <v>1622</v>
      </c>
      <c r="H872" s="331" t="s">
        <v>1624</v>
      </c>
    </row>
    <row r="873" spans="1:10">
      <c r="A873" s="336"/>
      <c r="B873" s="333"/>
      <c r="C873" s="333"/>
      <c r="D873" s="332"/>
      <c r="E873" s="331" t="s">
        <v>1087</v>
      </c>
      <c r="F873" s="331" t="s">
        <v>24</v>
      </c>
      <c r="G873" s="331" t="s">
        <v>25</v>
      </c>
      <c r="H873" s="331" t="s">
        <v>25</v>
      </c>
      <c r="J873" s="370"/>
    </row>
    <row r="874" spans="1:10">
      <c r="A874" s="336"/>
      <c r="B874" s="419" t="s">
        <v>584</v>
      </c>
      <c r="C874" s="419" t="s">
        <v>816</v>
      </c>
      <c r="D874" s="380" t="s">
        <v>1621</v>
      </c>
      <c r="E874" s="324">
        <f>F874-6</f>
        <v>45412</v>
      </c>
      <c r="F874" s="324">
        <v>45418</v>
      </c>
      <c r="G874" s="324">
        <f>F874+19</f>
        <v>45437</v>
      </c>
      <c r="H874" s="418" t="s">
        <v>1616</v>
      </c>
    </row>
    <row r="875" spans="1:10">
      <c r="A875" s="336"/>
      <c r="B875" s="421" t="s">
        <v>1620</v>
      </c>
      <c r="C875" s="419" t="s">
        <v>1448</v>
      </c>
      <c r="D875" s="379"/>
      <c r="E875" s="324">
        <f>F875-6</f>
        <v>45419</v>
      </c>
      <c r="F875" s="324">
        <f>F874+7</f>
        <v>45425</v>
      </c>
      <c r="G875" s="324">
        <f>F875+19</f>
        <v>45444</v>
      </c>
      <c r="H875" s="418" t="s">
        <v>1616</v>
      </c>
    </row>
    <row r="876" spans="1:10">
      <c r="A876" s="336"/>
      <c r="B876" s="419" t="s">
        <v>1619</v>
      </c>
      <c r="C876" s="413" t="s">
        <v>819</v>
      </c>
      <c r="D876" s="379"/>
      <c r="E876" s="324">
        <f>F876-6</f>
        <v>45426</v>
      </c>
      <c r="F876" s="324">
        <f>F875+7</f>
        <v>45432</v>
      </c>
      <c r="G876" s="324">
        <f>F876+19</f>
        <v>45451</v>
      </c>
      <c r="H876" s="418" t="s">
        <v>1616</v>
      </c>
    </row>
    <row r="877" spans="1:10">
      <c r="A877" s="336"/>
      <c r="B877" s="419" t="s">
        <v>1617</v>
      </c>
      <c r="C877" s="413" t="s">
        <v>820</v>
      </c>
      <c r="D877" s="379"/>
      <c r="E877" s="324">
        <f>F877-6</f>
        <v>45433</v>
      </c>
      <c r="F877" s="324">
        <f>F876+7</f>
        <v>45439</v>
      </c>
      <c r="G877" s="324">
        <f>F877+19</f>
        <v>45458</v>
      </c>
      <c r="H877" s="418" t="s">
        <v>1618</v>
      </c>
    </row>
    <row r="878" spans="1:10">
      <c r="A878" s="336"/>
      <c r="B878" s="419" t="s">
        <v>1263</v>
      </c>
      <c r="C878" s="427" t="s">
        <v>1318</v>
      </c>
      <c r="D878" s="378"/>
      <c r="E878" s="324">
        <f>F878-6</f>
        <v>45440</v>
      </c>
      <c r="F878" s="324">
        <f>F877+7</f>
        <v>45446</v>
      </c>
      <c r="G878" s="324">
        <f>F878+19</f>
        <v>45465</v>
      </c>
      <c r="H878" s="418" t="s">
        <v>1618</v>
      </c>
    </row>
    <row r="879" spans="1:10">
      <c r="A879" s="336"/>
      <c r="B879" s="341"/>
      <c r="C879" s="361"/>
      <c r="D879" s="383"/>
      <c r="E879" s="339"/>
      <c r="F879" s="339"/>
      <c r="G879" s="339"/>
      <c r="H879" s="336"/>
    </row>
    <row r="880" spans="1:10">
      <c r="A880" s="402" t="s">
        <v>1623</v>
      </c>
      <c r="B880" s="402"/>
      <c r="D880" s="337"/>
      <c r="E880" s="336"/>
      <c r="F880" s="336"/>
      <c r="G880" s="336"/>
      <c r="H880" s="336"/>
    </row>
    <row r="881" spans="1:8">
      <c r="A881" s="336"/>
      <c r="B881" s="335" t="s">
        <v>20</v>
      </c>
      <c r="C881" s="335" t="s">
        <v>21</v>
      </c>
      <c r="D881" s="334" t="s">
        <v>22</v>
      </c>
      <c r="E881" s="331" t="s">
        <v>128</v>
      </c>
      <c r="F881" s="331" t="s">
        <v>128</v>
      </c>
      <c r="G881" s="331" t="s">
        <v>1622</v>
      </c>
      <c r="H881" s="331" t="s">
        <v>116</v>
      </c>
    </row>
    <row r="882" spans="1:8">
      <c r="A882" s="336"/>
      <c r="B882" s="333"/>
      <c r="C882" s="333"/>
      <c r="D882" s="332"/>
      <c r="E882" s="331" t="s">
        <v>1087</v>
      </c>
      <c r="F882" s="331" t="s">
        <v>24</v>
      </c>
      <c r="G882" s="331" t="s">
        <v>25</v>
      </c>
      <c r="H882" s="331" t="s">
        <v>25</v>
      </c>
    </row>
    <row r="883" spans="1:8">
      <c r="A883" s="336"/>
      <c r="B883" s="419" t="s">
        <v>584</v>
      </c>
      <c r="C883" s="419" t="s">
        <v>816</v>
      </c>
      <c r="D883" s="380" t="s">
        <v>1621</v>
      </c>
      <c r="E883" s="324">
        <f>F883-6</f>
        <v>45412</v>
      </c>
      <c r="F883" s="324">
        <v>45418</v>
      </c>
      <c r="G883" s="324">
        <f>F883+19</f>
        <v>45437</v>
      </c>
      <c r="H883" s="418" t="s">
        <v>1618</v>
      </c>
    </row>
    <row r="884" spans="1:8">
      <c r="A884" s="336"/>
      <c r="B884" s="421" t="s">
        <v>1620</v>
      </c>
      <c r="C884" s="419" t="s">
        <v>1448</v>
      </c>
      <c r="D884" s="379"/>
      <c r="E884" s="324">
        <f>F884-6</f>
        <v>45419</v>
      </c>
      <c r="F884" s="324">
        <f>F883+7</f>
        <v>45425</v>
      </c>
      <c r="G884" s="324">
        <f>F884+19</f>
        <v>45444</v>
      </c>
      <c r="H884" s="418" t="s">
        <v>1616</v>
      </c>
    </row>
    <row r="885" spans="1:8">
      <c r="A885" s="336"/>
      <c r="B885" s="419" t="s">
        <v>1619</v>
      </c>
      <c r="C885" s="413" t="s">
        <v>819</v>
      </c>
      <c r="D885" s="379"/>
      <c r="E885" s="324">
        <f>F885-6</f>
        <v>45426</v>
      </c>
      <c r="F885" s="324">
        <f>F884+7</f>
        <v>45432</v>
      </c>
      <c r="G885" s="324">
        <f>F885+19</f>
        <v>45451</v>
      </c>
      <c r="H885" s="418" t="s">
        <v>1618</v>
      </c>
    </row>
    <row r="886" spans="1:8">
      <c r="A886" s="336"/>
      <c r="B886" s="419" t="s">
        <v>1617</v>
      </c>
      <c r="C886" s="413" t="s">
        <v>820</v>
      </c>
      <c r="D886" s="379"/>
      <c r="E886" s="324">
        <f>F886-6</f>
        <v>45433</v>
      </c>
      <c r="F886" s="324">
        <f>F885+7</f>
        <v>45439</v>
      </c>
      <c r="G886" s="324">
        <f>F886+19</f>
        <v>45458</v>
      </c>
      <c r="H886" s="418" t="s">
        <v>1616</v>
      </c>
    </row>
    <row r="887" spans="1:8" ht="16.5" customHeight="1">
      <c r="A887" s="336"/>
      <c r="B887" s="419" t="s">
        <v>1318</v>
      </c>
      <c r="C887" s="427" t="s">
        <v>1263</v>
      </c>
      <c r="D887" s="378"/>
      <c r="E887" s="324">
        <f>F887-6</f>
        <v>45440</v>
      </c>
      <c r="F887" s="324">
        <f>F886+7</f>
        <v>45446</v>
      </c>
      <c r="G887" s="324">
        <f>F887+19</f>
        <v>45465</v>
      </c>
      <c r="H887" s="418" t="s">
        <v>1616</v>
      </c>
    </row>
    <row r="888" spans="1:8">
      <c r="A888" s="336"/>
      <c r="B888" s="341"/>
      <c r="C888" s="361"/>
      <c r="D888" s="383"/>
      <c r="E888" s="339"/>
      <c r="F888" s="339"/>
      <c r="G888" s="339"/>
      <c r="H888" s="404"/>
    </row>
    <row r="889" spans="1:8">
      <c r="A889" s="350" t="s">
        <v>1615</v>
      </c>
      <c r="B889" s="373"/>
      <c r="C889" s="373"/>
      <c r="D889" s="399"/>
      <c r="E889" s="350"/>
      <c r="F889" s="350"/>
      <c r="G889" s="371"/>
      <c r="H889" s="336"/>
    </row>
    <row r="890" spans="1:8">
      <c r="A890" s="336"/>
      <c r="B890" s="335" t="s">
        <v>20</v>
      </c>
      <c r="C890" s="335" t="s">
        <v>21</v>
      </c>
      <c r="D890" s="334" t="s">
        <v>22</v>
      </c>
      <c r="E890" s="331" t="s">
        <v>128</v>
      </c>
      <c r="F890" s="331" t="s">
        <v>128</v>
      </c>
      <c r="G890" s="331" t="s">
        <v>1615</v>
      </c>
      <c r="H890" s="336"/>
    </row>
    <row r="891" spans="1:8">
      <c r="A891" s="336"/>
      <c r="B891" s="333"/>
      <c r="C891" s="333"/>
      <c r="D891" s="332"/>
      <c r="E891" s="331" t="s">
        <v>1087</v>
      </c>
      <c r="F891" s="331" t="s">
        <v>24</v>
      </c>
      <c r="G891" s="331" t="s">
        <v>25</v>
      </c>
      <c r="H891" s="336"/>
    </row>
    <row r="892" spans="1:8" ht="16.5" customHeight="1">
      <c r="A892" s="336"/>
      <c r="B892" s="426" t="s">
        <v>1612</v>
      </c>
      <c r="C892" s="426"/>
      <c r="D892" s="400" t="s">
        <v>1611</v>
      </c>
      <c r="E892" s="347">
        <f>F892-5</f>
        <v>45411</v>
      </c>
      <c r="F892" s="347">
        <v>45416</v>
      </c>
      <c r="G892" s="347">
        <f>F892+33</f>
        <v>45449</v>
      </c>
      <c r="H892" s="336"/>
    </row>
    <row r="893" spans="1:8">
      <c r="A893" s="336"/>
      <c r="B893" s="421" t="s">
        <v>1610</v>
      </c>
      <c r="C893" s="421" t="s">
        <v>1609</v>
      </c>
      <c r="D893" s="400"/>
      <c r="E893" s="324">
        <f>F893-5</f>
        <v>45418</v>
      </c>
      <c r="F893" s="324">
        <f>F892+7</f>
        <v>45423</v>
      </c>
      <c r="G893" s="324">
        <f>F893+33</f>
        <v>45456</v>
      </c>
      <c r="H893" s="336"/>
    </row>
    <row r="894" spans="1:8">
      <c r="A894" s="336"/>
      <c r="B894" s="423" t="s">
        <v>1608</v>
      </c>
      <c r="C894" s="421" t="s">
        <v>1607</v>
      </c>
      <c r="D894" s="400"/>
      <c r="E894" s="324">
        <f>F894-5</f>
        <v>45425</v>
      </c>
      <c r="F894" s="324">
        <f>F893+7</f>
        <v>45430</v>
      </c>
      <c r="G894" s="324">
        <f>F894+33</f>
        <v>45463</v>
      </c>
      <c r="H894" s="336"/>
    </row>
    <row r="895" spans="1:8">
      <c r="A895" s="336"/>
      <c r="B895" s="422" t="s">
        <v>1606</v>
      </c>
      <c r="C895" s="421" t="s">
        <v>1605</v>
      </c>
      <c r="D895" s="400"/>
      <c r="E895" s="324">
        <f>F895-5</f>
        <v>45432</v>
      </c>
      <c r="F895" s="324">
        <f>F894+7</f>
        <v>45437</v>
      </c>
      <c r="G895" s="324">
        <f>F895+33</f>
        <v>45470</v>
      </c>
      <c r="H895" s="336"/>
    </row>
    <row r="896" spans="1:8">
      <c r="A896" s="336"/>
      <c r="B896" s="420"/>
      <c r="C896" s="419"/>
      <c r="D896" s="400"/>
      <c r="E896" s="324">
        <f>F896-5</f>
        <v>45439</v>
      </c>
      <c r="F896" s="324">
        <f>F895+7</f>
        <v>45444</v>
      </c>
      <c r="G896" s="324">
        <f>F896+33</f>
        <v>45477</v>
      </c>
      <c r="H896" s="336"/>
    </row>
    <row r="897" spans="1:8">
      <c r="A897" s="336"/>
      <c r="B897" s="336"/>
      <c r="C897" s="336"/>
      <c r="D897" s="337"/>
      <c r="E897" s="339"/>
      <c r="F897" s="339"/>
      <c r="G897" s="339"/>
      <c r="H897" s="336"/>
    </row>
    <row r="898" spans="1:8">
      <c r="A898" s="350" t="s">
        <v>111</v>
      </c>
      <c r="B898" s="336"/>
      <c r="C898" s="336"/>
      <c r="D898" s="337"/>
      <c r="E898" s="350"/>
      <c r="F898" s="350"/>
      <c r="G898" s="371"/>
      <c r="H898" s="336"/>
    </row>
    <row r="899" spans="1:8">
      <c r="A899" s="350"/>
      <c r="B899" s="335" t="s">
        <v>20</v>
      </c>
      <c r="C899" s="335" t="s">
        <v>21</v>
      </c>
      <c r="D899" s="334" t="s">
        <v>22</v>
      </c>
      <c r="E899" s="331" t="s">
        <v>128</v>
      </c>
      <c r="F899" s="331" t="s">
        <v>128</v>
      </c>
      <c r="G899" s="331" t="s">
        <v>111</v>
      </c>
      <c r="H899" s="336"/>
    </row>
    <row r="900" spans="1:8">
      <c r="A900" s="350"/>
      <c r="B900" s="333"/>
      <c r="C900" s="333"/>
      <c r="D900" s="332"/>
      <c r="E900" s="331" t="s">
        <v>1087</v>
      </c>
      <c r="F900" s="331" t="s">
        <v>24</v>
      </c>
      <c r="G900" s="324" t="s">
        <v>25</v>
      </c>
      <c r="H900" s="336"/>
    </row>
    <row r="901" spans="1:8" ht="16.5" customHeight="1">
      <c r="A901" s="350"/>
      <c r="B901" s="426" t="s">
        <v>1612</v>
      </c>
      <c r="C901" s="426"/>
      <c r="D901" s="400" t="s">
        <v>1611</v>
      </c>
      <c r="E901" s="347">
        <f>F901-5</f>
        <v>45411</v>
      </c>
      <c r="F901" s="347">
        <v>45416</v>
      </c>
      <c r="G901" s="347">
        <f>F901+37</f>
        <v>45453</v>
      </c>
      <c r="H901" s="336"/>
    </row>
    <row r="902" spans="1:8">
      <c r="A902" s="350"/>
      <c r="B902" s="421" t="s">
        <v>1610</v>
      </c>
      <c r="C902" s="421" t="s">
        <v>1609</v>
      </c>
      <c r="D902" s="400"/>
      <c r="E902" s="324">
        <f>F902-5</f>
        <v>45418</v>
      </c>
      <c r="F902" s="324">
        <f>F901+7</f>
        <v>45423</v>
      </c>
      <c r="G902" s="324">
        <f>F902+37</f>
        <v>45460</v>
      </c>
      <c r="H902" s="336"/>
    </row>
    <row r="903" spans="1:8">
      <c r="A903" s="350"/>
      <c r="B903" s="423" t="s">
        <v>1608</v>
      </c>
      <c r="C903" s="421" t="s">
        <v>1607</v>
      </c>
      <c r="D903" s="400"/>
      <c r="E903" s="324">
        <f>F903-5</f>
        <v>45425</v>
      </c>
      <c r="F903" s="324">
        <f>F902+7</f>
        <v>45430</v>
      </c>
      <c r="G903" s="324">
        <f>F903+37</f>
        <v>45467</v>
      </c>
      <c r="H903" s="336"/>
    </row>
    <row r="904" spans="1:8">
      <c r="A904" s="350"/>
      <c r="B904" s="422" t="s">
        <v>1606</v>
      </c>
      <c r="C904" s="421" t="s">
        <v>1605</v>
      </c>
      <c r="D904" s="400"/>
      <c r="E904" s="324">
        <f>F904-5</f>
        <v>45432</v>
      </c>
      <c r="F904" s="324">
        <f>F903+7</f>
        <v>45437</v>
      </c>
      <c r="G904" s="324">
        <f>F904+37</f>
        <v>45474</v>
      </c>
      <c r="H904" s="336"/>
    </row>
    <row r="905" spans="1:8">
      <c r="A905" s="350"/>
      <c r="B905" s="420"/>
      <c r="C905" s="419"/>
      <c r="D905" s="400"/>
      <c r="E905" s="324">
        <f>F905-5</f>
        <v>45439</v>
      </c>
      <c r="F905" s="324">
        <f>F904+7</f>
        <v>45444</v>
      </c>
      <c r="G905" s="324">
        <f>F905+37</f>
        <v>45481</v>
      </c>
      <c r="H905" s="336"/>
    </row>
    <row r="906" spans="1:8">
      <c r="A906" s="350"/>
      <c r="B906" s="365"/>
      <c r="C906" s="361"/>
      <c r="D906" s="383"/>
      <c r="E906" s="339"/>
      <c r="F906" s="339"/>
      <c r="G906" s="339"/>
      <c r="H906" s="336"/>
    </row>
    <row r="907" spans="1:8">
      <c r="A907" s="350" t="s">
        <v>1614</v>
      </c>
      <c r="B907" s="359"/>
      <c r="C907" s="359"/>
      <c r="D907" s="358"/>
      <c r="E907" s="357"/>
      <c r="F907" s="356"/>
      <c r="G907" s="356"/>
      <c r="H907" s="336"/>
    </row>
    <row r="908" spans="1:8">
      <c r="A908" s="350"/>
      <c r="B908" s="335" t="s">
        <v>20</v>
      </c>
      <c r="C908" s="335" t="s">
        <v>21</v>
      </c>
      <c r="D908" s="334" t="s">
        <v>22</v>
      </c>
      <c r="E908" s="331" t="s">
        <v>128</v>
      </c>
      <c r="F908" s="331" t="s">
        <v>128</v>
      </c>
      <c r="G908" s="331" t="s">
        <v>1614</v>
      </c>
      <c r="H908" s="364"/>
    </row>
    <row r="909" spans="1:8">
      <c r="A909" s="350"/>
      <c r="B909" s="333"/>
      <c r="C909" s="333"/>
      <c r="D909" s="332"/>
      <c r="E909" s="331" t="s">
        <v>1087</v>
      </c>
      <c r="F909" s="331" t="s">
        <v>24</v>
      </c>
      <c r="G909" s="331" t="s">
        <v>25</v>
      </c>
      <c r="H909" s="364"/>
    </row>
    <row r="910" spans="1:8" ht="16.5" customHeight="1">
      <c r="A910" s="350"/>
      <c r="B910" s="426" t="s">
        <v>1612</v>
      </c>
      <c r="C910" s="426"/>
      <c r="D910" s="400" t="s">
        <v>1611</v>
      </c>
      <c r="E910" s="347">
        <f>F910-5</f>
        <v>45411</v>
      </c>
      <c r="F910" s="347">
        <v>45416</v>
      </c>
      <c r="G910" s="347">
        <f>F910+36</f>
        <v>45452</v>
      </c>
      <c r="H910" s="364"/>
    </row>
    <row r="911" spans="1:8">
      <c r="A911" s="350"/>
      <c r="B911" s="421" t="s">
        <v>1610</v>
      </c>
      <c r="C911" s="421" t="s">
        <v>1609</v>
      </c>
      <c r="D911" s="400"/>
      <c r="E911" s="324">
        <f>F911-5</f>
        <v>45418</v>
      </c>
      <c r="F911" s="324">
        <f>F910+7</f>
        <v>45423</v>
      </c>
      <c r="G911" s="324">
        <f>F911+36</f>
        <v>45459</v>
      </c>
      <c r="H911" s="404"/>
    </row>
    <row r="912" spans="1:8">
      <c r="A912" s="350"/>
      <c r="B912" s="423" t="s">
        <v>1608</v>
      </c>
      <c r="C912" s="421" t="s">
        <v>1607</v>
      </c>
      <c r="D912" s="400"/>
      <c r="E912" s="324">
        <f>F912-5</f>
        <v>45425</v>
      </c>
      <c r="F912" s="324">
        <f>F911+7</f>
        <v>45430</v>
      </c>
      <c r="G912" s="324">
        <f>F912+36</f>
        <v>45466</v>
      </c>
      <c r="H912" s="404"/>
    </row>
    <row r="913" spans="1:8">
      <c r="A913" s="350"/>
      <c r="B913" s="422" t="s">
        <v>1606</v>
      </c>
      <c r="C913" s="421" t="s">
        <v>1605</v>
      </c>
      <c r="D913" s="400"/>
      <c r="E913" s="324">
        <f>F913-5</f>
        <v>45432</v>
      </c>
      <c r="F913" s="324">
        <f>F912+7</f>
        <v>45437</v>
      </c>
      <c r="G913" s="324">
        <f>F913+36</f>
        <v>45473</v>
      </c>
      <c r="H913" s="404"/>
    </row>
    <row r="914" spans="1:8">
      <c r="A914" s="350"/>
      <c r="B914" s="420"/>
      <c r="C914" s="419"/>
      <c r="D914" s="400"/>
      <c r="E914" s="324">
        <f>F914-5</f>
        <v>45439</v>
      </c>
      <c r="F914" s="324">
        <f>F913+7</f>
        <v>45444</v>
      </c>
      <c r="G914" s="324">
        <f>F914+36</f>
        <v>45480</v>
      </c>
      <c r="H914" s="404"/>
    </row>
    <row r="915" spans="1:8">
      <c r="A915" s="350"/>
      <c r="B915" s="341"/>
      <c r="C915" s="361"/>
      <c r="D915" s="340"/>
      <c r="E915" s="339"/>
      <c r="F915" s="339"/>
      <c r="G915" s="336"/>
      <c r="H915" s="336"/>
    </row>
    <row r="916" spans="1:8">
      <c r="A916" s="350" t="s">
        <v>108</v>
      </c>
      <c r="D916" s="337"/>
      <c r="E916" s="336"/>
      <c r="F916" s="336"/>
      <c r="G916" s="336"/>
      <c r="H916" s="336"/>
    </row>
    <row r="917" spans="1:8">
      <c r="A917" s="336"/>
      <c r="B917" s="335" t="s">
        <v>20</v>
      </c>
      <c r="C917" s="335" t="s">
        <v>21</v>
      </c>
      <c r="D917" s="334" t="s">
        <v>22</v>
      </c>
      <c r="E917" s="331" t="s">
        <v>128</v>
      </c>
      <c r="F917" s="331" t="s">
        <v>128</v>
      </c>
      <c r="G917" s="331" t="s">
        <v>108</v>
      </c>
      <c r="H917" s="336"/>
    </row>
    <row r="918" spans="1:8">
      <c r="A918" s="336"/>
      <c r="B918" s="333"/>
      <c r="C918" s="333"/>
      <c r="D918" s="332"/>
      <c r="E918" s="331" t="s">
        <v>1087</v>
      </c>
      <c r="F918" s="331" t="s">
        <v>24</v>
      </c>
      <c r="G918" s="324" t="s">
        <v>25</v>
      </c>
      <c r="H918" s="336"/>
    </row>
    <row r="919" spans="1:8" ht="16.5" customHeight="1">
      <c r="A919" s="336"/>
      <c r="B919" s="426" t="s">
        <v>1612</v>
      </c>
      <c r="C919" s="426"/>
      <c r="D919" s="400" t="s">
        <v>1611</v>
      </c>
      <c r="E919" s="347">
        <f>F919-5</f>
        <v>45411</v>
      </c>
      <c r="F919" s="347">
        <v>45416</v>
      </c>
      <c r="G919" s="347">
        <f>F919+40</f>
        <v>45456</v>
      </c>
      <c r="H919" s="336"/>
    </row>
    <row r="920" spans="1:8">
      <c r="A920" s="336"/>
      <c r="B920" s="421" t="s">
        <v>1610</v>
      </c>
      <c r="C920" s="421" t="s">
        <v>1609</v>
      </c>
      <c r="D920" s="400"/>
      <c r="E920" s="324">
        <f>F920-5</f>
        <v>45418</v>
      </c>
      <c r="F920" s="324">
        <f>F919+7</f>
        <v>45423</v>
      </c>
      <c r="G920" s="324">
        <f>F920+40</f>
        <v>45463</v>
      </c>
      <c r="H920" s="336"/>
    </row>
    <row r="921" spans="1:8">
      <c r="A921" s="336"/>
      <c r="B921" s="423" t="s">
        <v>1608</v>
      </c>
      <c r="C921" s="421" t="s">
        <v>1607</v>
      </c>
      <c r="D921" s="400"/>
      <c r="E921" s="324">
        <f>F921-5</f>
        <v>45425</v>
      </c>
      <c r="F921" s="324">
        <f>F920+7</f>
        <v>45430</v>
      </c>
      <c r="G921" s="324">
        <f>F921+40</f>
        <v>45470</v>
      </c>
      <c r="H921" s="336"/>
    </row>
    <row r="922" spans="1:8">
      <c r="A922" s="336"/>
      <c r="B922" s="422" t="s">
        <v>1606</v>
      </c>
      <c r="C922" s="421" t="s">
        <v>1605</v>
      </c>
      <c r="D922" s="400"/>
      <c r="E922" s="324">
        <f>F922-5</f>
        <v>45432</v>
      </c>
      <c r="F922" s="324">
        <f>F921+7</f>
        <v>45437</v>
      </c>
      <c r="G922" s="324">
        <f>F922+40</f>
        <v>45477</v>
      </c>
      <c r="H922" s="336"/>
    </row>
    <row r="923" spans="1:8">
      <c r="A923" s="336"/>
      <c r="B923" s="420"/>
      <c r="C923" s="419"/>
      <c r="D923" s="400"/>
      <c r="E923" s="324">
        <f>F923-5</f>
        <v>45439</v>
      </c>
      <c r="F923" s="324">
        <f>F922+7</f>
        <v>45444</v>
      </c>
      <c r="G923" s="324">
        <f>F923+40</f>
        <v>45484</v>
      </c>
      <c r="H923" s="336"/>
    </row>
    <row r="924" spans="1:8">
      <c r="A924" s="336"/>
      <c r="B924" s="321"/>
      <c r="C924" s="321"/>
      <c r="E924" s="339"/>
      <c r="F924" s="339"/>
      <c r="G924" s="339"/>
      <c r="H924" s="336"/>
    </row>
    <row r="925" spans="1:8">
      <c r="A925" s="336"/>
      <c r="B925" s="335" t="s">
        <v>1549</v>
      </c>
      <c r="C925" s="335" t="s">
        <v>21</v>
      </c>
      <c r="D925" s="334" t="s">
        <v>22</v>
      </c>
      <c r="E925" s="331" t="s">
        <v>128</v>
      </c>
      <c r="F925" s="331" t="s">
        <v>128</v>
      </c>
      <c r="G925" s="331" t="s">
        <v>108</v>
      </c>
      <c r="H925" s="336"/>
    </row>
    <row r="926" spans="1:8">
      <c r="A926" s="336"/>
      <c r="B926" s="333"/>
      <c r="C926" s="333"/>
      <c r="D926" s="332"/>
      <c r="E926" s="331" t="s">
        <v>1087</v>
      </c>
      <c r="F926" s="331" t="s">
        <v>24</v>
      </c>
      <c r="G926" s="324" t="s">
        <v>25</v>
      </c>
      <c r="H926" s="336"/>
    </row>
    <row r="927" spans="1:8" ht="16.5" customHeight="1">
      <c r="A927" s="336"/>
      <c r="B927" s="421" t="s">
        <v>1602</v>
      </c>
      <c r="C927" s="421" t="s">
        <v>1601</v>
      </c>
      <c r="D927" s="400" t="s">
        <v>1613</v>
      </c>
      <c r="E927" s="324">
        <f>F927-5</f>
        <v>45414</v>
      </c>
      <c r="F927" s="324">
        <v>45419</v>
      </c>
      <c r="G927" s="324">
        <f>F927+40</f>
        <v>45459</v>
      </c>
      <c r="H927" s="336"/>
    </row>
    <row r="928" spans="1:8">
      <c r="A928" s="336"/>
      <c r="B928" s="423" t="s">
        <v>1599</v>
      </c>
      <c r="C928" s="421" t="s">
        <v>1598</v>
      </c>
      <c r="D928" s="400"/>
      <c r="E928" s="324">
        <f>F928-5</f>
        <v>45421</v>
      </c>
      <c r="F928" s="324">
        <f>F927+7</f>
        <v>45426</v>
      </c>
      <c r="G928" s="324">
        <f>F928+40</f>
        <v>45466</v>
      </c>
      <c r="H928" s="336"/>
    </row>
    <row r="929" spans="1:8">
      <c r="A929" s="336"/>
      <c r="B929" s="422" t="s">
        <v>1597</v>
      </c>
      <c r="C929" s="421" t="s">
        <v>1596</v>
      </c>
      <c r="D929" s="400"/>
      <c r="E929" s="324">
        <f>F929-5</f>
        <v>45428</v>
      </c>
      <c r="F929" s="324">
        <f>F928+7</f>
        <v>45433</v>
      </c>
      <c r="G929" s="324">
        <f>F929+40</f>
        <v>45473</v>
      </c>
      <c r="H929" s="336"/>
    </row>
    <row r="930" spans="1:8">
      <c r="A930" s="336"/>
      <c r="B930" s="420" t="s">
        <v>1595</v>
      </c>
      <c r="C930" s="419" t="s">
        <v>1594</v>
      </c>
      <c r="D930" s="400"/>
      <c r="E930" s="324">
        <f>F930-5</f>
        <v>45435</v>
      </c>
      <c r="F930" s="324">
        <f>F929+7</f>
        <v>45440</v>
      </c>
      <c r="G930" s="324">
        <f>F930+40</f>
        <v>45480</v>
      </c>
      <c r="H930" s="336"/>
    </row>
    <row r="931" spans="1:8">
      <c r="A931" s="336"/>
      <c r="B931" s="420" t="s">
        <v>1263</v>
      </c>
      <c r="C931" s="419" t="s">
        <v>1263</v>
      </c>
      <c r="D931" s="400"/>
      <c r="E931" s="324">
        <f>F931-5</f>
        <v>45442</v>
      </c>
      <c r="F931" s="324">
        <f>F930+7</f>
        <v>45447</v>
      </c>
      <c r="G931" s="324">
        <f>F931+40</f>
        <v>45487</v>
      </c>
      <c r="H931" s="336"/>
    </row>
    <row r="932" spans="1:8">
      <c r="A932" s="336"/>
      <c r="B932" s="341"/>
      <c r="C932" s="361"/>
      <c r="D932" s="383"/>
      <c r="E932" s="339"/>
      <c r="F932" s="339"/>
      <c r="G932" s="339"/>
      <c r="H932" s="336"/>
    </row>
    <row r="933" spans="1:8">
      <c r="A933" s="350" t="s">
        <v>106</v>
      </c>
      <c r="B933" s="321"/>
      <c r="C933" s="321"/>
      <c r="E933" s="336"/>
      <c r="F933" s="336"/>
      <c r="G933" s="336"/>
      <c r="H933" s="336"/>
    </row>
    <row r="934" spans="1:8">
      <c r="A934" s="336"/>
      <c r="B934" s="335" t="s">
        <v>20</v>
      </c>
      <c r="C934" s="335" t="s">
        <v>21</v>
      </c>
      <c r="D934" s="334" t="s">
        <v>22</v>
      </c>
      <c r="E934" s="331" t="s">
        <v>128</v>
      </c>
      <c r="F934" s="331" t="s">
        <v>128</v>
      </c>
      <c r="G934" s="324" t="s">
        <v>106</v>
      </c>
      <c r="H934" s="336"/>
    </row>
    <row r="935" spans="1:8">
      <c r="A935" s="336"/>
      <c r="B935" s="333"/>
      <c r="C935" s="333"/>
      <c r="D935" s="332"/>
      <c r="E935" s="331" t="s">
        <v>1087</v>
      </c>
      <c r="F935" s="331" t="s">
        <v>24</v>
      </c>
      <c r="G935" s="331" t="s">
        <v>25</v>
      </c>
      <c r="H935" s="336"/>
    </row>
    <row r="936" spans="1:8" ht="16.5" customHeight="1">
      <c r="A936" s="336"/>
      <c r="B936" s="426" t="s">
        <v>1612</v>
      </c>
      <c r="C936" s="426"/>
      <c r="D936" s="400" t="s">
        <v>1611</v>
      </c>
      <c r="E936" s="347">
        <f>F936-5</f>
        <v>45411</v>
      </c>
      <c r="F936" s="347">
        <v>45416</v>
      </c>
      <c r="G936" s="324">
        <f>F936+42</f>
        <v>45458</v>
      </c>
      <c r="H936" s="336"/>
    </row>
    <row r="937" spans="1:8">
      <c r="A937" s="336"/>
      <c r="B937" s="421" t="s">
        <v>1610</v>
      </c>
      <c r="C937" s="421" t="s">
        <v>1609</v>
      </c>
      <c r="D937" s="400"/>
      <c r="E937" s="324">
        <f>F937-5</f>
        <v>45418</v>
      </c>
      <c r="F937" s="324">
        <f>F936+7</f>
        <v>45423</v>
      </c>
      <c r="G937" s="324">
        <f>F937+42</f>
        <v>45465</v>
      </c>
      <c r="H937" s="336"/>
    </row>
    <row r="938" spans="1:8">
      <c r="A938" s="336"/>
      <c r="B938" s="423" t="s">
        <v>1608</v>
      </c>
      <c r="C938" s="421" t="s">
        <v>1607</v>
      </c>
      <c r="D938" s="400"/>
      <c r="E938" s="324">
        <f>F938-5</f>
        <v>45425</v>
      </c>
      <c r="F938" s="324">
        <f>F937+7</f>
        <v>45430</v>
      </c>
      <c r="G938" s="324">
        <f>F938+42</f>
        <v>45472</v>
      </c>
      <c r="H938" s="336"/>
    </row>
    <row r="939" spans="1:8">
      <c r="A939" s="336"/>
      <c r="B939" s="422" t="s">
        <v>1606</v>
      </c>
      <c r="C939" s="421" t="s">
        <v>1605</v>
      </c>
      <c r="D939" s="400"/>
      <c r="E939" s="324">
        <f>F939-5</f>
        <v>45432</v>
      </c>
      <c r="F939" s="324">
        <f>F938+7</f>
        <v>45437</v>
      </c>
      <c r="G939" s="324">
        <f>F939+42</f>
        <v>45479</v>
      </c>
      <c r="H939" s="336"/>
    </row>
    <row r="940" spans="1:8">
      <c r="A940" s="336"/>
      <c r="B940" s="420"/>
      <c r="C940" s="419"/>
      <c r="D940" s="400"/>
      <c r="E940" s="324">
        <f>F940-5</f>
        <v>45439</v>
      </c>
      <c r="F940" s="324">
        <f>F939+7</f>
        <v>45444</v>
      </c>
      <c r="G940" s="324">
        <f>F940+42</f>
        <v>45486</v>
      </c>
      <c r="H940" s="336"/>
    </row>
    <row r="941" spans="1:8">
      <c r="A941" s="336"/>
      <c r="B941" s="363"/>
      <c r="C941" s="363"/>
      <c r="D941" s="383"/>
      <c r="E941" s="339"/>
      <c r="F941" s="339"/>
      <c r="G941" s="339"/>
      <c r="H941" s="336"/>
    </row>
    <row r="942" spans="1:8">
      <c r="A942" s="350" t="s">
        <v>1604</v>
      </c>
      <c r="B942" s="321"/>
      <c r="C942" s="321"/>
      <c r="E942" s="336"/>
      <c r="F942" s="336"/>
      <c r="G942" s="336"/>
      <c r="H942" s="336"/>
    </row>
    <row r="943" spans="1:8">
      <c r="A943" s="336"/>
      <c r="B943" s="335" t="s">
        <v>20</v>
      </c>
      <c r="C943" s="335" t="s">
        <v>21</v>
      </c>
      <c r="D943" s="334" t="s">
        <v>22</v>
      </c>
      <c r="E943" s="331" t="s">
        <v>128</v>
      </c>
      <c r="F943" s="331" t="s">
        <v>128</v>
      </c>
      <c r="G943" s="324" t="s">
        <v>1603</v>
      </c>
      <c r="H943" s="336"/>
    </row>
    <row r="944" spans="1:8">
      <c r="A944" s="336"/>
      <c r="B944" s="333"/>
      <c r="C944" s="333"/>
      <c r="D944" s="332"/>
      <c r="E944" s="331" t="s">
        <v>1087</v>
      </c>
      <c r="F944" s="331" t="s">
        <v>24</v>
      </c>
      <c r="G944" s="331" t="s">
        <v>25</v>
      </c>
      <c r="H944" s="336"/>
    </row>
    <row r="945" spans="1:8" ht="16.5" customHeight="1">
      <c r="A945" s="336"/>
      <c r="B945" s="421" t="s">
        <v>1602</v>
      </c>
      <c r="C945" s="421" t="s">
        <v>1601</v>
      </c>
      <c r="D945" s="400" t="s">
        <v>1600</v>
      </c>
      <c r="E945" s="324">
        <f>F945-5</f>
        <v>45414</v>
      </c>
      <c r="F945" s="324">
        <v>45419</v>
      </c>
      <c r="G945" s="324">
        <f>F945+45</f>
        <v>45464</v>
      </c>
      <c r="H945" s="336"/>
    </row>
    <row r="946" spans="1:8">
      <c r="A946" s="336"/>
      <c r="B946" s="423" t="s">
        <v>1599</v>
      </c>
      <c r="C946" s="421" t="s">
        <v>1598</v>
      </c>
      <c r="D946" s="400"/>
      <c r="E946" s="324">
        <f>F946-5</f>
        <v>45421</v>
      </c>
      <c r="F946" s="324">
        <f>F945+7</f>
        <v>45426</v>
      </c>
      <c r="G946" s="324">
        <f>F946+45</f>
        <v>45471</v>
      </c>
      <c r="H946" s="336"/>
    </row>
    <row r="947" spans="1:8">
      <c r="A947" s="336"/>
      <c r="B947" s="422" t="s">
        <v>1597</v>
      </c>
      <c r="C947" s="421" t="s">
        <v>1596</v>
      </c>
      <c r="D947" s="400"/>
      <c r="E947" s="324">
        <f>F947-5</f>
        <v>45428</v>
      </c>
      <c r="F947" s="324">
        <f>F946+7</f>
        <v>45433</v>
      </c>
      <c r="G947" s="324">
        <f>F947+45</f>
        <v>45478</v>
      </c>
      <c r="H947" s="336"/>
    </row>
    <row r="948" spans="1:8">
      <c r="A948" s="336"/>
      <c r="B948" s="420" t="s">
        <v>1595</v>
      </c>
      <c r="C948" s="419" t="s">
        <v>1594</v>
      </c>
      <c r="D948" s="400"/>
      <c r="E948" s="324">
        <f>F948-5</f>
        <v>45435</v>
      </c>
      <c r="F948" s="324">
        <f>F947+7</f>
        <v>45440</v>
      </c>
      <c r="G948" s="324">
        <f>F948+45</f>
        <v>45485</v>
      </c>
      <c r="H948" s="336"/>
    </row>
    <row r="949" spans="1:8">
      <c r="A949" s="336"/>
      <c r="B949" s="420" t="s">
        <v>1318</v>
      </c>
      <c r="C949" s="419" t="s">
        <v>1263</v>
      </c>
      <c r="D949" s="400"/>
      <c r="E949" s="324">
        <f>F949-5</f>
        <v>45442</v>
      </c>
      <c r="F949" s="324">
        <f>F948+7</f>
        <v>45447</v>
      </c>
      <c r="G949" s="324">
        <f>F949+45</f>
        <v>45492</v>
      </c>
      <c r="H949" s="336"/>
    </row>
    <row r="950" spans="1:8">
      <c r="A950" s="336"/>
      <c r="B950" s="341"/>
      <c r="C950" s="361"/>
      <c r="D950" s="383"/>
      <c r="E950" s="339"/>
      <c r="F950" s="339"/>
      <c r="G950" s="339"/>
      <c r="H950" s="336"/>
    </row>
    <row r="951" spans="1:8">
      <c r="A951" s="402" t="s">
        <v>1593</v>
      </c>
      <c r="B951" s="402"/>
      <c r="C951" s="359"/>
      <c r="D951" s="358"/>
      <c r="E951" s="357"/>
      <c r="F951" s="356"/>
      <c r="G951" s="356"/>
      <c r="H951" s="371"/>
    </row>
    <row r="952" spans="1:8" ht="16.5" customHeight="1">
      <c r="A952" s="336"/>
      <c r="B952" s="335" t="s">
        <v>1447</v>
      </c>
      <c r="C952" s="335" t="s">
        <v>21</v>
      </c>
      <c r="D952" s="334" t="s">
        <v>22</v>
      </c>
      <c r="E952" s="331" t="s">
        <v>128</v>
      </c>
      <c r="F952" s="331" t="s">
        <v>128</v>
      </c>
      <c r="G952" s="324" t="s">
        <v>1593</v>
      </c>
    </row>
    <row r="953" spans="1:8">
      <c r="A953" s="336"/>
      <c r="B953" s="333"/>
      <c r="C953" s="333"/>
      <c r="D953" s="332"/>
      <c r="E953" s="331" t="s">
        <v>1087</v>
      </c>
      <c r="F953" s="331" t="s">
        <v>24</v>
      </c>
      <c r="G953" s="331" t="s">
        <v>25</v>
      </c>
    </row>
    <row r="954" spans="1:8" ht="16.5" customHeight="1">
      <c r="A954" s="336"/>
      <c r="B954" s="421" t="s">
        <v>138</v>
      </c>
      <c r="C954" s="421" t="s">
        <v>1592</v>
      </c>
      <c r="D954" s="400" t="s">
        <v>1591</v>
      </c>
      <c r="E954" s="324">
        <f>F954-4</f>
        <v>45413</v>
      </c>
      <c r="F954" s="324">
        <v>45417</v>
      </c>
      <c r="G954" s="324">
        <f>F954+36</f>
        <v>45453</v>
      </c>
    </row>
    <row r="955" spans="1:8">
      <c r="A955" s="336"/>
      <c r="B955" s="423" t="s">
        <v>1590</v>
      </c>
      <c r="C955" s="421" t="s">
        <v>1589</v>
      </c>
      <c r="D955" s="400"/>
      <c r="E955" s="324">
        <f>F955-4</f>
        <v>45420</v>
      </c>
      <c r="F955" s="324">
        <f>F954+7</f>
        <v>45424</v>
      </c>
      <c r="G955" s="324">
        <f>F955+36</f>
        <v>45460</v>
      </c>
    </row>
    <row r="956" spans="1:8">
      <c r="A956" s="336"/>
      <c r="B956" s="422" t="s">
        <v>1588</v>
      </c>
      <c r="C956" s="421" t="s">
        <v>1587</v>
      </c>
      <c r="D956" s="400"/>
      <c r="E956" s="324">
        <f>F956-4</f>
        <v>45427</v>
      </c>
      <c r="F956" s="324">
        <f>F955+7</f>
        <v>45431</v>
      </c>
      <c r="G956" s="324">
        <f>F956+36</f>
        <v>45467</v>
      </c>
    </row>
    <row r="957" spans="1:8">
      <c r="A957" s="336"/>
      <c r="B957" s="420" t="s">
        <v>1586</v>
      </c>
      <c r="C957" s="419" t="s">
        <v>1585</v>
      </c>
      <c r="D957" s="400"/>
      <c r="E957" s="324">
        <f>F957-4</f>
        <v>45434</v>
      </c>
      <c r="F957" s="324">
        <f>F956+7</f>
        <v>45438</v>
      </c>
      <c r="G957" s="324">
        <f>F957+36</f>
        <v>45474</v>
      </c>
    </row>
    <row r="958" spans="1:8">
      <c r="A958" s="336"/>
      <c r="B958" s="420"/>
      <c r="C958" s="419"/>
      <c r="D958" s="400"/>
      <c r="E958" s="324">
        <f>F958-4</f>
        <v>45441</v>
      </c>
      <c r="F958" s="324">
        <f>F957+7</f>
        <v>45445</v>
      </c>
      <c r="G958" s="324">
        <f>F958+36</f>
        <v>45481</v>
      </c>
      <c r="H958" s="371"/>
    </row>
    <row r="959" spans="1:8">
      <c r="A959" s="336"/>
      <c r="B959" s="425"/>
      <c r="C959" s="424"/>
      <c r="D959" s="340"/>
      <c r="E959" s="339"/>
      <c r="F959" s="339"/>
      <c r="G959" s="339"/>
      <c r="H959" s="371"/>
    </row>
    <row r="960" spans="1:8">
      <c r="A960" s="402" t="s">
        <v>1584</v>
      </c>
      <c r="B960" s="402"/>
      <c r="D960" s="337"/>
      <c r="E960" s="336"/>
      <c r="F960" s="336"/>
      <c r="G960" s="336"/>
      <c r="H960" s="336"/>
    </row>
    <row r="961" spans="1:8">
      <c r="A961" s="336"/>
      <c r="B961" s="335" t="s">
        <v>1447</v>
      </c>
      <c r="C961" s="335" t="s">
        <v>21</v>
      </c>
      <c r="D961" s="334" t="s">
        <v>22</v>
      </c>
      <c r="E961" s="331" t="s">
        <v>128</v>
      </c>
      <c r="F961" s="331" t="s">
        <v>1308</v>
      </c>
      <c r="G961" s="324" t="s">
        <v>1583</v>
      </c>
      <c r="H961" s="331" t="s">
        <v>1582</v>
      </c>
    </row>
    <row r="962" spans="1:8">
      <c r="A962" s="336"/>
      <c r="B962" s="333"/>
      <c r="C962" s="333"/>
      <c r="D962" s="332"/>
      <c r="E962" s="331" t="s">
        <v>1087</v>
      </c>
      <c r="F962" s="331" t="s">
        <v>24</v>
      </c>
      <c r="G962" s="331" t="s">
        <v>25</v>
      </c>
      <c r="H962" s="331" t="s">
        <v>25</v>
      </c>
    </row>
    <row r="963" spans="1:8" ht="16.5" customHeight="1">
      <c r="A963" s="336"/>
      <c r="B963" s="421" t="s">
        <v>1581</v>
      </c>
      <c r="C963" s="421" t="s">
        <v>1580</v>
      </c>
      <c r="D963" s="330" t="s">
        <v>1579</v>
      </c>
      <c r="E963" s="324">
        <f>F963-4</f>
        <v>45415</v>
      </c>
      <c r="F963" s="324">
        <v>45419</v>
      </c>
      <c r="G963" s="324">
        <f>F963+21</f>
        <v>45440</v>
      </c>
      <c r="H963" s="418" t="s">
        <v>1572</v>
      </c>
    </row>
    <row r="964" spans="1:8">
      <c r="A964" s="336"/>
      <c r="B964" s="423" t="s">
        <v>1578</v>
      </c>
      <c r="C964" s="421" t="s">
        <v>1577</v>
      </c>
      <c r="D964" s="328"/>
      <c r="E964" s="324">
        <f>F964-4</f>
        <v>45422</v>
      </c>
      <c r="F964" s="324">
        <f>F963+7</f>
        <v>45426</v>
      </c>
      <c r="G964" s="324">
        <f>F964+21</f>
        <v>45447</v>
      </c>
      <c r="H964" s="418" t="s">
        <v>1571</v>
      </c>
    </row>
    <row r="965" spans="1:8">
      <c r="A965" s="336"/>
      <c r="B965" s="422" t="s">
        <v>1576</v>
      </c>
      <c r="C965" s="421" t="s">
        <v>1575</v>
      </c>
      <c r="D965" s="328"/>
      <c r="E965" s="324">
        <f>F965-4</f>
        <v>45429</v>
      </c>
      <c r="F965" s="324">
        <f>F964+7</f>
        <v>45433</v>
      </c>
      <c r="G965" s="324">
        <f>F965+21</f>
        <v>45454</v>
      </c>
      <c r="H965" s="418" t="s">
        <v>1571</v>
      </c>
    </row>
    <row r="966" spans="1:8">
      <c r="A966" s="336"/>
      <c r="B966" s="420" t="s">
        <v>1574</v>
      </c>
      <c r="C966" s="419" t="s">
        <v>1573</v>
      </c>
      <c r="D966" s="328"/>
      <c r="E966" s="324">
        <f>F966-4</f>
        <v>45436</v>
      </c>
      <c r="F966" s="324">
        <f>F965+7</f>
        <v>45440</v>
      </c>
      <c r="G966" s="324">
        <f>F966+21</f>
        <v>45461</v>
      </c>
      <c r="H966" s="418" t="s">
        <v>1572</v>
      </c>
    </row>
    <row r="967" spans="1:8">
      <c r="A967" s="336"/>
      <c r="B967" s="420" t="s">
        <v>1318</v>
      </c>
      <c r="C967" s="419" t="s">
        <v>1318</v>
      </c>
      <c r="D967" s="325"/>
      <c r="E967" s="324">
        <f>F967-4</f>
        <v>45443</v>
      </c>
      <c r="F967" s="324">
        <f>F966+7</f>
        <v>45447</v>
      </c>
      <c r="G967" s="324">
        <f>F967+21</f>
        <v>45468</v>
      </c>
      <c r="H967" s="418" t="s">
        <v>1571</v>
      </c>
    </row>
    <row r="969" spans="1:8" s="370" customFormat="1">
      <c r="A969" s="376" t="s">
        <v>184</v>
      </c>
      <c r="B969" s="376"/>
      <c r="C969" s="376"/>
      <c r="D969" s="376"/>
      <c r="E969" s="376"/>
      <c r="F969" s="376"/>
      <c r="G969" s="376"/>
      <c r="H969" s="375"/>
    </row>
    <row r="970" spans="1:8">
      <c r="A970" s="381" t="s">
        <v>1570</v>
      </c>
    </row>
    <row r="971" spans="1:8">
      <c r="B971" s="335" t="s">
        <v>1549</v>
      </c>
      <c r="C971" s="335" t="s">
        <v>1310</v>
      </c>
      <c r="D971" s="406" t="s">
        <v>22</v>
      </c>
      <c r="E971" s="401" t="s">
        <v>128</v>
      </c>
      <c r="F971" s="401" t="s">
        <v>128</v>
      </c>
      <c r="G971" s="401" t="s">
        <v>1569</v>
      </c>
    </row>
    <row r="972" spans="1:8">
      <c r="B972" s="333"/>
      <c r="C972" s="333"/>
      <c r="D972" s="405"/>
      <c r="E972" s="401" t="s">
        <v>1087</v>
      </c>
      <c r="F972" s="401" t="s">
        <v>24</v>
      </c>
      <c r="G972" s="401" t="s">
        <v>25</v>
      </c>
    </row>
    <row r="973" spans="1:8" ht="16.5" customHeight="1">
      <c r="B973" s="414" t="s">
        <v>1563</v>
      </c>
      <c r="C973" s="413" t="s">
        <v>1568</v>
      </c>
      <c r="D973" s="380" t="s">
        <v>1567</v>
      </c>
      <c r="E973" s="324">
        <f>F973-3</f>
        <v>45413</v>
      </c>
      <c r="F973" s="324">
        <v>45416</v>
      </c>
      <c r="G973" s="324">
        <f>F973+2</f>
        <v>45418</v>
      </c>
    </row>
    <row r="974" spans="1:8">
      <c r="B974" s="416" t="s">
        <v>1566</v>
      </c>
      <c r="C974" s="415" t="s">
        <v>1318</v>
      </c>
      <c r="D974" s="379"/>
      <c r="E974" s="347">
        <f>F974-3</f>
        <v>45420</v>
      </c>
      <c r="F974" s="347">
        <f>F973+7</f>
        <v>45423</v>
      </c>
      <c r="G974" s="347">
        <f>F974+2</f>
        <v>45425</v>
      </c>
    </row>
    <row r="975" spans="1:8">
      <c r="B975" s="414" t="s">
        <v>1565</v>
      </c>
      <c r="C975" s="413" t="s">
        <v>1564</v>
      </c>
      <c r="D975" s="379"/>
      <c r="E975" s="324">
        <f>F975-3</f>
        <v>45427</v>
      </c>
      <c r="F975" s="324">
        <f>F974+7</f>
        <v>45430</v>
      </c>
      <c r="G975" s="324">
        <f>F975+2</f>
        <v>45432</v>
      </c>
    </row>
    <row r="976" spans="1:8">
      <c r="B976" s="414" t="s">
        <v>1563</v>
      </c>
      <c r="C976" s="413" t="s">
        <v>1562</v>
      </c>
      <c r="D976" s="379"/>
      <c r="E976" s="324">
        <f>F976-3</f>
        <v>45434</v>
      </c>
      <c r="F976" s="324">
        <f>F975+7</f>
        <v>45437</v>
      </c>
      <c r="G976" s="324">
        <f>F976+2</f>
        <v>45439</v>
      </c>
    </row>
    <row r="977" spans="1:7">
      <c r="B977" s="414" t="s">
        <v>1318</v>
      </c>
      <c r="C977" s="413" t="s">
        <v>1263</v>
      </c>
      <c r="D977" s="378"/>
      <c r="E977" s="324">
        <f>F977-3</f>
        <v>45441</v>
      </c>
      <c r="F977" s="324">
        <f>F976+7</f>
        <v>45444</v>
      </c>
      <c r="G977" s="324">
        <f>F977+2</f>
        <v>45446</v>
      </c>
    </row>
    <row r="978" spans="1:7">
      <c r="B978" s="383" t="s">
        <v>1498</v>
      </c>
      <c r="C978" s="339" t="s">
        <v>1561</v>
      </c>
      <c r="D978" s="383"/>
      <c r="E978" s="339"/>
      <c r="F978" s="339"/>
      <c r="G978" s="339"/>
    </row>
    <row r="979" spans="1:7">
      <c r="B979" s="335" t="s">
        <v>1549</v>
      </c>
      <c r="C979" s="335" t="s">
        <v>1329</v>
      </c>
      <c r="D979" s="406" t="s">
        <v>22</v>
      </c>
      <c r="E979" s="401" t="s">
        <v>128</v>
      </c>
      <c r="F979" s="401" t="s">
        <v>128</v>
      </c>
      <c r="G979" s="401" t="s">
        <v>1560</v>
      </c>
    </row>
    <row r="980" spans="1:7">
      <c r="B980" s="333"/>
      <c r="C980" s="333"/>
      <c r="D980" s="405"/>
      <c r="E980" s="401" t="s">
        <v>1087</v>
      </c>
      <c r="F980" s="401" t="s">
        <v>24</v>
      </c>
      <c r="G980" s="401" t="s">
        <v>25</v>
      </c>
    </row>
    <row r="981" spans="1:7">
      <c r="B981" s="414" t="s">
        <v>1556</v>
      </c>
      <c r="C981" s="413" t="s">
        <v>1516</v>
      </c>
      <c r="D981" s="380" t="s">
        <v>1559</v>
      </c>
      <c r="E981" s="324">
        <f>F981-3</f>
        <v>45411</v>
      </c>
      <c r="F981" s="324">
        <v>45414</v>
      </c>
      <c r="G981" s="324">
        <f>F981+2</f>
        <v>45416</v>
      </c>
    </row>
    <row r="982" spans="1:7">
      <c r="B982" s="414" t="s">
        <v>1558</v>
      </c>
      <c r="C982" s="413" t="s">
        <v>1555</v>
      </c>
      <c r="D982" s="379"/>
      <c r="E982" s="324">
        <f>F982-3</f>
        <v>45418</v>
      </c>
      <c r="F982" s="324">
        <f>F981+7</f>
        <v>45421</v>
      </c>
      <c r="G982" s="324">
        <f>F982+2</f>
        <v>45423</v>
      </c>
    </row>
    <row r="983" spans="1:7">
      <c r="B983" s="414" t="s">
        <v>1557</v>
      </c>
      <c r="C983" s="413" t="s">
        <v>1555</v>
      </c>
      <c r="D983" s="379"/>
      <c r="E983" s="324">
        <f>F983-3</f>
        <v>45425</v>
      </c>
      <c r="F983" s="324">
        <f>F982+7</f>
        <v>45428</v>
      </c>
      <c r="G983" s="324">
        <f>F983+2</f>
        <v>45430</v>
      </c>
    </row>
    <row r="984" spans="1:7">
      <c r="B984" s="414" t="s">
        <v>1556</v>
      </c>
      <c r="C984" s="413" t="s">
        <v>1555</v>
      </c>
      <c r="D984" s="379"/>
      <c r="E984" s="324">
        <f>F984-3</f>
        <v>45432</v>
      </c>
      <c r="F984" s="324">
        <f>F983+7</f>
        <v>45435</v>
      </c>
      <c r="G984" s="324">
        <f>F984+2</f>
        <v>45437</v>
      </c>
    </row>
    <row r="985" spans="1:7">
      <c r="B985" s="414" t="s">
        <v>1554</v>
      </c>
      <c r="C985" s="413" t="s">
        <v>1553</v>
      </c>
      <c r="D985" s="378"/>
      <c r="E985" s="324">
        <f>F985-3</f>
        <v>45439</v>
      </c>
      <c r="F985" s="324">
        <f>F984+7</f>
        <v>45442</v>
      </c>
      <c r="G985" s="324">
        <f>F985+2</f>
        <v>45444</v>
      </c>
    </row>
    <row r="986" spans="1:7">
      <c r="B986" s="321"/>
      <c r="C986" s="321"/>
    </row>
    <row r="987" spans="1:7">
      <c r="A987" s="381" t="s">
        <v>1552</v>
      </c>
      <c r="C987" s="322"/>
    </row>
    <row r="988" spans="1:7">
      <c r="B988" s="335" t="s">
        <v>1453</v>
      </c>
      <c r="C988" s="335" t="s">
        <v>21</v>
      </c>
      <c r="D988" s="406" t="s">
        <v>22</v>
      </c>
      <c r="E988" s="401" t="s">
        <v>128</v>
      </c>
      <c r="F988" s="401" t="s">
        <v>128</v>
      </c>
      <c r="G988" s="401" t="s">
        <v>1552</v>
      </c>
    </row>
    <row r="989" spans="1:7">
      <c r="B989" s="333"/>
      <c r="C989" s="333"/>
      <c r="D989" s="405"/>
      <c r="E989" s="401" t="s">
        <v>1087</v>
      </c>
      <c r="F989" s="401" t="s">
        <v>24</v>
      </c>
      <c r="G989" s="401" t="s">
        <v>25</v>
      </c>
    </row>
    <row r="990" spans="1:7" ht="16.5" customHeight="1">
      <c r="B990" s="414" t="s">
        <v>1547</v>
      </c>
      <c r="C990" s="413" t="s">
        <v>1533</v>
      </c>
      <c r="D990" s="380" t="s">
        <v>1551</v>
      </c>
      <c r="E990" s="324">
        <f>F990-4</f>
        <v>45412</v>
      </c>
      <c r="F990" s="324">
        <v>45416</v>
      </c>
      <c r="G990" s="324">
        <f>F990+3</f>
        <v>45419</v>
      </c>
    </row>
    <row r="991" spans="1:7">
      <c r="B991" s="414" t="s">
        <v>1541</v>
      </c>
      <c r="C991" s="413" t="s">
        <v>1503</v>
      </c>
      <c r="D991" s="379"/>
      <c r="E991" s="324">
        <f>F991-4</f>
        <v>45419</v>
      </c>
      <c r="F991" s="324">
        <f>F990+7</f>
        <v>45423</v>
      </c>
      <c r="G991" s="324">
        <f>F991+3</f>
        <v>45426</v>
      </c>
    </row>
    <row r="992" spans="1:7">
      <c r="B992" s="414" t="s">
        <v>1543</v>
      </c>
      <c r="C992" s="413" t="s">
        <v>1542</v>
      </c>
      <c r="D992" s="379"/>
      <c r="E992" s="324">
        <f>F992-4</f>
        <v>45426</v>
      </c>
      <c r="F992" s="324">
        <f>F991+7</f>
        <v>45430</v>
      </c>
      <c r="G992" s="324">
        <f>F992+3</f>
        <v>45433</v>
      </c>
    </row>
    <row r="993" spans="1:7">
      <c r="B993" s="414" t="s">
        <v>1545</v>
      </c>
      <c r="C993" s="413" t="s">
        <v>1540</v>
      </c>
      <c r="D993" s="379"/>
      <c r="E993" s="324">
        <f>F993-4</f>
        <v>45433</v>
      </c>
      <c r="F993" s="324">
        <f>F992+7</f>
        <v>45437</v>
      </c>
      <c r="G993" s="324">
        <f>F993+3</f>
        <v>45440</v>
      </c>
    </row>
    <row r="994" spans="1:7">
      <c r="B994" s="414" t="s">
        <v>1318</v>
      </c>
      <c r="C994" s="413" t="s">
        <v>1318</v>
      </c>
      <c r="D994" s="378"/>
      <c r="E994" s="324">
        <f>F994-4</f>
        <v>45440</v>
      </c>
      <c r="F994" s="324">
        <f>F993+7</f>
        <v>45444</v>
      </c>
      <c r="G994" s="324">
        <f>F994+3</f>
        <v>45447</v>
      </c>
    </row>
    <row r="995" spans="1:7">
      <c r="B995" s="342"/>
      <c r="C995" s="342"/>
      <c r="D995" s="383"/>
      <c r="E995" s="339"/>
      <c r="F995" s="339"/>
      <c r="G995" s="339"/>
    </row>
    <row r="996" spans="1:7">
      <c r="A996" s="381" t="s">
        <v>1550</v>
      </c>
      <c r="B996" s="321"/>
      <c r="C996" s="321"/>
    </row>
    <row r="997" spans="1:7">
      <c r="B997" s="335" t="s">
        <v>1549</v>
      </c>
      <c r="C997" s="335" t="s">
        <v>21</v>
      </c>
      <c r="D997" s="406" t="s">
        <v>22</v>
      </c>
      <c r="E997" s="401" t="s">
        <v>128</v>
      </c>
      <c r="F997" s="401" t="s">
        <v>128</v>
      </c>
      <c r="G997" s="401" t="s">
        <v>1548</v>
      </c>
    </row>
    <row r="998" spans="1:7">
      <c r="B998" s="333"/>
      <c r="C998" s="333"/>
      <c r="D998" s="405"/>
      <c r="E998" s="401" t="s">
        <v>1087</v>
      </c>
      <c r="F998" s="401" t="s">
        <v>24</v>
      </c>
      <c r="G998" s="401" t="s">
        <v>25</v>
      </c>
    </row>
    <row r="999" spans="1:7" ht="16.5" customHeight="1">
      <c r="B999" s="414" t="s">
        <v>1547</v>
      </c>
      <c r="C999" s="413" t="s">
        <v>1533</v>
      </c>
      <c r="D999" s="380" t="s">
        <v>1546</v>
      </c>
      <c r="E999" s="324">
        <f>F999-4</f>
        <v>45412</v>
      </c>
      <c r="F999" s="324">
        <v>45416</v>
      </c>
      <c r="G999" s="324">
        <f>F999+2</f>
        <v>45418</v>
      </c>
    </row>
    <row r="1000" spans="1:7">
      <c r="B1000" s="414" t="s">
        <v>1545</v>
      </c>
      <c r="C1000" s="413" t="s">
        <v>1544</v>
      </c>
      <c r="D1000" s="379"/>
      <c r="E1000" s="324">
        <f>F1000-4</f>
        <v>45419</v>
      </c>
      <c r="F1000" s="324">
        <f>F999+7</f>
        <v>45423</v>
      </c>
      <c r="G1000" s="324">
        <f>F1000+2</f>
        <v>45425</v>
      </c>
    </row>
    <row r="1001" spans="1:7">
      <c r="B1001" s="414" t="s">
        <v>1543</v>
      </c>
      <c r="C1001" s="413" t="s">
        <v>1542</v>
      </c>
      <c r="D1001" s="379"/>
      <c r="E1001" s="324">
        <f>F1001-4</f>
        <v>45426</v>
      </c>
      <c r="F1001" s="324">
        <f>F1000+7</f>
        <v>45430</v>
      </c>
      <c r="G1001" s="324">
        <f>F1001+2</f>
        <v>45432</v>
      </c>
    </row>
    <row r="1002" spans="1:7">
      <c r="B1002" s="414" t="s">
        <v>1541</v>
      </c>
      <c r="C1002" s="413" t="s">
        <v>1540</v>
      </c>
      <c r="D1002" s="379"/>
      <c r="E1002" s="324">
        <f>F1002-4</f>
        <v>45433</v>
      </c>
      <c r="F1002" s="324">
        <f>F1001+7</f>
        <v>45437</v>
      </c>
      <c r="G1002" s="324">
        <f>F1002+2</f>
        <v>45439</v>
      </c>
    </row>
    <row r="1003" spans="1:7">
      <c r="B1003" s="414" t="s">
        <v>1318</v>
      </c>
      <c r="C1003" s="413" t="s">
        <v>1318</v>
      </c>
      <c r="D1003" s="378"/>
      <c r="E1003" s="324">
        <f>F1003-4</f>
        <v>45440</v>
      </c>
      <c r="F1003" s="324">
        <f>F1002+7</f>
        <v>45444</v>
      </c>
      <c r="G1003" s="324">
        <f>F1003+2</f>
        <v>45446</v>
      </c>
    </row>
    <row r="1004" spans="1:7">
      <c r="B1004" s="363"/>
      <c r="C1004" s="342"/>
      <c r="D1004" s="383"/>
      <c r="E1004" s="339"/>
      <c r="F1004" s="339"/>
      <c r="G1004" s="339"/>
    </row>
    <row r="1005" spans="1:7">
      <c r="A1005" s="417" t="s">
        <v>1539</v>
      </c>
      <c r="B1005" s="417"/>
    </row>
    <row r="1006" spans="1:7">
      <c r="B1006" s="335" t="s">
        <v>1453</v>
      </c>
      <c r="C1006" s="335" t="s">
        <v>21</v>
      </c>
      <c r="D1006" s="406" t="s">
        <v>22</v>
      </c>
      <c r="E1006" s="401" t="s">
        <v>128</v>
      </c>
      <c r="F1006" s="401" t="s">
        <v>128</v>
      </c>
      <c r="G1006" s="401" t="s">
        <v>1528</v>
      </c>
    </row>
    <row r="1007" spans="1:7">
      <c r="B1007" s="333"/>
      <c r="C1007" s="333"/>
      <c r="D1007" s="405"/>
      <c r="E1007" s="401" t="s">
        <v>1087</v>
      </c>
      <c r="F1007" s="401" t="s">
        <v>24</v>
      </c>
      <c r="G1007" s="401" t="s">
        <v>25</v>
      </c>
    </row>
    <row r="1008" spans="1:7">
      <c r="B1008" s="414" t="s">
        <v>1535</v>
      </c>
      <c r="C1008" s="413" t="s">
        <v>1538</v>
      </c>
      <c r="D1008" s="400" t="s">
        <v>1537</v>
      </c>
      <c r="E1008" s="324">
        <f>F1008-4</f>
        <v>45410</v>
      </c>
      <c r="F1008" s="324">
        <v>45414</v>
      </c>
      <c r="G1008" s="324">
        <f>F1008+2</f>
        <v>45416</v>
      </c>
    </row>
    <row r="1009" spans="2:7">
      <c r="B1009" s="414" t="s">
        <v>1536</v>
      </c>
      <c r="C1009" s="413" t="s">
        <v>816</v>
      </c>
      <c r="D1009" s="400"/>
      <c r="E1009" s="324">
        <f>F1009-4</f>
        <v>45417</v>
      </c>
      <c r="F1009" s="324">
        <f>F1008+7</f>
        <v>45421</v>
      </c>
      <c r="G1009" s="324">
        <f>G1008+7</f>
        <v>45423</v>
      </c>
    </row>
    <row r="1010" spans="2:7">
      <c r="B1010" s="414" t="s">
        <v>1535</v>
      </c>
      <c r="C1010" s="413" t="s">
        <v>1448</v>
      </c>
      <c r="D1010" s="400"/>
      <c r="E1010" s="324">
        <f>F1010-4</f>
        <v>45424</v>
      </c>
      <c r="F1010" s="324">
        <f>F1009+7</f>
        <v>45428</v>
      </c>
      <c r="G1010" s="324">
        <f>G1009+7</f>
        <v>45430</v>
      </c>
    </row>
    <row r="1011" spans="2:7">
      <c r="B1011" s="414" t="s">
        <v>1536</v>
      </c>
      <c r="C1011" s="413" t="s">
        <v>819</v>
      </c>
      <c r="D1011" s="400"/>
      <c r="E1011" s="324">
        <f>F1011-4</f>
        <v>45431</v>
      </c>
      <c r="F1011" s="324">
        <f>F1010+7</f>
        <v>45435</v>
      </c>
      <c r="G1011" s="324">
        <f>G1010+7</f>
        <v>45437</v>
      </c>
    </row>
    <row r="1012" spans="2:7">
      <c r="B1012" s="414" t="s">
        <v>1535</v>
      </c>
      <c r="C1012" s="413" t="s">
        <v>820</v>
      </c>
      <c r="D1012" s="400"/>
      <c r="E1012" s="324">
        <f>F1012-4</f>
        <v>45438</v>
      </c>
      <c r="F1012" s="324">
        <f>F1011+7</f>
        <v>45442</v>
      </c>
      <c r="G1012" s="324">
        <f>G1011+7</f>
        <v>45444</v>
      </c>
    </row>
    <row r="1013" spans="2:7">
      <c r="B1013" s="363"/>
      <c r="C1013" s="363"/>
      <c r="D1013" s="383"/>
      <c r="E1013" s="339"/>
      <c r="F1013" s="339"/>
      <c r="G1013" s="339"/>
    </row>
    <row r="1014" spans="2:7">
      <c r="B1014" s="335" t="s">
        <v>1472</v>
      </c>
      <c r="C1014" s="335" t="s">
        <v>21</v>
      </c>
      <c r="D1014" s="406" t="s">
        <v>22</v>
      </c>
      <c r="E1014" s="401" t="s">
        <v>128</v>
      </c>
      <c r="F1014" s="401" t="s">
        <v>128</v>
      </c>
      <c r="G1014" s="401" t="s">
        <v>1534</v>
      </c>
    </row>
    <row r="1015" spans="2:7">
      <c r="B1015" s="333"/>
      <c r="C1015" s="333"/>
      <c r="D1015" s="405"/>
      <c r="E1015" s="401" t="s">
        <v>1087</v>
      </c>
      <c r="F1015" s="401" t="s">
        <v>24</v>
      </c>
      <c r="G1015" s="401" t="s">
        <v>25</v>
      </c>
    </row>
    <row r="1016" spans="2:7" ht="16.5" customHeight="1">
      <c r="B1016" s="414" t="s">
        <v>1529</v>
      </c>
      <c r="C1016" s="413" t="s">
        <v>1533</v>
      </c>
      <c r="D1016" s="400" t="s">
        <v>1532</v>
      </c>
      <c r="E1016" s="324">
        <f>F1016-4</f>
        <v>45411</v>
      </c>
      <c r="F1016" s="324">
        <v>45415</v>
      </c>
      <c r="G1016" s="324">
        <f>F1016+3</f>
        <v>45418</v>
      </c>
    </row>
    <row r="1017" spans="2:7">
      <c r="B1017" s="414" t="s">
        <v>1530</v>
      </c>
      <c r="C1017" s="413" t="s">
        <v>816</v>
      </c>
      <c r="D1017" s="400"/>
      <c r="E1017" s="324">
        <f>E1016+7</f>
        <v>45418</v>
      </c>
      <c r="F1017" s="324">
        <f>F1016+7</f>
        <v>45422</v>
      </c>
      <c r="G1017" s="324">
        <f>F1017+3</f>
        <v>45425</v>
      </c>
    </row>
    <row r="1018" spans="2:7">
      <c r="B1018" s="414" t="s">
        <v>1531</v>
      </c>
      <c r="C1018" s="413" t="s">
        <v>1448</v>
      </c>
      <c r="D1018" s="400"/>
      <c r="E1018" s="324">
        <f>E1017+7</f>
        <v>45425</v>
      </c>
      <c r="F1018" s="324">
        <f>F1017+7</f>
        <v>45429</v>
      </c>
      <c r="G1018" s="324">
        <f>F1018+3</f>
        <v>45432</v>
      </c>
    </row>
    <row r="1019" spans="2:7">
      <c r="B1019" s="414" t="s">
        <v>1530</v>
      </c>
      <c r="C1019" s="413" t="s">
        <v>819</v>
      </c>
      <c r="D1019" s="400"/>
      <c r="E1019" s="324">
        <f>E1018+7</f>
        <v>45432</v>
      </c>
      <c r="F1019" s="324">
        <f>F1018+7</f>
        <v>45436</v>
      </c>
      <c r="G1019" s="324">
        <f>F1019+3</f>
        <v>45439</v>
      </c>
    </row>
    <row r="1020" spans="2:7">
      <c r="B1020" s="414" t="s">
        <v>1529</v>
      </c>
      <c r="C1020" s="413" t="s">
        <v>820</v>
      </c>
      <c r="D1020" s="400"/>
      <c r="E1020" s="324">
        <f>E1019+7</f>
        <v>45439</v>
      </c>
      <c r="F1020" s="324">
        <f>F1019+7</f>
        <v>45443</v>
      </c>
      <c r="G1020" s="324">
        <f>F1020+3</f>
        <v>45446</v>
      </c>
    </row>
    <row r="1022" spans="2:7">
      <c r="B1022" s="335" t="s">
        <v>1453</v>
      </c>
      <c r="C1022" s="335" t="s">
        <v>21</v>
      </c>
      <c r="D1022" s="406" t="s">
        <v>22</v>
      </c>
      <c r="E1022" s="401" t="s">
        <v>128</v>
      </c>
      <c r="F1022" s="401" t="s">
        <v>128</v>
      </c>
      <c r="G1022" s="401" t="s">
        <v>1528</v>
      </c>
    </row>
    <row r="1023" spans="2:7">
      <c r="B1023" s="333"/>
      <c r="C1023" s="333"/>
      <c r="D1023" s="405"/>
      <c r="E1023" s="401" t="s">
        <v>1087</v>
      </c>
      <c r="F1023" s="401" t="s">
        <v>24</v>
      </c>
      <c r="G1023" s="401" t="s">
        <v>25</v>
      </c>
    </row>
    <row r="1024" spans="2:7">
      <c r="B1024" s="414" t="s">
        <v>1524</v>
      </c>
      <c r="C1024" s="413" t="s">
        <v>1527</v>
      </c>
      <c r="D1024" s="400" t="s">
        <v>1526</v>
      </c>
      <c r="E1024" s="324">
        <f>F1024-4</f>
        <v>45413</v>
      </c>
      <c r="F1024" s="324">
        <v>45417</v>
      </c>
      <c r="G1024" s="324">
        <f>F1024+3</f>
        <v>45420</v>
      </c>
    </row>
    <row r="1025" spans="1:7">
      <c r="B1025" s="414" t="s">
        <v>1524</v>
      </c>
      <c r="C1025" s="413" t="s">
        <v>1448</v>
      </c>
      <c r="D1025" s="400"/>
      <c r="E1025" s="324">
        <f>E1024+7</f>
        <v>45420</v>
      </c>
      <c r="F1025" s="324">
        <f>F1024+7</f>
        <v>45424</v>
      </c>
      <c r="G1025" s="324">
        <f>G1024+7</f>
        <v>45427</v>
      </c>
    </row>
    <row r="1026" spans="1:7">
      <c r="B1026" s="414" t="s">
        <v>1525</v>
      </c>
      <c r="C1026" s="413" t="s">
        <v>819</v>
      </c>
      <c r="D1026" s="400"/>
      <c r="E1026" s="324">
        <f>E1025+7</f>
        <v>45427</v>
      </c>
      <c r="F1026" s="324">
        <f>F1025+7</f>
        <v>45431</v>
      </c>
      <c r="G1026" s="324">
        <f>G1025+7</f>
        <v>45434</v>
      </c>
    </row>
    <row r="1027" spans="1:7">
      <c r="B1027" s="414" t="s">
        <v>1524</v>
      </c>
      <c r="C1027" s="413" t="s">
        <v>820</v>
      </c>
      <c r="D1027" s="400"/>
      <c r="E1027" s="324">
        <f>E1026+7</f>
        <v>45434</v>
      </c>
      <c r="F1027" s="324">
        <f>F1026+7</f>
        <v>45438</v>
      </c>
      <c r="G1027" s="324">
        <f>G1026+7</f>
        <v>45441</v>
      </c>
    </row>
    <row r="1028" spans="1:7">
      <c r="B1028" s="414" t="s">
        <v>1524</v>
      </c>
      <c r="C1028" s="413" t="s">
        <v>821</v>
      </c>
      <c r="D1028" s="400"/>
      <c r="E1028" s="324">
        <f>E1027+7</f>
        <v>45441</v>
      </c>
      <c r="F1028" s="324">
        <f>F1027+7</f>
        <v>45445</v>
      </c>
      <c r="G1028" s="324">
        <f>G1027+7</f>
        <v>45448</v>
      </c>
    </row>
    <row r="1029" spans="1:7">
      <c r="B1029" s="321"/>
      <c r="C1029" s="321"/>
    </row>
    <row r="1030" spans="1:7">
      <c r="A1030" s="381" t="s">
        <v>1523</v>
      </c>
    </row>
    <row r="1031" spans="1:7">
      <c r="B1031" s="335" t="s">
        <v>1453</v>
      </c>
      <c r="C1031" s="335" t="s">
        <v>21</v>
      </c>
      <c r="D1031" s="406" t="s">
        <v>22</v>
      </c>
      <c r="E1031" s="401" t="s">
        <v>128</v>
      </c>
      <c r="F1031" s="401" t="s">
        <v>128</v>
      </c>
      <c r="G1031" s="401" t="s">
        <v>1523</v>
      </c>
    </row>
    <row r="1032" spans="1:7">
      <c r="B1032" s="333"/>
      <c r="C1032" s="333"/>
      <c r="D1032" s="405"/>
      <c r="E1032" s="401" t="s">
        <v>1087</v>
      </c>
      <c r="F1032" s="401" t="s">
        <v>24</v>
      </c>
      <c r="G1032" s="401" t="s">
        <v>25</v>
      </c>
    </row>
    <row r="1033" spans="1:7">
      <c r="B1033" s="416" t="s">
        <v>1522</v>
      </c>
      <c r="C1033" s="415" t="s">
        <v>1263</v>
      </c>
      <c r="D1033" s="400" t="s">
        <v>1521</v>
      </c>
      <c r="E1033" s="347">
        <f>F1033-5</f>
        <v>45414</v>
      </c>
      <c r="F1033" s="347">
        <v>45419</v>
      </c>
      <c r="G1033" s="347">
        <f>F1033+3</f>
        <v>45422</v>
      </c>
    </row>
    <row r="1034" spans="1:7">
      <c r="B1034" s="414" t="s">
        <v>1520</v>
      </c>
      <c r="C1034" s="413" t="s">
        <v>1519</v>
      </c>
      <c r="D1034" s="400"/>
      <c r="E1034" s="324">
        <f>F1034-5</f>
        <v>45421</v>
      </c>
      <c r="F1034" s="324">
        <f>F1033+7</f>
        <v>45426</v>
      </c>
      <c r="G1034" s="324">
        <f>F1034+3</f>
        <v>45429</v>
      </c>
    </row>
    <row r="1035" spans="1:7">
      <c r="B1035" s="414" t="s">
        <v>1518</v>
      </c>
      <c r="C1035" s="413" t="s">
        <v>1516</v>
      </c>
      <c r="D1035" s="400"/>
      <c r="E1035" s="324">
        <f>F1035-5</f>
        <v>45428</v>
      </c>
      <c r="F1035" s="324">
        <f>F1034+7</f>
        <v>45433</v>
      </c>
      <c r="G1035" s="324">
        <f>F1035+3</f>
        <v>45436</v>
      </c>
    </row>
    <row r="1036" spans="1:7">
      <c r="B1036" s="414" t="s">
        <v>1517</v>
      </c>
      <c r="C1036" s="413" t="s">
        <v>1516</v>
      </c>
      <c r="D1036" s="400"/>
      <c r="E1036" s="324">
        <f>F1036-5</f>
        <v>45435</v>
      </c>
      <c r="F1036" s="324">
        <f>F1035+7</f>
        <v>45440</v>
      </c>
      <c r="G1036" s="324">
        <f>F1036+3</f>
        <v>45443</v>
      </c>
    </row>
    <row r="1037" spans="1:7">
      <c r="B1037" s="414"/>
      <c r="C1037" s="413"/>
      <c r="D1037" s="400"/>
      <c r="E1037" s="324">
        <f>F1037-5</f>
        <v>45442</v>
      </c>
      <c r="F1037" s="324">
        <f>F1036+7</f>
        <v>45447</v>
      </c>
      <c r="G1037" s="324">
        <f>F1037+3</f>
        <v>45450</v>
      </c>
    </row>
    <row r="1038" spans="1:7">
      <c r="B1038" s="321" t="s">
        <v>1263</v>
      </c>
      <c r="C1038" s="321"/>
      <c r="F1038" s="339"/>
      <c r="G1038" s="339"/>
    </row>
    <row r="1039" spans="1:7">
      <c r="B1039" s="335" t="s">
        <v>1453</v>
      </c>
      <c r="C1039" s="335" t="s">
        <v>21</v>
      </c>
      <c r="D1039" s="406" t="s">
        <v>22</v>
      </c>
      <c r="E1039" s="401" t="s">
        <v>128</v>
      </c>
      <c r="F1039" s="401" t="s">
        <v>128</v>
      </c>
      <c r="G1039" s="401" t="s">
        <v>1507</v>
      </c>
    </row>
    <row r="1040" spans="1:7">
      <c r="B1040" s="333"/>
      <c r="C1040" s="333"/>
      <c r="D1040" s="405"/>
      <c r="E1040" s="401" t="s">
        <v>1087</v>
      </c>
      <c r="F1040" s="401" t="s">
        <v>24</v>
      </c>
      <c r="G1040" s="401" t="s">
        <v>25</v>
      </c>
    </row>
    <row r="1041" spans="1:7">
      <c r="B1041" s="414" t="s">
        <v>1509</v>
      </c>
      <c r="C1041" s="413" t="s">
        <v>1515</v>
      </c>
      <c r="D1041" s="400" t="s">
        <v>1514</v>
      </c>
      <c r="E1041" s="324">
        <f>F1041-4</f>
        <v>45411</v>
      </c>
      <c r="F1041" s="324">
        <v>45415</v>
      </c>
      <c r="G1041" s="324">
        <f>F1041+2</f>
        <v>45417</v>
      </c>
    </row>
    <row r="1042" spans="1:7">
      <c r="B1042" s="414" t="s">
        <v>1513</v>
      </c>
      <c r="C1042" s="413" t="s">
        <v>1512</v>
      </c>
      <c r="D1042" s="400"/>
      <c r="E1042" s="324">
        <f>F1042-4</f>
        <v>45418</v>
      </c>
      <c r="F1042" s="324">
        <f>F1041+7</f>
        <v>45422</v>
      </c>
      <c r="G1042" s="324">
        <f>F1042+2</f>
        <v>45424</v>
      </c>
    </row>
    <row r="1043" spans="1:7">
      <c r="B1043" s="414" t="s">
        <v>1509</v>
      </c>
      <c r="C1043" s="413" t="s">
        <v>1511</v>
      </c>
      <c r="D1043" s="400"/>
      <c r="E1043" s="324">
        <f>F1043-4</f>
        <v>45425</v>
      </c>
      <c r="F1043" s="324">
        <f>F1042+7</f>
        <v>45429</v>
      </c>
      <c r="G1043" s="324">
        <f>F1043+2</f>
        <v>45431</v>
      </c>
    </row>
    <row r="1044" spans="1:7">
      <c r="B1044" s="414" t="s">
        <v>1509</v>
      </c>
      <c r="C1044" s="413" t="s">
        <v>1510</v>
      </c>
      <c r="D1044" s="400"/>
      <c r="E1044" s="324">
        <f>F1044-4</f>
        <v>45432</v>
      </c>
      <c r="F1044" s="324">
        <f>F1043+7</f>
        <v>45436</v>
      </c>
      <c r="G1044" s="324">
        <f>F1044+2</f>
        <v>45438</v>
      </c>
    </row>
    <row r="1045" spans="1:7">
      <c r="B1045" s="414" t="s">
        <v>1509</v>
      </c>
      <c r="C1045" s="413" t="s">
        <v>1508</v>
      </c>
      <c r="D1045" s="400"/>
      <c r="E1045" s="324">
        <f>F1045-4</f>
        <v>45439</v>
      </c>
      <c r="F1045" s="324">
        <f>F1044+7</f>
        <v>45443</v>
      </c>
      <c r="G1045" s="324">
        <f>F1045+2</f>
        <v>45445</v>
      </c>
    </row>
    <row r="1046" spans="1:7">
      <c r="B1046" s="363"/>
      <c r="C1046" s="363"/>
      <c r="D1046" s="383"/>
      <c r="E1046" s="339"/>
      <c r="F1046" s="339"/>
      <c r="G1046" s="339"/>
    </row>
    <row r="1047" spans="1:7">
      <c r="B1047" s="335" t="s">
        <v>1453</v>
      </c>
      <c r="C1047" s="335" t="s">
        <v>21</v>
      </c>
      <c r="D1047" s="406" t="s">
        <v>22</v>
      </c>
      <c r="E1047" s="401" t="s">
        <v>128</v>
      </c>
      <c r="F1047" s="401" t="s">
        <v>128</v>
      </c>
      <c r="G1047" s="401" t="s">
        <v>1507</v>
      </c>
    </row>
    <row r="1048" spans="1:7">
      <c r="B1048" s="333"/>
      <c r="C1048" s="333"/>
      <c r="D1048" s="405"/>
      <c r="E1048" s="401" t="s">
        <v>1087</v>
      </c>
      <c r="F1048" s="401" t="s">
        <v>24</v>
      </c>
      <c r="G1048" s="401" t="s">
        <v>25</v>
      </c>
    </row>
    <row r="1049" spans="1:7">
      <c r="B1049" s="414" t="s">
        <v>1506</v>
      </c>
      <c r="C1049" s="413" t="s">
        <v>1503</v>
      </c>
      <c r="D1049" s="380" t="s">
        <v>1505</v>
      </c>
      <c r="E1049" s="324">
        <f>F1049-4</f>
        <v>45412</v>
      </c>
      <c r="F1049" s="324">
        <v>45416</v>
      </c>
      <c r="G1049" s="324">
        <f>F1049+2</f>
        <v>45418</v>
      </c>
    </row>
    <row r="1050" spans="1:7">
      <c r="B1050" s="414" t="s">
        <v>1504</v>
      </c>
      <c r="C1050" s="413" t="s">
        <v>1503</v>
      </c>
      <c r="D1050" s="379"/>
      <c r="E1050" s="324">
        <f>E1049+7</f>
        <v>45419</v>
      </c>
      <c r="F1050" s="324">
        <f>F1049+7</f>
        <v>45423</v>
      </c>
      <c r="G1050" s="324">
        <f>F1050+2</f>
        <v>45425</v>
      </c>
    </row>
    <row r="1051" spans="1:7">
      <c r="B1051" s="414" t="s">
        <v>1502</v>
      </c>
      <c r="C1051" s="413" t="s">
        <v>1501</v>
      </c>
      <c r="D1051" s="379"/>
      <c r="E1051" s="324">
        <f>E1050+7</f>
        <v>45426</v>
      </c>
      <c r="F1051" s="324">
        <f>F1050+7</f>
        <v>45430</v>
      </c>
      <c r="G1051" s="324">
        <f>F1051+2</f>
        <v>45432</v>
      </c>
    </row>
    <row r="1052" spans="1:7">
      <c r="B1052" s="414" t="s">
        <v>1500</v>
      </c>
      <c r="C1052" s="413" t="s">
        <v>1499</v>
      </c>
      <c r="D1052" s="379"/>
      <c r="E1052" s="324">
        <f>E1051+7</f>
        <v>45433</v>
      </c>
      <c r="F1052" s="324">
        <f>F1051+7</f>
        <v>45437</v>
      </c>
      <c r="G1052" s="324">
        <f>F1052+2</f>
        <v>45439</v>
      </c>
    </row>
    <row r="1053" spans="1:7">
      <c r="B1053" s="414" t="s">
        <v>1498</v>
      </c>
      <c r="C1053" s="413" t="s">
        <v>1318</v>
      </c>
      <c r="D1053" s="378"/>
      <c r="E1053" s="324">
        <f>E1052+7</f>
        <v>45440</v>
      </c>
      <c r="F1053" s="324">
        <f>F1052+7</f>
        <v>45444</v>
      </c>
      <c r="G1053" s="324">
        <f>F1053+2</f>
        <v>45446</v>
      </c>
    </row>
    <row r="1054" spans="1:7">
      <c r="B1054" s="412"/>
      <c r="C1054" s="411"/>
    </row>
    <row r="1055" spans="1:7">
      <c r="A1055" s="381" t="s">
        <v>1476</v>
      </c>
      <c r="B1055" s="322"/>
      <c r="C1055" s="322"/>
    </row>
    <row r="1056" spans="1:7">
      <c r="A1056" s="381"/>
      <c r="B1056" s="335" t="s">
        <v>1453</v>
      </c>
      <c r="C1056" s="335" t="s">
        <v>21</v>
      </c>
      <c r="D1056" s="406" t="s">
        <v>22</v>
      </c>
      <c r="E1056" s="401" t="s">
        <v>128</v>
      </c>
      <c r="F1056" s="401" t="s">
        <v>128</v>
      </c>
      <c r="G1056" s="401" t="s">
        <v>1476</v>
      </c>
    </row>
    <row r="1057" spans="2:7">
      <c r="B1057" s="333"/>
      <c r="C1057" s="333"/>
      <c r="D1057" s="405"/>
      <c r="E1057" s="401" t="s">
        <v>1087</v>
      </c>
      <c r="F1057" s="401" t="s">
        <v>24</v>
      </c>
      <c r="G1057" s="401" t="s">
        <v>25</v>
      </c>
    </row>
    <row r="1058" spans="2:7">
      <c r="B1058" s="329" t="s">
        <v>1492</v>
      </c>
      <c r="C1058" s="329" t="s">
        <v>1497</v>
      </c>
      <c r="D1058" s="400" t="s">
        <v>1496</v>
      </c>
      <c r="E1058" s="324">
        <f>F1058-4</f>
        <v>45415</v>
      </c>
      <c r="F1058" s="324">
        <v>45419</v>
      </c>
      <c r="G1058" s="324">
        <f>F1058+1</f>
        <v>45420</v>
      </c>
    </row>
    <row r="1059" spans="2:7">
      <c r="B1059" s="329" t="s">
        <v>1492</v>
      </c>
      <c r="C1059" s="329" t="s">
        <v>1495</v>
      </c>
      <c r="D1059" s="400"/>
      <c r="E1059" s="324">
        <f>F1059-4</f>
        <v>45422</v>
      </c>
      <c r="F1059" s="324">
        <f>F1058+7</f>
        <v>45426</v>
      </c>
      <c r="G1059" s="324">
        <f>F1059+1</f>
        <v>45427</v>
      </c>
    </row>
    <row r="1060" spans="2:7">
      <c r="B1060" s="329" t="s">
        <v>1492</v>
      </c>
      <c r="C1060" s="329" t="s">
        <v>1494</v>
      </c>
      <c r="D1060" s="400"/>
      <c r="E1060" s="324">
        <f>F1060-4</f>
        <v>45429</v>
      </c>
      <c r="F1060" s="324">
        <f>F1059+7</f>
        <v>45433</v>
      </c>
      <c r="G1060" s="324">
        <f>F1060+1</f>
        <v>45434</v>
      </c>
    </row>
    <row r="1061" spans="2:7">
      <c r="B1061" s="329" t="s">
        <v>1492</v>
      </c>
      <c r="C1061" s="329" t="s">
        <v>1493</v>
      </c>
      <c r="D1061" s="400"/>
      <c r="E1061" s="324">
        <f>F1061-4</f>
        <v>45436</v>
      </c>
      <c r="F1061" s="324">
        <f>F1060+7</f>
        <v>45440</v>
      </c>
      <c r="G1061" s="324">
        <f>F1061+1</f>
        <v>45441</v>
      </c>
    </row>
    <row r="1062" spans="2:7">
      <c r="B1062" s="329" t="s">
        <v>1492</v>
      </c>
      <c r="C1062" s="329" t="s">
        <v>1491</v>
      </c>
      <c r="D1062" s="400"/>
      <c r="E1062" s="324">
        <f>F1062-4</f>
        <v>45443</v>
      </c>
      <c r="F1062" s="324">
        <f>F1061+7</f>
        <v>45447</v>
      </c>
      <c r="G1062" s="324">
        <f>F1062+1</f>
        <v>45448</v>
      </c>
    </row>
    <row r="1063" spans="2:7">
      <c r="B1063" s="321"/>
      <c r="C1063" s="321"/>
    </row>
    <row r="1064" spans="2:7">
      <c r="B1064" s="335" t="s">
        <v>1453</v>
      </c>
      <c r="C1064" s="335" t="s">
        <v>21</v>
      </c>
      <c r="D1064" s="406" t="s">
        <v>22</v>
      </c>
      <c r="E1064" s="401" t="s">
        <v>128</v>
      </c>
      <c r="F1064" s="401" t="s">
        <v>128</v>
      </c>
      <c r="G1064" s="401" t="s">
        <v>1476</v>
      </c>
    </row>
    <row r="1065" spans="2:7">
      <c r="B1065" s="333"/>
      <c r="C1065" s="333"/>
      <c r="D1065" s="405"/>
      <c r="E1065" s="401" t="s">
        <v>1087</v>
      </c>
      <c r="F1065" s="401" t="s">
        <v>24</v>
      </c>
      <c r="G1065" s="401" t="s">
        <v>25</v>
      </c>
    </row>
    <row r="1066" spans="2:7">
      <c r="B1066" s="329" t="s">
        <v>1486</v>
      </c>
      <c r="C1066" s="329" t="s">
        <v>1490</v>
      </c>
      <c r="D1066" s="400" t="s">
        <v>1489</v>
      </c>
      <c r="E1066" s="324">
        <f>F1066-4</f>
        <v>45410</v>
      </c>
      <c r="F1066" s="324">
        <v>45414</v>
      </c>
      <c r="G1066" s="324">
        <f>F1066+2</f>
        <v>45416</v>
      </c>
    </row>
    <row r="1067" spans="2:7">
      <c r="B1067" s="329" t="s">
        <v>1487</v>
      </c>
      <c r="C1067" s="329" t="s">
        <v>1488</v>
      </c>
      <c r="D1067" s="400"/>
      <c r="E1067" s="324">
        <f>F1067-4</f>
        <v>45417</v>
      </c>
      <c r="F1067" s="324">
        <f>F1066+7</f>
        <v>45421</v>
      </c>
      <c r="G1067" s="324">
        <f>F1067+2</f>
        <v>45423</v>
      </c>
    </row>
    <row r="1068" spans="2:7">
      <c r="B1068" s="329" t="s">
        <v>1486</v>
      </c>
      <c r="C1068" s="329" t="s">
        <v>1488</v>
      </c>
      <c r="D1068" s="400"/>
      <c r="E1068" s="324">
        <f>F1068-4</f>
        <v>45424</v>
      </c>
      <c r="F1068" s="324">
        <f>F1067+7</f>
        <v>45428</v>
      </c>
      <c r="G1068" s="324">
        <f>F1068+2</f>
        <v>45430</v>
      </c>
    </row>
    <row r="1069" spans="2:7">
      <c r="B1069" s="329" t="s">
        <v>1487</v>
      </c>
      <c r="C1069" s="329" t="s">
        <v>1485</v>
      </c>
      <c r="D1069" s="400"/>
      <c r="E1069" s="324">
        <f>F1069-4</f>
        <v>45431</v>
      </c>
      <c r="F1069" s="324">
        <f>F1068+7</f>
        <v>45435</v>
      </c>
      <c r="G1069" s="324">
        <f>F1069+2</f>
        <v>45437</v>
      </c>
    </row>
    <row r="1070" spans="2:7">
      <c r="B1070" s="329" t="s">
        <v>1486</v>
      </c>
      <c r="C1070" s="329" t="s">
        <v>1485</v>
      </c>
      <c r="D1070" s="400"/>
      <c r="E1070" s="324">
        <f>F1070-4</f>
        <v>45438</v>
      </c>
      <c r="F1070" s="324">
        <f>F1069+7</f>
        <v>45442</v>
      </c>
      <c r="G1070" s="324">
        <f>F1070+2</f>
        <v>45444</v>
      </c>
    </row>
    <row r="1072" spans="2:7">
      <c r="B1072" s="335" t="s">
        <v>1453</v>
      </c>
      <c r="C1072" s="335" t="s">
        <v>21</v>
      </c>
      <c r="D1072" s="406" t="s">
        <v>22</v>
      </c>
      <c r="E1072" s="401" t="s">
        <v>128</v>
      </c>
      <c r="F1072" s="401" t="s">
        <v>128</v>
      </c>
      <c r="G1072" s="401" t="s">
        <v>1476</v>
      </c>
    </row>
    <row r="1073" spans="1:7">
      <c r="B1073" s="333"/>
      <c r="C1073" s="333"/>
      <c r="D1073" s="405"/>
      <c r="E1073" s="401" t="s">
        <v>1087</v>
      </c>
      <c r="F1073" s="401" t="s">
        <v>24</v>
      </c>
      <c r="G1073" s="401" t="s">
        <v>25</v>
      </c>
    </row>
    <row r="1074" spans="1:7">
      <c r="B1074" s="329" t="s">
        <v>1482</v>
      </c>
      <c r="C1074" s="329" t="s">
        <v>1484</v>
      </c>
      <c r="D1074" s="400" t="s">
        <v>1483</v>
      </c>
      <c r="E1074" s="324">
        <f>F1074-4</f>
        <v>45411</v>
      </c>
      <c r="F1074" s="324">
        <v>45415</v>
      </c>
      <c r="G1074" s="324">
        <f>F1074+3</f>
        <v>45418</v>
      </c>
    </row>
    <row r="1075" spans="1:7">
      <c r="B1075" s="329" t="s">
        <v>1482</v>
      </c>
      <c r="C1075" s="329" t="s">
        <v>1481</v>
      </c>
      <c r="D1075" s="400"/>
      <c r="E1075" s="324">
        <f>F1075-4</f>
        <v>45418</v>
      </c>
      <c r="F1075" s="324">
        <f>F1074+7</f>
        <v>45422</v>
      </c>
      <c r="G1075" s="324">
        <f>F1075+3</f>
        <v>45425</v>
      </c>
    </row>
    <row r="1076" spans="1:7">
      <c r="B1076" s="329" t="s">
        <v>1478</v>
      </c>
      <c r="C1076" s="329" t="s">
        <v>1480</v>
      </c>
      <c r="D1076" s="400"/>
      <c r="E1076" s="324">
        <f>F1076-4</f>
        <v>45425</v>
      </c>
      <c r="F1076" s="324">
        <f>F1075+7</f>
        <v>45429</v>
      </c>
      <c r="G1076" s="324">
        <f>F1076+3</f>
        <v>45432</v>
      </c>
    </row>
    <row r="1077" spans="1:7">
      <c r="B1077" s="329" t="s">
        <v>1478</v>
      </c>
      <c r="C1077" s="329" t="s">
        <v>1479</v>
      </c>
      <c r="D1077" s="400"/>
      <c r="E1077" s="324">
        <f>F1077-4</f>
        <v>45432</v>
      </c>
      <c r="F1077" s="324">
        <f>F1076+7</f>
        <v>45436</v>
      </c>
      <c r="G1077" s="324">
        <f>F1077+3</f>
        <v>45439</v>
      </c>
    </row>
    <row r="1078" spans="1:7">
      <c r="B1078" s="329" t="s">
        <v>1478</v>
      </c>
      <c r="C1078" s="329" t="s">
        <v>1477</v>
      </c>
      <c r="D1078" s="400"/>
      <c r="E1078" s="324">
        <f>F1078-4</f>
        <v>45439</v>
      </c>
      <c r="F1078" s="324">
        <f>F1077+7</f>
        <v>45443</v>
      </c>
      <c r="G1078" s="324">
        <f>F1078+3</f>
        <v>45446</v>
      </c>
    </row>
    <row r="1079" spans="1:7">
      <c r="C1079" s="321"/>
    </row>
    <row r="1080" spans="1:7">
      <c r="B1080" s="335" t="s">
        <v>1453</v>
      </c>
      <c r="C1080" s="335" t="s">
        <v>21</v>
      </c>
      <c r="D1080" s="406" t="s">
        <v>22</v>
      </c>
      <c r="E1080" s="401" t="s">
        <v>128</v>
      </c>
      <c r="F1080" s="401" t="s">
        <v>128</v>
      </c>
      <c r="G1080" s="401" t="s">
        <v>1476</v>
      </c>
    </row>
    <row r="1081" spans="1:7">
      <c r="B1081" s="333"/>
      <c r="C1081" s="333"/>
      <c r="D1081" s="405"/>
      <c r="E1081" s="401" t="s">
        <v>1087</v>
      </c>
      <c r="F1081" s="401" t="s">
        <v>24</v>
      </c>
      <c r="G1081" s="401" t="s">
        <v>25</v>
      </c>
    </row>
    <row r="1082" spans="1:7">
      <c r="B1082" s="329" t="s">
        <v>1473</v>
      </c>
      <c r="C1082" s="329" t="s">
        <v>212</v>
      </c>
      <c r="D1082" s="400" t="s">
        <v>1475</v>
      </c>
      <c r="E1082" s="324">
        <f>F1082-4</f>
        <v>45413</v>
      </c>
      <c r="F1082" s="324">
        <v>45417</v>
      </c>
      <c r="G1082" s="324">
        <f>F1082+2</f>
        <v>45419</v>
      </c>
    </row>
    <row r="1083" spans="1:7">
      <c r="B1083" s="329" t="s">
        <v>1474</v>
      </c>
      <c r="C1083" s="329" t="s">
        <v>213</v>
      </c>
      <c r="D1083" s="400"/>
      <c r="E1083" s="324">
        <f>F1083-4</f>
        <v>45420</v>
      </c>
      <c r="F1083" s="324">
        <f>F1082+7</f>
        <v>45424</v>
      </c>
      <c r="G1083" s="324">
        <f>F1083+2</f>
        <v>45426</v>
      </c>
    </row>
    <row r="1084" spans="1:7">
      <c r="B1084" s="329" t="s">
        <v>1473</v>
      </c>
      <c r="C1084" s="329" t="s">
        <v>816</v>
      </c>
      <c r="D1084" s="400"/>
      <c r="E1084" s="324">
        <f>F1084-4</f>
        <v>45427</v>
      </c>
      <c r="F1084" s="324">
        <f>F1083+7</f>
        <v>45431</v>
      </c>
      <c r="G1084" s="324">
        <f>F1084+2</f>
        <v>45433</v>
      </c>
    </row>
    <row r="1085" spans="1:7">
      <c r="B1085" s="329" t="s">
        <v>1473</v>
      </c>
      <c r="C1085" s="329" t="s">
        <v>1448</v>
      </c>
      <c r="D1085" s="400"/>
      <c r="E1085" s="324">
        <f>F1085-4</f>
        <v>45434</v>
      </c>
      <c r="F1085" s="324">
        <f>F1084+7</f>
        <v>45438</v>
      </c>
      <c r="G1085" s="324">
        <f>F1085+2</f>
        <v>45440</v>
      </c>
    </row>
    <row r="1086" spans="1:7">
      <c r="B1086" s="329" t="s">
        <v>1473</v>
      </c>
      <c r="C1086" s="329" t="s">
        <v>819</v>
      </c>
      <c r="D1086" s="400"/>
      <c r="E1086" s="324">
        <f>F1086-4</f>
        <v>45441</v>
      </c>
      <c r="F1086" s="324">
        <f>F1085+7</f>
        <v>45445</v>
      </c>
      <c r="G1086" s="324">
        <f>F1086+2</f>
        <v>45447</v>
      </c>
    </row>
    <row r="1087" spans="1:7">
      <c r="B1087" s="363"/>
      <c r="C1087" s="363"/>
      <c r="D1087" s="383"/>
      <c r="E1087" s="339"/>
      <c r="F1087" s="339"/>
      <c r="G1087" s="339"/>
    </row>
    <row r="1088" spans="1:7">
      <c r="A1088" s="381" t="s">
        <v>1451</v>
      </c>
    </row>
    <row r="1089" spans="1:7">
      <c r="A1089" s="381"/>
      <c r="B1089" s="335" t="s">
        <v>1472</v>
      </c>
      <c r="C1089" s="335" t="s">
        <v>21</v>
      </c>
      <c r="D1089" s="406" t="s">
        <v>22</v>
      </c>
      <c r="E1089" s="401" t="s">
        <v>128</v>
      </c>
      <c r="F1089" s="401" t="s">
        <v>128</v>
      </c>
      <c r="G1089" s="401" t="s">
        <v>1451</v>
      </c>
    </row>
    <row r="1090" spans="1:7">
      <c r="A1090" s="381"/>
      <c r="B1090" s="333"/>
      <c r="C1090" s="333"/>
      <c r="D1090" s="405"/>
      <c r="E1090" s="401" t="s">
        <v>1087</v>
      </c>
      <c r="F1090" s="401" t="s">
        <v>24</v>
      </c>
      <c r="G1090" s="401" t="s">
        <v>25</v>
      </c>
    </row>
    <row r="1091" spans="1:7">
      <c r="A1091" s="381"/>
      <c r="B1091" s="329" t="s">
        <v>1465</v>
      </c>
      <c r="C1091" s="329" t="s">
        <v>1471</v>
      </c>
      <c r="D1091" s="400" t="s">
        <v>1470</v>
      </c>
      <c r="E1091" s="324">
        <f>F1091-4</f>
        <v>45415</v>
      </c>
      <c r="F1091" s="324">
        <v>45419</v>
      </c>
      <c r="G1091" s="324">
        <f>F1091+2</f>
        <v>45421</v>
      </c>
    </row>
    <row r="1092" spans="1:7">
      <c r="A1092" s="381"/>
      <c r="B1092" s="329" t="s">
        <v>1469</v>
      </c>
      <c r="C1092" s="329" t="s">
        <v>1468</v>
      </c>
      <c r="D1092" s="400"/>
      <c r="E1092" s="324">
        <f>F1092-4</f>
        <v>45422</v>
      </c>
      <c r="F1092" s="324">
        <f>F1091+7</f>
        <v>45426</v>
      </c>
      <c r="G1092" s="324">
        <f>F1092+2</f>
        <v>45428</v>
      </c>
    </row>
    <row r="1093" spans="1:7">
      <c r="A1093" s="381"/>
      <c r="B1093" s="329" t="s">
        <v>1465</v>
      </c>
      <c r="C1093" s="329" t="s">
        <v>1467</v>
      </c>
      <c r="D1093" s="400"/>
      <c r="E1093" s="324">
        <f>F1093-4</f>
        <v>45429</v>
      </c>
      <c r="F1093" s="324">
        <f>F1092+7</f>
        <v>45433</v>
      </c>
      <c r="G1093" s="324">
        <f>F1093+2</f>
        <v>45435</v>
      </c>
    </row>
    <row r="1094" spans="1:7">
      <c r="A1094" s="381"/>
      <c r="B1094" s="329" t="s">
        <v>1465</v>
      </c>
      <c r="C1094" s="329" t="s">
        <v>1466</v>
      </c>
      <c r="D1094" s="400"/>
      <c r="E1094" s="324">
        <f>F1094-4</f>
        <v>45436</v>
      </c>
      <c r="F1094" s="324">
        <f>F1093+7</f>
        <v>45440</v>
      </c>
      <c r="G1094" s="324">
        <f>F1094+2</f>
        <v>45442</v>
      </c>
    </row>
    <row r="1095" spans="1:7">
      <c r="A1095" s="381"/>
      <c r="B1095" s="329" t="s">
        <v>1465</v>
      </c>
      <c r="C1095" s="329" t="s">
        <v>1464</v>
      </c>
      <c r="D1095" s="400"/>
      <c r="E1095" s="324">
        <f>F1095-4</f>
        <v>45443</v>
      </c>
      <c r="F1095" s="324">
        <f>F1094+7</f>
        <v>45447</v>
      </c>
      <c r="G1095" s="324">
        <f>F1095+2</f>
        <v>45449</v>
      </c>
    </row>
    <row r="1096" spans="1:7">
      <c r="A1096" s="381"/>
      <c r="B1096" s="410"/>
      <c r="C1096" s="322"/>
    </row>
    <row r="1097" spans="1:7">
      <c r="B1097" s="335" t="s">
        <v>1453</v>
      </c>
      <c r="C1097" s="335" t="s">
        <v>21</v>
      </c>
      <c r="D1097" s="406" t="s">
        <v>22</v>
      </c>
      <c r="E1097" s="401" t="s">
        <v>128</v>
      </c>
      <c r="F1097" s="401" t="s">
        <v>128</v>
      </c>
      <c r="G1097" s="401" t="s">
        <v>1451</v>
      </c>
    </row>
    <row r="1098" spans="1:7">
      <c r="B1098" s="333"/>
      <c r="C1098" s="333"/>
      <c r="D1098" s="405"/>
      <c r="E1098" s="401" t="s">
        <v>1087</v>
      </c>
      <c r="F1098" s="401" t="s">
        <v>24</v>
      </c>
      <c r="G1098" s="401" t="s">
        <v>25</v>
      </c>
    </row>
    <row r="1099" spans="1:7">
      <c r="B1099" s="329" t="s">
        <v>1462</v>
      </c>
      <c r="C1099" s="329" t="s">
        <v>816</v>
      </c>
      <c r="D1099" s="400" t="s">
        <v>1463</v>
      </c>
      <c r="E1099" s="324">
        <f>F1099-4</f>
        <v>45410</v>
      </c>
      <c r="F1099" s="324">
        <v>45414</v>
      </c>
      <c r="G1099" s="324">
        <f>F1099+2</f>
        <v>45416</v>
      </c>
    </row>
    <row r="1100" spans="1:7">
      <c r="B1100" s="329" t="s">
        <v>1462</v>
      </c>
      <c r="C1100" s="329" t="s">
        <v>1448</v>
      </c>
      <c r="D1100" s="400"/>
      <c r="E1100" s="324">
        <f>F1100-4</f>
        <v>45417</v>
      </c>
      <c r="F1100" s="324">
        <f>F1099+7</f>
        <v>45421</v>
      </c>
      <c r="G1100" s="324">
        <f>F1100+2</f>
        <v>45423</v>
      </c>
    </row>
    <row r="1101" spans="1:7">
      <c r="B1101" s="329" t="s">
        <v>1462</v>
      </c>
      <c r="C1101" s="329" t="s">
        <v>819</v>
      </c>
      <c r="D1101" s="400"/>
      <c r="E1101" s="324">
        <f>F1101-4</f>
        <v>45424</v>
      </c>
      <c r="F1101" s="324">
        <f>F1100+7</f>
        <v>45428</v>
      </c>
      <c r="G1101" s="324">
        <f>F1101+2</f>
        <v>45430</v>
      </c>
    </row>
    <row r="1102" spans="1:7">
      <c r="B1102" s="329" t="s">
        <v>1462</v>
      </c>
      <c r="C1102" s="329" t="s">
        <v>820</v>
      </c>
      <c r="D1102" s="400"/>
      <c r="E1102" s="324">
        <f>F1102-4</f>
        <v>45431</v>
      </c>
      <c r="F1102" s="324">
        <f>F1101+7</f>
        <v>45435</v>
      </c>
      <c r="G1102" s="324">
        <f>F1102+2</f>
        <v>45437</v>
      </c>
    </row>
    <row r="1103" spans="1:7">
      <c r="B1103" s="329" t="s">
        <v>1462</v>
      </c>
      <c r="C1103" s="329" t="s">
        <v>821</v>
      </c>
      <c r="D1103" s="400"/>
      <c r="E1103" s="324">
        <f>F1103-4</f>
        <v>45438</v>
      </c>
      <c r="F1103" s="324">
        <f>F1102+7</f>
        <v>45442</v>
      </c>
      <c r="G1103" s="324">
        <f>F1103+2</f>
        <v>45444</v>
      </c>
    </row>
    <row r="1104" spans="1:7">
      <c r="B1104" s="341"/>
      <c r="C1104" s="361"/>
      <c r="E1104" s="339"/>
      <c r="F1104" s="339"/>
      <c r="G1104" s="339"/>
    </row>
    <row r="1105" spans="2:7">
      <c r="B1105" s="335" t="s">
        <v>1453</v>
      </c>
      <c r="C1105" s="335" t="s">
        <v>21</v>
      </c>
      <c r="D1105" s="406" t="s">
        <v>22</v>
      </c>
      <c r="E1105" s="401" t="s">
        <v>128</v>
      </c>
      <c r="F1105" s="401" t="s">
        <v>128</v>
      </c>
      <c r="G1105" s="401" t="s">
        <v>1451</v>
      </c>
    </row>
    <row r="1106" spans="2:7">
      <c r="B1106" s="333"/>
      <c r="C1106" s="333"/>
      <c r="D1106" s="405"/>
      <c r="E1106" s="401" t="s">
        <v>1087</v>
      </c>
      <c r="F1106" s="401" t="s">
        <v>24</v>
      </c>
      <c r="G1106" s="401" t="s">
        <v>25</v>
      </c>
    </row>
    <row r="1107" spans="2:7">
      <c r="B1107" s="329" t="s">
        <v>1457</v>
      </c>
      <c r="C1107" s="329" t="s">
        <v>1461</v>
      </c>
      <c r="D1107" s="400" t="s">
        <v>1460</v>
      </c>
      <c r="E1107" s="324">
        <f>F1107-4</f>
        <v>45411</v>
      </c>
      <c r="F1107" s="324">
        <v>45415</v>
      </c>
      <c r="G1107" s="324">
        <f>F1107+2</f>
        <v>45417</v>
      </c>
    </row>
    <row r="1108" spans="2:7">
      <c r="B1108" s="329" t="s">
        <v>1457</v>
      </c>
      <c r="C1108" s="329" t="s">
        <v>1459</v>
      </c>
      <c r="D1108" s="400"/>
      <c r="E1108" s="324">
        <f>F1108-4</f>
        <v>45418</v>
      </c>
      <c r="F1108" s="324">
        <f>F1107+7</f>
        <v>45422</v>
      </c>
      <c r="G1108" s="324">
        <f>F1108+2</f>
        <v>45424</v>
      </c>
    </row>
    <row r="1109" spans="2:7">
      <c r="B1109" s="329" t="s">
        <v>1457</v>
      </c>
      <c r="C1109" s="329" t="s">
        <v>1458</v>
      </c>
      <c r="D1109" s="400"/>
      <c r="E1109" s="324">
        <f>F1109-4</f>
        <v>45425</v>
      </c>
      <c r="F1109" s="324">
        <f>F1108+7</f>
        <v>45429</v>
      </c>
      <c r="G1109" s="324">
        <f>F1109+2</f>
        <v>45431</v>
      </c>
    </row>
    <row r="1110" spans="2:7">
      <c r="B1110" s="329" t="s">
        <v>1457</v>
      </c>
      <c r="C1110" s="329" t="s">
        <v>1456</v>
      </c>
      <c r="D1110" s="400"/>
      <c r="E1110" s="324">
        <f>F1110-4</f>
        <v>45432</v>
      </c>
      <c r="F1110" s="324">
        <f>F1109+7</f>
        <v>45436</v>
      </c>
      <c r="G1110" s="324">
        <f>F1110+2</f>
        <v>45438</v>
      </c>
    </row>
    <row r="1111" spans="2:7">
      <c r="B1111" s="329" t="s">
        <v>1455</v>
      </c>
      <c r="C1111" s="329" t="s">
        <v>1454</v>
      </c>
      <c r="D1111" s="400"/>
      <c r="E1111" s="324">
        <f>F1111-4</f>
        <v>45439</v>
      </c>
      <c r="F1111" s="324">
        <f>F1110+7</f>
        <v>45443</v>
      </c>
      <c r="G1111" s="324">
        <f>F1111+2</f>
        <v>45445</v>
      </c>
    </row>
    <row r="1113" spans="2:7">
      <c r="B1113" s="335" t="s">
        <v>1453</v>
      </c>
      <c r="C1113" s="335" t="s">
        <v>21</v>
      </c>
      <c r="D1113" s="406" t="s">
        <v>1452</v>
      </c>
      <c r="E1113" s="401" t="s">
        <v>128</v>
      </c>
      <c r="F1113" s="401" t="s">
        <v>128</v>
      </c>
      <c r="G1113" s="401" t="s">
        <v>1451</v>
      </c>
    </row>
    <row r="1114" spans="2:7">
      <c r="B1114" s="333"/>
      <c r="C1114" s="333"/>
      <c r="D1114" s="405"/>
      <c r="E1114" s="401" t="s">
        <v>1087</v>
      </c>
      <c r="F1114" s="401" t="s">
        <v>24</v>
      </c>
      <c r="G1114" s="401" t="s">
        <v>25</v>
      </c>
    </row>
    <row r="1115" spans="2:7">
      <c r="B1115" s="329" t="s">
        <v>1449</v>
      </c>
      <c r="C1115" s="329" t="s">
        <v>211</v>
      </c>
      <c r="D1115" s="400" t="s">
        <v>1450</v>
      </c>
      <c r="E1115" s="324">
        <f>F1115-4</f>
        <v>45413</v>
      </c>
      <c r="F1115" s="324">
        <v>45417</v>
      </c>
      <c r="G1115" s="324">
        <f>F1115+2</f>
        <v>45419</v>
      </c>
    </row>
    <row r="1116" spans="2:7">
      <c r="B1116" s="329" t="s">
        <v>1449</v>
      </c>
      <c r="C1116" s="329" t="s">
        <v>212</v>
      </c>
      <c r="D1116" s="400"/>
      <c r="E1116" s="324">
        <f>F1116-4</f>
        <v>45420</v>
      </c>
      <c r="F1116" s="324">
        <f>F1115+7</f>
        <v>45424</v>
      </c>
      <c r="G1116" s="324">
        <f>F1116+2</f>
        <v>45426</v>
      </c>
    </row>
    <row r="1117" spans="2:7">
      <c r="B1117" s="329" t="s">
        <v>1449</v>
      </c>
      <c r="C1117" s="329" t="s">
        <v>213</v>
      </c>
      <c r="D1117" s="400"/>
      <c r="E1117" s="324">
        <f>F1117-4</f>
        <v>45427</v>
      </c>
      <c r="F1117" s="324">
        <f>F1116+7</f>
        <v>45431</v>
      </c>
      <c r="G1117" s="324">
        <f>F1117+2</f>
        <v>45433</v>
      </c>
    </row>
    <row r="1118" spans="2:7">
      <c r="B1118" s="329" t="s">
        <v>1449</v>
      </c>
      <c r="C1118" s="329" t="s">
        <v>816</v>
      </c>
      <c r="D1118" s="400"/>
      <c r="E1118" s="324">
        <f>F1118-4</f>
        <v>45434</v>
      </c>
      <c r="F1118" s="324">
        <f>F1117+7</f>
        <v>45438</v>
      </c>
      <c r="G1118" s="324">
        <f>F1118+2</f>
        <v>45440</v>
      </c>
    </row>
    <row r="1119" spans="2:7">
      <c r="B1119" s="329" t="s">
        <v>1449</v>
      </c>
      <c r="C1119" s="329" t="s">
        <v>1448</v>
      </c>
      <c r="D1119" s="400"/>
      <c r="E1119" s="324">
        <f>F1119-4</f>
        <v>45441</v>
      </c>
      <c r="F1119" s="324">
        <f>F1118+7</f>
        <v>45445</v>
      </c>
      <c r="G1119" s="324">
        <f>F1119+2</f>
        <v>45447</v>
      </c>
    </row>
    <row r="1120" spans="2:7">
      <c r="B1120" s="409"/>
      <c r="C1120" s="409"/>
      <c r="D1120" s="383"/>
      <c r="E1120" s="339"/>
      <c r="F1120" s="339"/>
      <c r="G1120" s="339"/>
    </row>
    <row r="1121" spans="1:8">
      <c r="B1121" s="408"/>
      <c r="C1121" s="408"/>
      <c r="E1121" s="339"/>
      <c r="F1121" s="339"/>
      <c r="G1121" s="339"/>
    </row>
    <row r="1122" spans="1:8">
      <c r="B1122" s="408"/>
      <c r="C1122" s="408"/>
      <c r="E1122" s="339"/>
      <c r="F1122" s="339"/>
      <c r="G1122" s="339"/>
    </row>
    <row r="1123" spans="1:8" s="370" customFormat="1">
      <c r="A1123" s="394" t="s">
        <v>159</v>
      </c>
      <c r="B1123" s="396"/>
      <c r="C1123" s="396"/>
      <c r="D1123" s="395"/>
      <c r="E1123" s="394"/>
      <c r="F1123" s="394"/>
      <c r="G1123" s="394"/>
      <c r="H1123" s="375"/>
    </row>
    <row r="1124" spans="1:8">
      <c r="A1124" s="350" t="s">
        <v>164</v>
      </c>
      <c r="B1124" s="391"/>
      <c r="C1124" s="391"/>
      <c r="D1124" s="374"/>
      <c r="E1124" s="373"/>
      <c r="F1124" s="390"/>
      <c r="G1124" s="390"/>
    </row>
    <row r="1125" spans="1:8">
      <c r="A1125" s="336"/>
      <c r="B1125" s="335" t="s">
        <v>1447</v>
      </c>
      <c r="C1125" s="335" t="s">
        <v>1399</v>
      </c>
      <c r="D1125" s="406" t="s">
        <v>1446</v>
      </c>
      <c r="E1125" s="401" t="s">
        <v>1398</v>
      </c>
      <c r="F1125" s="401" t="s">
        <v>1398</v>
      </c>
      <c r="G1125" s="401" t="s">
        <v>1445</v>
      </c>
    </row>
    <row r="1126" spans="1:8">
      <c r="A1126" s="336"/>
      <c r="B1126" s="333"/>
      <c r="C1126" s="333"/>
      <c r="D1126" s="405"/>
      <c r="E1126" s="401" t="s">
        <v>1395</v>
      </c>
      <c r="F1126" s="401" t="s">
        <v>1394</v>
      </c>
      <c r="G1126" s="401" t="s">
        <v>1323</v>
      </c>
    </row>
    <row r="1127" spans="1:8" ht="19.5" customHeight="1">
      <c r="A1127" s="336"/>
      <c r="B1127" s="329" t="s">
        <v>1444</v>
      </c>
      <c r="C1127" s="329" t="s">
        <v>1443</v>
      </c>
      <c r="D1127" s="380" t="s">
        <v>1442</v>
      </c>
      <c r="E1127" s="324">
        <f>F1127-3</f>
        <v>45413</v>
      </c>
      <c r="F1127" s="324">
        <v>45416</v>
      </c>
      <c r="G1127" s="324">
        <f>F1127+18</f>
        <v>45434</v>
      </c>
    </row>
    <row r="1128" spans="1:8" ht="17.25" customHeight="1">
      <c r="A1128" s="336"/>
      <c r="B1128" s="329" t="s">
        <v>1441</v>
      </c>
      <c r="C1128" s="329" t="s">
        <v>1440</v>
      </c>
      <c r="D1128" s="379"/>
      <c r="E1128" s="324">
        <f>F1128-3</f>
        <v>45420</v>
      </c>
      <c r="F1128" s="324">
        <f>F1127+7</f>
        <v>45423</v>
      </c>
      <c r="G1128" s="324">
        <f>F1128+18</f>
        <v>45441</v>
      </c>
    </row>
    <row r="1129" spans="1:8">
      <c r="A1129" s="336"/>
      <c r="B1129" s="329" t="s">
        <v>1439</v>
      </c>
      <c r="C1129" s="329" t="s">
        <v>1438</v>
      </c>
      <c r="D1129" s="379"/>
      <c r="E1129" s="324">
        <f>F1129-3</f>
        <v>45427</v>
      </c>
      <c r="F1129" s="324">
        <f>F1128+7</f>
        <v>45430</v>
      </c>
      <c r="G1129" s="324">
        <f>F1129+18</f>
        <v>45448</v>
      </c>
    </row>
    <row r="1130" spans="1:8">
      <c r="A1130" s="336"/>
      <c r="B1130" s="329" t="s">
        <v>1437</v>
      </c>
      <c r="C1130" s="329" t="s">
        <v>1436</v>
      </c>
      <c r="D1130" s="379"/>
      <c r="E1130" s="324">
        <f>F1130-3</f>
        <v>45434</v>
      </c>
      <c r="F1130" s="324">
        <f>F1129+7</f>
        <v>45437</v>
      </c>
      <c r="G1130" s="324">
        <f>F1130+18</f>
        <v>45455</v>
      </c>
    </row>
    <row r="1131" spans="1:8">
      <c r="A1131" s="336"/>
      <c r="B1131" s="329" t="s">
        <v>1435</v>
      </c>
      <c r="C1131" s="329" t="s">
        <v>68</v>
      </c>
      <c r="D1131" s="378"/>
      <c r="E1131" s="324">
        <f>F1131-3</f>
        <v>45441</v>
      </c>
      <c r="F1131" s="324">
        <f>F1130+7</f>
        <v>45444</v>
      </c>
      <c r="G1131" s="324">
        <f>F1131+18</f>
        <v>45462</v>
      </c>
    </row>
    <row r="1132" spans="1:8" ht="15" customHeight="1">
      <c r="A1132" s="350" t="s">
        <v>1434</v>
      </c>
      <c r="E1132" s="336"/>
      <c r="F1132" s="336"/>
      <c r="G1132" s="336"/>
      <c r="H1132" s="336"/>
    </row>
    <row r="1133" spans="1:8">
      <c r="A1133" s="336"/>
      <c r="B1133" s="335" t="s">
        <v>1330</v>
      </c>
      <c r="C1133" s="335" t="s">
        <v>1329</v>
      </c>
      <c r="D1133" s="334" t="s">
        <v>1328</v>
      </c>
      <c r="E1133" s="331" t="s">
        <v>1327</v>
      </c>
      <c r="F1133" s="331" t="s">
        <v>1327</v>
      </c>
      <c r="G1133" s="331" t="s">
        <v>1411</v>
      </c>
    </row>
    <row r="1134" spans="1:8">
      <c r="A1134" s="336"/>
      <c r="B1134" s="333"/>
      <c r="C1134" s="333"/>
      <c r="D1134" s="332"/>
      <c r="E1134" s="331" t="s">
        <v>1325</v>
      </c>
      <c r="F1134" s="331" t="s">
        <v>1324</v>
      </c>
      <c r="G1134" s="401" t="s">
        <v>1355</v>
      </c>
    </row>
    <row r="1135" spans="1:8" ht="16.5" customHeight="1">
      <c r="A1135" s="336"/>
      <c r="B1135" s="329" t="s">
        <v>1433</v>
      </c>
      <c r="C1135" s="329" t="s">
        <v>1430</v>
      </c>
      <c r="D1135" s="380" t="s">
        <v>1432</v>
      </c>
      <c r="E1135" s="324">
        <f>F1135-4</f>
        <v>45411</v>
      </c>
      <c r="F1135" s="324">
        <v>45415</v>
      </c>
      <c r="G1135" s="324">
        <f>F1135+11</f>
        <v>45426</v>
      </c>
    </row>
    <row r="1136" spans="1:8">
      <c r="A1136" s="336"/>
      <c r="B1136" s="329" t="s">
        <v>1431</v>
      </c>
      <c r="C1136" s="329" t="s">
        <v>1430</v>
      </c>
      <c r="D1136" s="379"/>
      <c r="E1136" s="324">
        <f>F1136-4</f>
        <v>45418</v>
      </c>
      <c r="F1136" s="324">
        <f>F1135+7</f>
        <v>45422</v>
      </c>
      <c r="G1136" s="324">
        <f>F1136+11</f>
        <v>45433</v>
      </c>
    </row>
    <row r="1137" spans="1:8">
      <c r="A1137" s="336"/>
      <c r="B1137" s="329" t="s">
        <v>1429</v>
      </c>
      <c r="C1137" s="329" t="s">
        <v>1427</v>
      </c>
      <c r="D1137" s="379"/>
      <c r="E1137" s="324">
        <f>F1137-4</f>
        <v>45425</v>
      </c>
      <c r="F1137" s="324">
        <f>F1136+7</f>
        <v>45429</v>
      </c>
      <c r="G1137" s="324">
        <f>F1137+11</f>
        <v>45440</v>
      </c>
    </row>
    <row r="1138" spans="1:8">
      <c r="A1138" s="336"/>
      <c r="B1138" s="329" t="s">
        <v>1428</v>
      </c>
      <c r="C1138" s="329" t="s">
        <v>1427</v>
      </c>
      <c r="D1138" s="379"/>
      <c r="E1138" s="324">
        <f>F1138-4</f>
        <v>45432</v>
      </c>
      <c r="F1138" s="324">
        <f>F1137+7</f>
        <v>45436</v>
      </c>
      <c r="G1138" s="324">
        <f>F1138+11</f>
        <v>45447</v>
      </c>
    </row>
    <row r="1139" spans="1:8">
      <c r="A1139" s="336"/>
      <c r="B1139" s="329" t="s">
        <v>1426</v>
      </c>
      <c r="C1139" s="329" t="s">
        <v>1425</v>
      </c>
      <c r="D1139" s="378"/>
      <c r="E1139" s="324">
        <f>F1139-4</f>
        <v>45439</v>
      </c>
      <c r="F1139" s="324">
        <f>F1138+7</f>
        <v>45443</v>
      </c>
      <c r="G1139" s="324">
        <f>F1139+11</f>
        <v>45454</v>
      </c>
    </row>
    <row r="1140" spans="1:8">
      <c r="A1140" s="336"/>
      <c r="D1140" s="407"/>
      <c r="E1140" s="339"/>
      <c r="F1140" s="339"/>
      <c r="G1140" s="336"/>
      <c r="H1140" s="336"/>
    </row>
    <row r="1141" spans="1:8">
      <c r="A1141" s="336"/>
      <c r="B1141" s="350"/>
      <c r="C1141" s="350"/>
      <c r="D1141" s="399"/>
      <c r="E1141" s="350"/>
      <c r="F1141" s="350"/>
      <c r="G1141" s="350"/>
      <c r="H1141" s="350"/>
    </row>
    <row r="1142" spans="1:8">
      <c r="A1142" s="336"/>
      <c r="B1142" s="335" t="s">
        <v>1330</v>
      </c>
      <c r="C1142" s="335" t="s">
        <v>1424</v>
      </c>
      <c r="D1142" s="406" t="s">
        <v>1328</v>
      </c>
      <c r="E1142" s="401" t="s">
        <v>1398</v>
      </c>
      <c r="F1142" s="401" t="s">
        <v>1423</v>
      </c>
      <c r="G1142" s="401" t="s">
        <v>1422</v>
      </c>
    </row>
    <row r="1143" spans="1:8">
      <c r="A1143" s="336"/>
      <c r="B1143" s="333"/>
      <c r="C1143" s="333"/>
      <c r="D1143" s="405"/>
      <c r="E1143" s="401" t="s">
        <v>1395</v>
      </c>
      <c r="F1143" s="401" t="s">
        <v>1421</v>
      </c>
      <c r="G1143" s="401" t="s">
        <v>1355</v>
      </c>
    </row>
    <row r="1144" spans="1:8">
      <c r="A1144" s="336"/>
      <c r="B1144" s="329" t="s">
        <v>1420</v>
      </c>
      <c r="C1144" s="329" t="s">
        <v>1419</v>
      </c>
      <c r="D1144" s="400" t="s">
        <v>1418</v>
      </c>
      <c r="E1144" s="324">
        <f>F1144-4</f>
        <v>45414</v>
      </c>
      <c r="F1144" s="324">
        <v>45418</v>
      </c>
      <c r="G1144" s="324">
        <f>F1144+10</f>
        <v>45428</v>
      </c>
    </row>
    <row r="1145" spans="1:8">
      <c r="A1145" s="336"/>
      <c r="B1145" s="329" t="s">
        <v>1417</v>
      </c>
      <c r="C1145" s="329" t="s">
        <v>1416</v>
      </c>
      <c r="D1145" s="400"/>
      <c r="E1145" s="324">
        <f>F1145-4</f>
        <v>45421</v>
      </c>
      <c r="F1145" s="324">
        <f>F1144+7</f>
        <v>45425</v>
      </c>
      <c r="G1145" s="324">
        <f>F1145+10</f>
        <v>45435</v>
      </c>
    </row>
    <row r="1146" spans="1:8">
      <c r="A1146" s="336"/>
      <c r="B1146" s="329" t="s">
        <v>1415</v>
      </c>
      <c r="C1146" s="329" t="s">
        <v>1414</v>
      </c>
      <c r="D1146" s="400"/>
      <c r="E1146" s="324">
        <f>F1146-4</f>
        <v>45428</v>
      </c>
      <c r="F1146" s="324">
        <f>F1145+7</f>
        <v>45432</v>
      </c>
      <c r="G1146" s="324">
        <f>F1146+10</f>
        <v>45442</v>
      </c>
    </row>
    <row r="1147" spans="1:8">
      <c r="A1147" s="336"/>
      <c r="B1147" s="329" t="s">
        <v>1413</v>
      </c>
      <c r="C1147" s="326" t="s">
        <v>1412</v>
      </c>
      <c r="D1147" s="400"/>
      <c r="E1147" s="324">
        <f>F1147-4</f>
        <v>45435</v>
      </c>
      <c r="F1147" s="324">
        <f>F1146+7</f>
        <v>45439</v>
      </c>
      <c r="G1147" s="324">
        <f>F1147+10</f>
        <v>45449</v>
      </c>
    </row>
    <row r="1148" spans="1:8">
      <c r="A1148" s="336"/>
      <c r="B1148" s="326"/>
      <c r="C1148" s="326"/>
      <c r="D1148" s="400"/>
      <c r="E1148" s="324">
        <f>F1148-4</f>
        <v>45442</v>
      </c>
      <c r="F1148" s="324">
        <f>F1147+7</f>
        <v>45446</v>
      </c>
      <c r="G1148" s="324">
        <f>F1148+10</f>
        <v>45456</v>
      </c>
    </row>
    <row r="1149" spans="1:8">
      <c r="A1149" s="336"/>
      <c r="B1149" s="363"/>
      <c r="C1149" s="363"/>
      <c r="D1149" s="383"/>
      <c r="E1149" s="339"/>
      <c r="F1149" s="339"/>
      <c r="G1149" s="339"/>
      <c r="H1149" s="404"/>
    </row>
    <row r="1150" spans="1:8">
      <c r="A1150" s="336"/>
      <c r="B1150" s="336"/>
      <c r="C1150" s="336"/>
      <c r="D1150" s="337"/>
      <c r="E1150" s="336"/>
      <c r="F1150" s="339"/>
      <c r="G1150" s="339"/>
      <c r="H1150" s="336"/>
    </row>
    <row r="1151" spans="1:8">
      <c r="A1151" s="336"/>
      <c r="B1151" s="335" t="s">
        <v>1330</v>
      </c>
      <c r="C1151" s="335" t="s">
        <v>1399</v>
      </c>
      <c r="D1151" s="406" t="s">
        <v>1328</v>
      </c>
      <c r="E1151" s="401" t="s">
        <v>1398</v>
      </c>
      <c r="F1151" s="401" t="s">
        <v>1398</v>
      </c>
      <c r="G1151" s="331" t="s">
        <v>1411</v>
      </c>
    </row>
    <row r="1152" spans="1:8">
      <c r="A1152" s="336"/>
      <c r="B1152" s="333"/>
      <c r="C1152" s="333"/>
      <c r="D1152" s="405"/>
      <c r="E1152" s="401" t="s">
        <v>1395</v>
      </c>
      <c r="F1152" s="401" t="s">
        <v>1394</v>
      </c>
      <c r="G1152" s="401" t="s">
        <v>1355</v>
      </c>
    </row>
    <row r="1153" spans="1:8">
      <c r="A1153" s="336"/>
      <c r="B1153" s="329" t="s">
        <v>1410</v>
      </c>
      <c r="C1153" s="329" t="s">
        <v>1409</v>
      </c>
      <c r="D1153" s="400" t="s">
        <v>1408</v>
      </c>
      <c r="E1153" s="324">
        <f>F1153-4</f>
        <v>45410</v>
      </c>
      <c r="F1153" s="324">
        <v>45414</v>
      </c>
      <c r="G1153" s="324">
        <f>F1153+13</f>
        <v>45427</v>
      </c>
    </row>
    <row r="1154" spans="1:8">
      <c r="A1154" s="336"/>
      <c r="B1154" s="329" t="s">
        <v>1407</v>
      </c>
      <c r="C1154" s="329" t="s">
        <v>1406</v>
      </c>
      <c r="D1154" s="400"/>
      <c r="E1154" s="324">
        <f>F1154-4</f>
        <v>45417</v>
      </c>
      <c r="F1154" s="324">
        <f>F1153+7</f>
        <v>45421</v>
      </c>
      <c r="G1154" s="324">
        <f>F1154+13</f>
        <v>45434</v>
      </c>
    </row>
    <row r="1155" spans="1:8">
      <c r="A1155" s="336"/>
      <c r="B1155" s="329" t="s">
        <v>1405</v>
      </c>
      <c r="C1155" s="329" t="s">
        <v>1404</v>
      </c>
      <c r="D1155" s="400"/>
      <c r="E1155" s="324">
        <f>F1155-4</f>
        <v>45424</v>
      </c>
      <c r="F1155" s="324">
        <f>F1154+7</f>
        <v>45428</v>
      </c>
      <c r="G1155" s="324">
        <f>F1155+13</f>
        <v>45441</v>
      </c>
    </row>
    <row r="1156" spans="1:8">
      <c r="A1156" s="336"/>
      <c r="B1156" s="329" t="s">
        <v>1403</v>
      </c>
      <c r="C1156" s="329" t="s">
        <v>1402</v>
      </c>
      <c r="D1156" s="400"/>
      <c r="E1156" s="324">
        <f>F1156-4</f>
        <v>45431</v>
      </c>
      <c r="F1156" s="324">
        <f>F1155+7</f>
        <v>45435</v>
      </c>
      <c r="G1156" s="324">
        <f>F1156+13</f>
        <v>45448</v>
      </c>
    </row>
    <row r="1157" spans="1:8">
      <c r="A1157" s="336"/>
      <c r="B1157" s="329" t="s">
        <v>1401</v>
      </c>
      <c r="C1157" s="329" t="s">
        <v>1400</v>
      </c>
      <c r="D1157" s="400"/>
      <c r="E1157" s="324">
        <f>F1157-4</f>
        <v>45438</v>
      </c>
      <c r="F1157" s="324">
        <f>F1156+7</f>
        <v>45442</v>
      </c>
      <c r="G1157" s="324">
        <f>F1157+13</f>
        <v>45455</v>
      </c>
    </row>
    <row r="1158" spans="1:8">
      <c r="A1158" s="336"/>
      <c r="B1158" s="336"/>
      <c r="C1158" s="336"/>
      <c r="D1158" s="337"/>
      <c r="E1158" s="339"/>
      <c r="F1158" s="339"/>
      <c r="G1158" s="339"/>
    </row>
    <row r="1159" spans="1:8">
      <c r="A1159" s="399" t="s">
        <v>161</v>
      </c>
      <c r="D1159" s="337"/>
      <c r="E1159" s="336"/>
      <c r="F1159" s="336"/>
      <c r="G1159" s="336"/>
      <c r="H1159" s="336"/>
    </row>
    <row r="1160" spans="1:8">
      <c r="A1160" s="336"/>
      <c r="B1160" s="335" t="s">
        <v>1330</v>
      </c>
      <c r="C1160" s="335" t="s">
        <v>1399</v>
      </c>
      <c r="D1160" s="406" t="s">
        <v>1328</v>
      </c>
      <c r="E1160" s="401" t="s">
        <v>1398</v>
      </c>
      <c r="F1160" s="401" t="s">
        <v>1398</v>
      </c>
      <c r="G1160" s="401" t="s">
        <v>1397</v>
      </c>
      <c r="H1160" s="401" t="s">
        <v>1396</v>
      </c>
    </row>
    <row r="1161" spans="1:8">
      <c r="A1161" s="336"/>
      <c r="B1161" s="333"/>
      <c r="C1161" s="333"/>
      <c r="D1161" s="405"/>
      <c r="E1161" s="401" t="s">
        <v>1395</v>
      </c>
      <c r="F1161" s="401" t="s">
        <v>1394</v>
      </c>
      <c r="G1161" s="401" t="s">
        <v>1355</v>
      </c>
      <c r="H1161" s="401" t="s">
        <v>1323</v>
      </c>
    </row>
    <row r="1162" spans="1:8" ht="16.5" customHeight="1">
      <c r="A1162" s="336"/>
      <c r="B1162" s="329" t="s">
        <v>1393</v>
      </c>
      <c r="C1162" s="329" t="s">
        <v>1386</v>
      </c>
      <c r="D1162" s="380" t="s">
        <v>1392</v>
      </c>
      <c r="E1162" s="324">
        <f>F1162-4</f>
        <v>45415</v>
      </c>
      <c r="F1162" s="324">
        <v>45419</v>
      </c>
      <c r="G1162" s="324">
        <f>F1162+18</f>
        <v>45437</v>
      </c>
      <c r="H1162" s="401" t="s">
        <v>1384</v>
      </c>
    </row>
    <row r="1163" spans="1:8">
      <c r="A1163" s="336"/>
      <c r="B1163" s="329" t="s">
        <v>1391</v>
      </c>
      <c r="C1163" s="329" t="s">
        <v>1348</v>
      </c>
      <c r="D1163" s="379"/>
      <c r="E1163" s="324">
        <f>F1163-4</f>
        <v>45422</v>
      </c>
      <c r="F1163" s="324">
        <f>F1162+7</f>
        <v>45426</v>
      </c>
      <c r="G1163" s="324">
        <f>F1163+18</f>
        <v>45444</v>
      </c>
      <c r="H1163" s="401" t="s">
        <v>1388</v>
      </c>
    </row>
    <row r="1164" spans="1:8">
      <c r="A1164" s="336"/>
      <c r="B1164" s="329" t="s">
        <v>1390</v>
      </c>
      <c r="C1164" s="329" t="s">
        <v>1389</v>
      </c>
      <c r="D1164" s="379"/>
      <c r="E1164" s="324">
        <f>F1164-4</f>
        <v>45429</v>
      </c>
      <c r="F1164" s="324">
        <f>F1163+7</f>
        <v>45433</v>
      </c>
      <c r="G1164" s="324">
        <f>F1164+18</f>
        <v>45451</v>
      </c>
      <c r="H1164" s="401" t="s">
        <v>1388</v>
      </c>
    </row>
    <row r="1165" spans="1:8">
      <c r="A1165" s="336"/>
      <c r="B1165" s="329" t="s">
        <v>1387</v>
      </c>
      <c r="C1165" s="329" t="s">
        <v>1386</v>
      </c>
      <c r="D1165" s="379"/>
      <c r="E1165" s="324">
        <f>F1165-4</f>
        <v>45436</v>
      </c>
      <c r="F1165" s="324">
        <f>F1164+7</f>
        <v>45440</v>
      </c>
      <c r="G1165" s="324">
        <f>F1165+18</f>
        <v>45458</v>
      </c>
      <c r="H1165" s="401" t="s">
        <v>1384</v>
      </c>
    </row>
    <row r="1166" spans="1:8">
      <c r="A1166" s="336"/>
      <c r="B1166" s="329"/>
      <c r="C1166" s="329" t="s">
        <v>1385</v>
      </c>
      <c r="D1166" s="378"/>
      <c r="E1166" s="324">
        <f>F1166-4</f>
        <v>45443</v>
      </c>
      <c r="F1166" s="324">
        <f>F1165+7</f>
        <v>45447</v>
      </c>
      <c r="G1166" s="324">
        <f>F1166+18</f>
        <v>45465</v>
      </c>
      <c r="H1166" s="401" t="s">
        <v>1384</v>
      </c>
    </row>
    <row r="1167" spans="1:8">
      <c r="A1167" s="336"/>
      <c r="B1167" s="336"/>
      <c r="C1167" s="336"/>
      <c r="E1167" s="339"/>
      <c r="F1167" s="339"/>
      <c r="G1167" s="339"/>
      <c r="H1167" s="404"/>
    </row>
    <row r="1168" spans="1:8">
      <c r="A1168" s="350" t="s">
        <v>1372</v>
      </c>
      <c r="B1168" s="336"/>
      <c r="C1168" s="336"/>
      <c r="E1168" s="336"/>
      <c r="F1168" s="336"/>
      <c r="G1168" s="336"/>
    </row>
    <row r="1169" spans="1:7">
      <c r="A1169" s="336"/>
      <c r="B1169" s="335" t="s">
        <v>1330</v>
      </c>
      <c r="C1169" s="335" t="s">
        <v>1329</v>
      </c>
      <c r="D1169" s="334" t="s">
        <v>1328</v>
      </c>
      <c r="E1169" s="331" t="s">
        <v>1327</v>
      </c>
      <c r="F1169" s="331" t="s">
        <v>1327</v>
      </c>
      <c r="G1169" s="401" t="s">
        <v>1372</v>
      </c>
    </row>
    <row r="1170" spans="1:7">
      <c r="A1170" s="336"/>
      <c r="B1170" s="333"/>
      <c r="C1170" s="333"/>
      <c r="D1170" s="332"/>
      <c r="E1170" s="331" t="s">
        <v>1325</v>
      </c>
      <c r="F1170" s="331" t="s">
        <v>1324</v>
      </c>
      <c r="G1170" s="401" t="s">
        <v>1355</v>
      </c>
    </row>
    <row r="1171" spans="1:7">
      <c r="A1171" s="336"/>
      <c r="B1171" s="329" t="s">
        <v>1383</v>
      </c>
      <c r="C1171" s="329" t="s">
        <v>1382</v>
      </c>
      <c r="D1171" s="380" t="s">
        <v>1381</v>
      </c>
      <c r="E1171" s="324">
        <f>F1171-4</f>
        <v>45409</v>
      </c>
      <c r="F1171" s="324">
        <v>45413</v>
      </c>
      <c r="G1171" s="324">
        <f>F1171+24</f>
        <v>45437</v>
      </c>
    </row>
    <row r="1172" spans="1:7">
      <c r="A1172" s="336"/>
      <c r="B1172" s="329" t="s">
        <v>1380</v>
      </c>
      <c r="C1172" s="329" t="s">
        <v>1379</v>
      </c>
      <c r="D1172" s="379"/>
      <c r="E1172" s="324">
        <f>F1172-4</f>
        <v>45416</v>
      </c>
      <c r="F1172" s="324">
        <f>F1171+7</f>
        <v>45420</v>
      </c>
      <c r="G1172" s="324">
        <f>F1172+24</f>
        <v>45444</v>
      </c>
    </row>
    <row r="1173" spans="1:7">
      <c r="A1173" s="336"/>
      <c r="B1173" s="329" t="s">
        <v>1378</v>
      </c>
      <c r="C1173" s="329" t="s">
        <v>1377</v>
      </c>
      <c r="D1173" s="379"/>
      <c r="E1173" s="324">
        <f>F1173-4</f>
        <v>45423</v>
      </c>
      <c r="F1173" s="324">
        <f>F1172+7</f>
        <v>45427</v>
      </c>
      <c r="G1173" s="324">
        <f>F1173+24</f>
        <v>45451</v>
      </c>
    </row>
    <row r="1174" spans="1:7">
      <c r="A1174" s="336"/>
      <c r="B1174" s="329" t="s">
        <v>1376</v>
      </c>
      <c r="C1174" s="329" t="s">
        <v>1375</v>
      </c>
      <c r="D1174" s="379"/>
      <c r="E1174" s="324">
        <f>F1174-4</f>
        <v>45430</v>
      </c>
      <c r="F1174" s="324">
        <f>F1173+7</f>
        <v>45434</v>
      </c>
      <c r="G1174" s="324">
        <f>F1174+24</f>
        <v>45458</v>
      </c>
    </row>
    <row r="1175" spans="1:7">
      <c r="A1175" s="336"/>
      <c r="B1175" s="329" t="s">
        <v>1374</v>
      </c>
      <c r="C1175" s="329" t="s">
        <v>1373</v>
      </c>
      <c r="D1175" s="378"/>
      <c r="E1175" s="324">
        <f>F1175-4</f>
        <v>45437</v>
      </c>
      <c r="F1175" s="324">
        <f>F1174+7</f>
        <v>45441</v>
      </c>
      <c r="G1175" s="324">
        <f>F1175+24</f>
        <v>45465</v>
      </c>
    </row>
    <row r="1176" spans="1:7">
      <c r="A1176" s="336"/>
      <c r="B1176" s="336"/>
      <c r="C1176" s="336"/>
      <c r="D1176" s="337"/>
      <c r="E1176" s="339"/>
      <c r="F1176" s="339"/>
      <c r="G1176" s="339"/>
    </row>
    <row r="1177" spans="1:7">
      <c r="A1177" s="336"/>
      <c r="B1177" s="335" t="s">
        <v>1330</v>
      </c>
      <c r="C1177" s="335" t="s">
        <v>1329</v>
      </c>
      <c r="D1177" s="334" t="s">
        <v>1328</v>
      </c>
      <c r="E1177" s="331" t="s">
        <v>1327</v>
      </c>
      <c r="F1177" s="331" t="s">
        <v>1327</v>
      </c>
      <c r="G1177" s="401" t="s">
        <v>1372</v>
      </c>
    </row>
    <row r="1178" spans="1:7">
      <c r="A1178" s="336"/>
      <c r="B1178" s="333"/>
      <c r="C1178" s="333"/>
      <c r="D1178" s="332"/>
      <c r="E1178" s="331" t="s">
        <v>1325</v>
      </c>
      <c r="F1178" s="331" t="s">
        <v>1324</v>
      </c>
      <c r="G1178" s="401" t="s">
        <v>1355</v>
      </c>
    </row>
    <row r="1179" spans="1:7" ht="16.5" customHeight="1">
      <c r="A1179" s="336"/>
      <c r="B1179" s="348" t="s">
        <v>1319</v>
      </c>
      <c r="C1179" s="348" t="s">
        <v>1318</v>
      </c>
      <c r="D1179" s="380" t="s">
        <v>1371</v>
      </c>
      <c r="E1179" s="347">
        <f>F1179-4</f>
        <v>45410</v>
      </c>
      <c r="F1179" s="347">
        <v>45414</v>
      </c>
      <c r="G1179" s="347">
        <f>F1179+14</f>
        <v>45428</v>
      </c>
    </row>
    <row r="1180" spans="1:7">
      <c r="A1180" s="336"/>
      <c r="B1180" s="348" t="s">
        <v>1319</v>
      </c>
      <c r="C1180" s="348" t="s">
        <v>1318</v>
      </c>
      <c r="D1180" s="379"/>
      <c r="E1180" s="347">
        <f>F1180-4</f>
        <v>45417</v>
      </c>
      <c r="F1180" s="347">
        <f>F1179+7</f>
        <v>45421</v>
      </c>
      <c r="G1180" s="347">
        <f>F1180+14</f>
        <v>45435</v>
      </c>
    </row>
    <row r="1181" spans="1:7">
      <c r="A1181" s="336"/>
      <c r="B1181" s="329" t="s">
        <v>1370</v>
      </c>
      <c r="C1181" s="329" t="s">
        <v>1369</v>
      </c>
      <c r="D1181" s="379"/>
      <c r="E1181" s="324">
        <f>F1181-4</f>
        <v>45424</v>
      </c>
      <c r="F1181" s="324">
        <f>F1180+7</f>
        <v>45428</v>
      </c>
      <c r="G1181" s="324">
        <f>F1181+14</f>
        <v>45442</v>
      </c>
    </row>
    <row r="1182" spans="1:7">
      <c r="A1182" s="336"/>
      <c r="B1182" s="329" t="s">
        <v>1368</v>
      </c>
      <c r="C1182" s="329" t="s">
        <v>1367</v>
      </c>
      <c r="D1182" s="379"/>
      <c r="E1182" s="324">
        <f>F1182-4</f>
        <v>45431</v>
      </c>
      <c r="F1182" s="324">
        <f>F1181+7</f>
        <v>45435</v>
      </c>
      <c r="G1182" s="324">
        <f>F1182+14</f>
        <v>45449</v>
      </c>
    </row>
    <row r="1183" spans="1:7">
      <c r="A1183" s="336"/>
      <c r="B1183" s="329" t="s">
        <v>1366</v>
      </c>
      <c r="C1183" s="329" t="s">
        <v>1365</v>
      </c>
      <c r="D1183" s="400"/>
      <c r="E1183" s="324">
        <f>F1183-4</f>
        <v>45438</v>
      </c>
      <c r="F1183" s="324">
        <f>F1182+7</f>
        <v>45442</v>
      </c>
      <c r="G1183" s="324">
        <f>F1183+14</f>
        <v>45456</v>
      </c>
    </row>
    <row r="1184" spans="1:7">
      <c r="A1184" s="336"/>
      <c r="B1184" s="363"/>
      <c r="C1184" s="363"/>
      <c r="D1184" s="383"/>
      <c r="E1184" s="339"/>
      <c r="F1184" s="339"/>
      <c r="G1184" s="403"/>
    </row>
    <row r="1185" spans="1:8">
      <c r="A1185" s="350" t="s">
        <v>1364</v>
      </c>
      <c r="D1185" s="337"/>
      <c r="E1185" s="336"/>
      <c r="F1185" s="336"/>
      <c r="G1185" s="336"/>
    </row>
    <row r="1186" spans="1:8">
      <c r="A1186" s="350"/>
      <c r="B1186" s="335" t="s">
        <v>1330</v>
      </c>
      <c r="C1186" s="335" t="s">
        <v>1329</v>
      </c>
      <c r="D1186" s="334" t="s">
        <v>1328</v>
      </c>
      <c r="E1186" s="331" t="s">
        <v>1327</v>
      </c>
      <c r="F1186" s="331" t="s">
        <v>1327</v>
      </c>
      <c r="G1186" s="401" t="s">
        <v>1356</v>
      </c>
    </row>
    <row r="1187" spans="1:8">
      <c r="A1187" s="350"/>
      <c r="B1187" s="333"/>
      <c r="C1187" s="333"/>
      <c r="D1187" s="332"/>
      <c r="E1187" s="331" t="s">
        <v>1325</v>
      </c>
      <c r="F1187" s="331" t="s">
        <v>1324</v>
      </c>
      <c r="G1187" s="401" t="s">
        <v>1355</v>
      </c>
    </row>
    <row r="1188" spans="1:8" ht="16.5" customHeight="1">
      <c r="A1188" s="323"/>
      <c r="B1188" s="329" t="s">
        <v>1363</v>
      </c>
      <c r="C1188" s="329" t="s">
        <v>1362</v>
      </c>
      <c r="D1188" s="380" t="s">
        <v>1361</v>
      </c>
      <c r="E1188" s="324">
        <f>F1188-4</f>
        <v>45415</v>
      </c>
      <c r="F1188" s="324">
        <v>45419</v>
      </c>
      <c r="G1188" s="324">
        <f>F1188+17</f>
        <v>45436</v>
      </c>
    </row>
    <row r="1189" spans="1:8">
      <c r="A1189" s="350"/>
      <c r="B1189" s="348" t="s">
        <v>1319</v>
      </c>
      <c r="C1189" s="348" t="s">
        <v>1318</v>
      </c>
      <c r="D1189" s="379"/>
      <c r="E1189" s="347">
        <f>F1189-4</f>
        <v>45422</v>
      </c>
      <c r="F1189" s="347">
        <f>F1188+7</f>
        <v>45426</v>
      </c>
      <c r="G1189" s="347">
        <f>F1189+17</f>
        <v>45443</v>
      </c>
    </row>
    <row r="1190" spans="1:8">
      <c r="A1190" s="350"/>
      <c r="B1190" s="329" t="s">
        <v>1360</v>
      </c>
      <c r="C1190" s="329" t="s">
        <v>1359</v>
      </c>
      <c r="D1190" s="379"/>
      <c r="E1190" s="324">
        <f>F1190-4</f>
        <v>45429</v>
      </c>
      <c r="F1190" s="324">
        <f>F1189+7</f>
        <v>45433</v>
      </c>
      <c r="G1190" s="324">
        <f>F1190+17</f>
        <v>45450</v>
      </c>
    </row>
    <row r="1191" spans="1:8">
      <c r="A1191" s="350"/>
      <c r="B1191" s="348" t="s">
        <v>1319</v>
      </c>
      <c r="C1191" s="348" t="s">
        <v>1318</v>
      </c>
      <c r="D1191" s="379"/>
      <c r="E1191" s="347">
        <f>F1191-4</f>
        <v>45436</v>
      </c>
      <c r="F1191" s="347">
        <f>F1190+7</f>
        <v>45440</v>
      </c>
      <c r="G1191" s="347">
        <f>F1191+17</f>
        <v>45457</v>
      </c>
    </row>
    <row r="1192" spans="1:8">
      <c r="A1192" s="350"/>
      <c r="B1192" s="329" t="s">
        <v>1358</v>
      </c>
      <c r="C1192" s="329" t="s">
        <v>1357</v>
      </c>
      <c r="D1192" s="400"/>
      <c r="E1192" s="324">
        <f>F1192-4</f>
        <v>45443</v>
      </c>
      <c r="F1192" s="324">
        <f>F1191+7</f>
        <v>45447</v>
      </c>
      <c r="G1192" s="324">
        <f>F1192+17</f>
        <v>45464</v>
      </c>
    </row>
    <row r="1193" spans="1:8">
      <c r="A1193" s="350"/>
      <c r="B1193" s="350"/>
      <c r="C1193" s="350"/>
      <c r="D1193" s="399"/>
      <c r="E1193" s="336"/>
      <c r="F1193" s="336"/>
      <c r="G1193" s="336"/>
    </row>
    <row r="1194" spans="1:8">
      <c r="A1194" s="336"/>
      <c r="B1194" s="321"/>
      <c r="C1194" s="321"/>
      <c r="D1194" s="337"/>
      <c r="E1194" s="336"/>
      <c r="F1194" s="336"/>
      <c r="G1194" s="336"/>
      <c r="H1194" s="336"/>
    </row>
    <row r="1195" spans="1:8">
      <c r="A1195" s="336"/>
      <c r="B1195" s="335" t="s">
        <v>1330</v>
      </c>
      <c r="C1195" s="335" t="s">
        <v>1329</v>
      </c>
      <c r="D1195" s="334" t="s">
        <v>1328</v>
      </c>
      <c r="E1195" s="331" t="s">
        <v>1327</v>
      </c>
      <c r="F1195" s="331" t="s">
        <v>1327</v>
      </c>
      <c r="G1195" s="401" t="s">
        <v>1356</v>
      </c>
    </row>
    <row r="1196" spans="1:8">
      <c r="A1196" s="336"/>
      <c r="B1196" s="333"/>
      <c r="C1196" s="333"/>
      <c r="D1196" s="332"/>
      <c r="E1196" s="331" t="s">
        <v>1325</v>
      </c>
      <c r="F1196" s="331" t="s">
        <v>1324</v>
      </c>
      <c r="G1196" s="401" t="s">
        <v>1355</v>
      </c>
      <c r="H1196" s="336"/>
    </row>
    <row r="1197" spans="1:8" ht="16.5" customHeight="1">
      <c r="A1197" s="336"/>
      <c r="B1197" s="329" t="s">
        <v>1354</v>
      </c>
      <c r="C1197" s="329" t="s">
        <v>1353</v>
      </c>
      <c r="D1197" s="380" t="s">
        <v>1352</v>
      </c>
      <c r="E1197" s="324">
        <f>F1197-4</f>
        <v>45412</v>
      </c>
      <c r="F1197" s="324">
        <v>45416</v>
      </c>
      <c r="G1197" s="324">
        <f>F1197+18</f>
        <v>45434</v>
      </c>
      <c r="H1197" s="336"/>
    </row>
    <row r="1198" spans="1:8">
      <c r="A1198" s="336"/>
      <c r="B1198" s="348" t="s">
        <v>1319</v>
      </c>
      <c r="C1198" s="348" t="s">
        <v>1318</v>
      </c>
      <c r="D1198" s="379"/>
      <c r="E1198" s="347">
        <f>F1198-4</f>
        <v>45419</v>
      </c>
      <c r="F1198" s="347">
        <f>F1197+7</f>
        <v>45423</v>
      </c>
      <c r="G1198" s="347">
        <f>F1198+18</f>
        <v>45441</v>
      </c>
      <c r="H1198" s="336"/>
    </row>
    <row r="1199" spans="1:8">
      <c r="A1199" s="336"/>
      <c r="B1199" s="329" t="s">
        <v>1351</v>
      </c>
      <c r="C1199" s="329" t="s">
        <v>1350</v>
      </c>
      <c r="D1199" s="379"/>
      <c r="E1199" s="324">
        <f>F1199-4</f>
        <v>45426</v>
      </c>
      <c r="F1199" s="324">
        <f>F1198+7</f>
        <v>45430</v>
      </c>
      <c r="G1199" s="324">
        <f>F1199+18</f>
        <v>45448</v>
      </c>
      <c r="H1199" s="336"/>
    </row>
    <row r="1200" spans="1:8">
      <c r="A1200" s="336"/>
      <c r="B1200" s="329" t="s">
        <v>1349</v>
      </c>
      <c r="C1200" s="329" t="s">
        <v>1348</v>
      </c>
      <c r="D1200" s="379"/>
      <c r="E1200" s="324">
        <f>F1200-4</f>
        <v>45433</v>
      </c>
      <c r="F1200" s="324">
        <f>F1199+7</f>
        <v>45437</v>
      </c>
      <c r="G1200" s="324">
        <f>F1200+18</f>
        <v>45455</v>
      </c>
      <c r="H1200" s="336"/>
    </row>
    <row r="1201" spans="1:8">
      <c r="A1201" s="336"/>
      <c r="B1201" s="329" t="s">
        <v>1347</v>
      </c>
      <c r="C1201" s="329" t="s">
        <v>1346</v>
      </c>
      <c r="D1201" s="378"/>
      <c r="E1201" s="324">
        <f>F1201-4</f>
        <v>45440</v>
      </c>
      <c r="F1201" s="324">
        <f>F1200+7</f>
        <v>45444</v>
      </c>
      <c r="G1201" s="324">
        <f>F1201+18</f>
        <v>45462</v>
      </c>
    </row>
    <row r="1202" spans="1:8">
      <c r="A1202" s="336"/>
      <c r="B1202" s="336"/>
      <c r="C1202" s="336"/>
      <c r="D1202" s="337"/>
      <c r="E1202" s="336"/>
      <c r="F1202" s="339"/>
      <c r="G1202" s="339"/>
    </row>
    <row r="1203" spans="1:8">
      <c r="A1203" s="350" t="s">
        <v>92</v>
      </c>
      <c r="B1203" s="336"/>
      <c r="C1203" s="336"/>
      <c r="D1203" s="337"/>
      <c r="E1203" s="336"/>
      <c r="F1203" s="350"/>
      <c r="G1203" s="350"/>
      <c r="H1203" s="371"/>
    </row>
    <row r="1204" spans="1:8">
      <c r="A1204" s="336"/>
      <c r="B1204" s="335" t="s">
        <v>1330</v>
      </c>
      <c r="C1204" s="335" t="s">
        <v>1329</v>
      </c>
      <c r="D1204" s="334" t="s">
        <v>1328</v>
      </c>
      <c r="E1204" s="331" t="s">
        <v>1327</v>
      </c>
      <c r="F1204" s="331" t="s">
        <v>1308</v>
      </c>
      <c r="G1204" s="401" t="s">
        <v>1345</v>
      </c>
      <c r="H1204" s="331" t="s">
        <v>160</v>
      </c>
    </row>
    <row r="1205" spans="1:8">
      <c r="A1205" s="336"/>
      <c r="B1205" s="333"/>
      <c r="C1205" s="333"/>
      <c r="D1205" s="332"/>
      <c r="E1205" s="331" t="s">
        <v>1325</v>
      </c>
      <c r="F1205" s="331" t="s">
        <v>1324</v>
      </c>
      <c r="G1205" s="401" t="s">
        <v>1323</v>
      </c>
      <c r="H1205" s="331" t="s">
        <v>25</v>
      </c>
    </row>
    <row r="1206" spans="1:8">
      <c r="A1206" s="336"/>
      <c r="B1206" s="329" t="s">
        <v>1344</v>
      </c>
      <c r="C1206" s="329" t="s">
        <v>1343</v>
      </c>
      <c r="D1206" s="400" t="s">
        <v>1342</v>
      </c>
      <c r="E1206" s="324">
        <f>F1206-3</f>
        <v>45412</v>
      </c>
      <c r="F1206" s="324">
        <v>45415</v>
      </c>
      <c r="G1206" s="324">
        <f>F1206+8</f>
        <v>45423</v>
      </c>
      <c r="H1206" s="331" t="s">
        <v>1341</v>
      </c>
    </row>
    <row r="1207" spans="1:8">
      <c r="A1207" s="336"/>
      <c r="B1207" s="329" t="s">
        <v>1340</v>
      </c>
      <c r="C1207" s="329" t="s">
        <v>1339</v>
      </c>
      <c r="D1207" s="400"/>
      <c r="E1207" s="324">
        <f>F1207-3</f>
        <v>45419</v>
      </c>
      <c r="F1207" s="324">
        <f>F1206+7</f>
        <v>45422</v>
      </c>
      <c r="G1207" s="324">
        <f>F1207+8</f>
        <v>45430</v>
      </c>
      <c r="H1207" s="331" t="s">
        <v>1332</v>
      </c>
    </row>
    <row r="1208" spans="1:8">
      <c r="A1208" s="336"/>
      <c r="B1208" s="329" t="s">
        <v>1338</v>
      </c>
      <c r="C1208" s="329" t="s">
        <v>1337</v>
      </c>
      <c r="D1208" s="400"/>
      <c r="E1208" s="324">
        <f>F1208-3</f>
        <v>45426</v>
      </c>
      <c r="F1208" s="324">
        <f>F1207+7</f>
        <v>45429</v>
      </c>
      <c r="G1208" s="324">
        <f>F1208+8</f>
        <v>45437</v>
      </c>
      <c r="H1208" s="324" t="s">
        <v>1332</v>
      </c>
    </row>
    <row r="1209" spans="1:8">
      <c r="A1209" s="336"/>
      <c r="B1209" s="329" t="s">
        <v>1336</v>
      </c>
      <c r="C1209" s="329" t="s">
        <v>1335</v>
      </c>
      <c r="D1209" s="400"/>
      <c r="E1209" s="324">
        <f>F1209-3</f>
        <v>45433</v>
      </c>
      <c r="F1209" s="324">
        <f>F1208+7</f>
        <v>45436</v>
      </c>
      <c r="G1209" s="324">
        <f>F1209+8</f>
        <v>45444</v>
      </c>
      <c r="H1209" s="331" t="s">
        <v>1332</v>
      </c>
    </row>
    <row r="1210" spans="1:8">
      <c r="A1210" s="336"/>
      <c r="B1210" s="329" t="s">
        <v>1334</v>
      </c>
      <c r="C1210" s="329" t="s">
        <v>1333</v>
      </c>
      <c r="D1210" s="400"/>
      <c r="E1210" s="324">
        <f>F1210-3</f>
        <v>45440</v>
      </c>
      <c r="F1210" s="324">
        <f>F1209+7</f>
        <v>45443</v>
      </c>
      <c r="G1210" s="324">
        <f>F1210+8</f>
        <v>45451</v>
      </c>
      <c r="H1210" s="331" t="s">
        <v>1332</v>
      </c>
    </row>
    <row r="1211" spans="1:8">
      <c r="A1211" s="336"/>
      <c r="B1211" s="363"/>
      <c r="C1211" s="363"/>
      <c r="D1211" s="383"/>
      <c r="E1211" s="339"/>
      <c r="F1211" s="339"/>
      <c r="G1211" s="339"/>
    </row>
    <row r="1212" spans="1:8">
      <c r="A1212" s="402" t="s">
        <v>1331</v>
      </c>
      <c r="B1212" s="402"/>
      <c r="C1212" s="373"/>
      <c r="D1212" s="399"/>
      <c r="E1212" s="350"/>
      <c r="F1212" s="350"/>
      <c r="G1212" s="371"/>
      <c r="H1212" s="336"/>
    </row>
    <row r="1213" spans="1:8">
      <c r="A1213" s="350"/>
      <c r="B1213" s="335" t="s">
        <v>1330</v>
      </c>
      <c r="C1213" s="335" t="s">
        <v>1329</v>
      </c>
      <c r="D1213" s="334" t="s">
        <v>1328</v>
      </c>
      <c r="E1213" s="331" t="s">
        <v>1327</v>
      </c>
      <c r="F1213" s="331" t="s">
        <v>1327</v>
      </c>
      <c r="G1213" s="401" t="s">
        <v>1326</v>
      </c>
      <c r="H1213" s="336"/>
    </row>
    <row r="1214" spans="1:8">
      <c r="A1214" s="350"/>
      <c r="B1214" s="333"/>
      <c r="C1214" s="333"/>
      <c r="D1214" s="332"/>
      <c r="E1214" s="331" t="s">
        <v>1325</v>
      </c>
      <c r="F1214" s="331" t="s">
        <v>1324</v>
      </c>
      <c r="G1214" s="401" t="s">
        <v>1323</v>
      </c>
      <c r="H1214" s="336"/>
    </row>
    <row r="1215" spans="1:8" ht="16.5" customHeight="1">
      <c r="A1215" s="350"/>
      <c r="B1215" s="329" t="s">
        <v>1322</v>
      </c>
      <c r="C1215" s="329" t="s">
        <v>1321</v>
      </c>
      <c r="D1215" s="400" t="s">
        <v>1320</v>
      </c>
      <c r="E1215" s="324">
        <f>F1215-4</f>
        <v>45415</v>
      </c>
      <c r="F1215" s="324">
        <v>45419</v>
      </c>
      <c r="G1215" s="324">
        <f>F1215+17</f>
        <v>45436</v>
      </c>
      <c r="H1215" s="336"/>
    </row>
    <row r="1216" spans="1:8">
      <c r="A1216" s="350"/>
      <c r="B1216" s="348" t="s">
        <v>1319</v>
      </c>
      <c r="C1216" s="348" t="s">
        <v>1318</v>
      </c>
      <c r="D1216" s="400"/>
      <c r="E1216" s="347">
        <f>F1216-4</f>
        <v>45422</v>
      </c>
      <c r="F1216" s="347">
        <f>F1215+7</f>
        <v>45426</v>
      </c>
      <c r="G1216" s="347">
        <f>G1215+7</f>
        <v>45443</v>
      </c>
      <c r="H1216" s="336"/>
    </row>
    <row r="1217" spans="1:10">
      <c r="A1217" s="350"/>
      <c r="B1217" s="329" t="s">
        <v>1317</v>
      </c>
      <c r="C1217" s="329" t="s">
        <v>1316</v>
      </c>
      <c r="D1217" s="400"/>
      <c r="E1217" s="324">
        <f>F1217-4</f>
        <v>45429</v>
      </c>
      <c r="F1217" s="324">
        <f>F1216+7</f>
        <v>45433</v>
      </c>
      <c r="G1217" s="324">
        <f>G1216+7</f>
        <v>45450</v>
      </c>
      <c r="H1217" s="336"/>
    </row>
    <row r="1218" spans="1:10">
      <c r="A1218" s="350"/>
      <c r="B1218" s="329" t="s">
        <v>1315</v>
      </c>
      <c r="C1218" s="329" t="s">
        <v>1314</v>
      </c>
      <c r="D1218" s="400"/>
      <c r="E1218" s="324">
        <f>F1218-4</f>
        <v>45436</v>
      </c>
      <c r="F1218" s="324">
        <f>F1217+7</f>
        <v>45440</v>
      </c>
      <c r="G1218" s="324">
        <f>G1217+7</f>
        <v>45457</v>
      </c>
      <c r="H1218" s="336"/>
    </row>
    <row r="1219" spans="1:10">
      <c r="A1219" s="350"/>
      <c r="B1219" s="329" t="s">
        <v>1313</v>
      </c>
      <c r="C1219" s="329" t="s">
        <v>1312</v>
      </c>
      <c r="D1219" s="400"/>
      <c r="E1219" s="324">
        <f>F1219-4</f>
        <v>45443</v>
      </c>
      <c r="F1219" s="324">
        <f>F1218+7</f>
        <v>45447</v>
      </c>
      <c r="G1219" s="324">
        <f>G1218+7</f>
        <v>45464</v>
      </c>
      <c r="H1219" s="336"/>
    </row>
    <row r="1220" spans="1:10">
      <c r="A1220" s="350"/>
      <c r="B1220" s="342"/>
      <c r="C1220" s="363"/>
      <c r="D1220" s="383"/>
      <c r="E1220" s="339"/>
      <c r="F1220" s="339"/>
      <c r="G1220" s="339"/>
      <c r="H1220" s="336"/>
    </row>
    <row r="1221" spans="1:10">
      <c r="A1221" s="350"/>
      <c r="B1221" s="350"/>
      <c r="C1221" s="373"/>
      <c r="D1221" s="399"/>
      <c r="E1221" s="350"/>
      <c r="F1221" s="350"/>
      <c r="G1221" s="371"/>
      <c r="H1221" s="336"/>
    </row>
    <row r="1222" spans="1:10">
      <c r="A1222" s="350"/>
      <c r="B1222" s="335" t="s">
        <v>1311</v>
      </c>
      <c r="C1222" s="335" t="s">
        <v>1310</v>
      </c>
      <c r="D1222" s="334" t="s">
        <v>1309</v>
      </c>
      <c r="E1222" s="331" t="s">
        <v>1308</v>
      </c>
      <c r="F1222" s="331" t="s">
        <v>1308</v>
      </c>
      <c r="G1222" s="401" t="s">
        <v>1307</v>
      </c>
      <c r="H1222" s="336"/>
    </row>
    <row r="1223" spans="1:10">
      <c r="A1223" s="350"/>
      <c r="B1223" s="333"/>
      <c r="C1223" s="333"/>
      <c r="D1223" s="332"/>
      <c r="E1223" s="331" t="s">
        <v>1306</v>
      </c>
      <c r="F1223" s="331" t="s">
        <v>1305</v>
      </c>
      <c r="G1223" s="401" t="s">
        <v>1304</v>
      </c>
      <c r="H1223" s="336"/>
    </row>
    <row r="1224" spans="1:10" ht="16.5" customHeight="1">
      <c r="A1224" s="350"/>
      <c r="B1224" s="329" t="s">
        <v>1303</v>
      </c>
      <c r="C1224" s="329" t="s">
        <v>1302</v>
      </c>
      <c r="D1224" s="400" t="s">
        <v>1301</v>
      </c>
      <c r="E1224" s="324">
        <f>F1224-4</f>
        <v>45409</v>
      </c>
      <c r="F1224" s="324">
        <v>45413</v>
      </c>
      <c r="G1224" s="324">
        <f>F1224+15</f>
        <v>45428</v>
      </c>
      <c r="H1224" s="336"/>
    </row>
    <row r="1225" spans="1:10" ht="16.5" customHeight="1">
      <c r="A1225" s="350"/>
      <c r="B1225" s="329" t="s">
        <v>1300</v>
      </c>
      <c r="C1225" s="329" t="s">
        <v>1299</v>
      </c>
      <c r="D1225" s="400"/>
      <c r="E1225" s="324">
        <f>F1225-4</f>
        <v>45416</v>
      </c>
      <c r="F1225" s="324">
        <f>F1224+7</f>
        <v>45420</v>
      </c>
      <c r="G1225" s="324">
        <f>F1225+15</f>
        <v>45435</v>
      </c>
      <c r="H1225" s="336"/>
    </row>
    <row r="1226" spans="1:10" ht="16.5" customHeight="1">
      <c r="A1226" s="350"/>
      <c r="B1226" s="329" t="s">
        <v>1298</v>
      </c>
      <c r="C1226" s="329" t="s">
        <v>1297</v>
      </c>
      <c r="D1226" s="400"/>
      <c r="E1226" s="324">
        <f>F1226-4</f>
        <v>45423</v>
      </c>
      <c r="F1226" s="324">
        <f>F1225+7</f>
        <v>45427</v>
      </c>
      <c r="G1226" s="324">
        <f>F1226+15</f>
        <v>45442</v>
      </c>
      <c r="H1226" s="336"/>
    </row>
    <row r="1227" spans="1:10">
      <c r="A1227" s="350"/>
      <c r="B1227" s="329" t="s">
        <v>1296</v>
      </c>
      <c r="C1227" s="329" t="s">
        <v>1295</v>
      </c>
      <c r="D1227" s="400"/>
      <c r="E1227" s="324">
        <f>F1227-4</f>
        <v>45430</v>
      </c>
      <c r="F1227" s="324">
        <f>F1226+7</f>
        <v>45434</v>
      </c>
      <c r="G1227" s="324">
        <f>F1227+15</f>
        <v>45449</v>
      </c>
      <c r="H1227" s="336"/>
    </row>
    <row r="1228" spans="1:10">
      <c r="A1228" s="350"/>
      <c r="B1228" s="329" t="s">
        <v>1294</v>
      </c>
      <c r="C1228" s="329" t="s">
        <v>1293</v>
      </c>
      <c r="D1228" s="400"/>
      <c r="E1228" s="324">
        <f>F1228-4</f>
        <v>45437</v>
      </c>
      <c r="F1228" s="324">
        <f>F1227+7</f>
        <v>45441</v>
      </c>
      <c r="G1228" s="324">
        <f>F1228+15</f>
        <v>45456</v>
      </c>
      <c r="H1228" s="336"/>
    </row>
    <row r="1229" spans="1:10">
      <c r="A1229" s="350"/>
      <c r="B1229" s="350"/>
      <c r="C1229" s="373"/>
      <c r="D1229" s="399"/>
      <c r="E1229" s="350"/>
      <c r="F1229" s="350"/>
      <c r="G1229" s="371"/>
      <c r="H1229" s="336"/>
    </row>
    <row r="1230" spans="1:10">
      <c r="B1230" s="321"/>
      <c r="C1230" s="321"/>
      <c r="E1230" s="339"/>
      <c r="F1230" s="398"/>
      <c r="G1230" s="339"/>
      <c r="H1230" s="397"/>
    </row>
    <row r="1231" spans="1:10">
      <c r="A1231" s="394" t="s">
        <v>96</v>
      </c>
      <c r="B1231" s="396"/>
      <c r="C1231" s="396"/>
      <c r="D1231" s="395"/>
      <c r="E1231" s="394"/>
      <c r="F1231" s="394"/>
      <c r="G1231" s="394"/>
      <c r="H1231" s="394"/>
      <c r="I1231" s="370"/>
      <c r="J1231" s="370"/>
    </row>
    <row r="1232" spans="1:10">
      <c r="A1232" s="350" t="s">
        <v>97</v>
      </c>
      <c r="B1232" s="373"/>
      <c r="C1232" s="391"/>
      <c r="D1232" s="374"/>
      <c r="E1232" s="373"/>
      <c r="F1232" s="350"/>
      <c r="G1232" s="390"/>
      <c r="H1232" s="371"/>
    </row>
    <row r="1233" spans="1:8">
      <c r="A1233" s="336"/>
      <c r="D1233" s="337"/>
      <c r="E1233" s="336"/>
      <c r="F1233" s="336"/>
      <c r="G1233" s="336"/>
      <c r="H1233" s="336"/>
    </row>
    <row r="1234" spans="1:8">
      <c r="A1234" s="336"/>
      <c r="B1234" s="335" t="s">
        <v>20</v>
      </c>
      <c r="C1234" s="335" t="s">
        <v>21</v>
      </c>
      <c r="D1234" s="334" t="s">
        <v>22</v>
      </c>
      <c r="E1234" s="331" t="s">
        <v>128</v>
      </c>
      <c r="F1234" s="331" t="s">
        <v>128</v>
      </c>
      <c r="G1234" s="382" t="s">
        <v>165</v>
      </c>
      <c r="H1234" s="336"/>
    </row>
    <row r="1235" spans="1:8">
      <c r="A1235" s="336"/>
      <c r="B1235" s="333"/>
      <c r="C1235" s="333"/>
      <c r="D1235" s="332"/>
      <c r="E1235" s="331" t="s">
        <v>1087</v>
      </c>
      <c r="F1235" s="331" t="s">
        <v>24</v>
      </c>
      <c r="G1235" s="331" t="s">
        <v>25</v>
      </c>
      <c r="H1235" s="336"/>
    </row>
    <row r="1236" spans="1:8">
      <c r="A1236" s="336"/>
      <c r="B1236" s="329" t="s">
        <v>1270</v>
      </c>
      <c r="C1236" s="329" t="s">
        <v>1269</v>
      </c>
      <c r="D1236" s="380" t="s">
        <v>1268</v>
      </c>
      <c r="E1236" s="324">
        <f>F1236-4</f>
        <v>45412</v>
      </c>
      <c r="F1236" s="324">
        <v>45416</v>
      </c>
      <c r="G1236" s="324">
        <f>F1236+18</f>
        <v>45434</v>
      </c>
      <c r="H1236" s="336"/>
    </row>
    <row r="1237" spans="1:8">
      <c r="A1237" s="336"/>
      <c r="B1237" s="348" t="s">
        <v>1264</v>
      </c>
      <c r="C1237" s="348"/>
      <c r="D1237" s="379"/>
      <c r="E1237" s="347">
        <f>F1237-4</f>
        <v>45419</v>
      </c>
      <c r="F1237" s="347">
        <f>F1236+7</f>
        <v>45423</v>
      </c>
      <c r="G1237" s="347">
        <f>F1237+18</f>
        <v>45441</v>
      </c>
      <c r="H1237" s="336"/>
    </row>
    <row r="1238" spans="1:8">
      <c r="A1238" s="336"/>
      <c r="B1238" s="329" t="s">
        <v>1277</v>
      </c>
      <c r="C1238" s="329" t="s">
        <v>1265</v>
      </c>
      <c r="D1238" s="379"/>
      <c r="E1238" s="324">
        <f>F1238-4</f>
        <v>45426</v>
      </c>
      <c r="F1238" s="324">
        <f>F1237+7</f>
        <v>45430</v>
      </c>
      <c r="G1238" s="324">
        <f>F1238+18</f>
        <v>45448</v>
      </c>
      <c r="H1238" s="336"/>
    </row>
    <row r="1239" spans="1:8">
      <c r="A1239" s="336"/>
      <c r="B1239" s="348" t="s">
        <v>1264</v>
      </c>
      <c r="C1239" s="348"/>
      <c r="D1239" s="379"/>
      <c r="E1239" s="347">
        <f>F1239-4</f>
        <v>45433</v>
      </c>
      <c r="F1239" s="347">
        <f>F1238+7</f>
        <v>45437</v>
      </c>
      <c r="G1239" s="347">
        <f>F1239+18</f>
        <v>45455</v>
      </c>
      <c r="H1239" s="336"/>
    </row>
    <row r="1240" spans="1:8">
      <c r="A1240" s="336"/>
      <c r="B1240" s="329" t="s">
        <v>1263</v>
      </c>
      <c r="C1240" s="329" t="s">
        <v>1263</v>
      </c>
      <c r="D1240" s="378"/>
      <c r="E1240" s="324">
        <f>F1240-4</f>
        <v>45440</v>
      </c>
      <c r="F1240" s="324">
        <f>F1239+7</f>
        <v>45444</v>
      </c>
      <c r="G1240" s="324">
        <f>F1240+18</f>
        <v>45462</v>
      </c>
      <c r="H1240" s="336"/>
    </row>
    <row r="1241" spans="1:8">
      <c r="A1241" s="336"/>
      <c r="B1241" s="339"/>
      <c r="C1241" s="339"/>
      <c r="D1241" s="383"/>
      <c r="E1241" s="339"/>
      <c r="F1241" s="339"/>
      <c r="G1241" s="339"/>
      <c r="H1241" s="336"/>
    </row>
    <row r="1242" spans="1:8">
      <c r="A1242" s="336"/>
      <c r="B1242" s="335" t="s">
        <v>20</v>
      </c>
      <c r="C1242" s="335" t="s">
        <v>21</v>
      </c>
      <c r="D1242" s="334" t="s">
        <v>22</v>
      </c>
      <c r="E1242" s="331" t="s">
        <v>128</v>
      </c>
      <c r="F1242" s="331" t="s">
        <v>128</v>
      </c>
      <c r="G1242" s="382" t="s">
        <v>165</v>
      </c>
      <c r="H1242" s="336"/>
    </row>
    <row r="1243" spans="1:8">
      <c r="A1243" s="336"/>
      <c r="B1243" s="333"/>
      <c r="C1243" s="333"/>
      <c r="D1243" s="332"/>
      <c r="E1243" s="331" t="s">
        <v>1087</v>
      </c>
      <c r="F1243" s="331" t="s">
        <v>24</v>
      </c>
      <c r="G1243" s="331" t="s">
        <v>25</v>
      </c>
      <c r="H1243" s="336"/>
    </row>
    <row r="1244" spans="1:8" ht="16.5" customHeight="1">
      <c r="A1244" s="336"/>
      <c r="B1244" s="329" t="s">
        <v>1261</v>
      </c>
      <c r="C1244" s="329" t="s">
        <v>1260</v>
      </c>
      <c r="D1244" s="380" t="s">
        <v>1259</v>
      </c>
      <c r="E1244" s="324">
        <f>F1244-4</f>
        <v>45414</v>
      </c>
      <c r="F1244" s="324">
        <v>45418</v>
      </c>
      <c r="G1244" s="324">
        <f>F1244+25</f>
        <v>45443</v>
      </c>
      <c r="H1244" s="336"/>
    </row>
    <row r="1245" spans="1:8">
      <c r="A1245" s="336"/>
      <c r="B1245" s="329" t="s">
        <v>1258</v>
      </c>
      <c r="C1245" s="329" t="s">
        <v>1257</v>
      </c>
      <c r="D1245" s="379"/>
      <c r="E1245" s="324">
        <f>F1245-4</f>
        <v>45421</v>
      </c>
      <c r="F1245" s="324">
        <f>F1244+7</f>
        <v>45425</v>
      </c>
      <c r="G1245" s="324">
        <f>F1245+25</f>
        <v>45450</v>
      </c>
      <c r="H1245" s="336"/>
    </row>
    <row r="1246" spans="1:8">
      <c r="A1246" s="336"/>
      <c r="B1246" s="329" t="s">
        <v>1256</v>
      </c>
      <c r="C1246" s="329" t="s">
        <v>1255</v>
      </c>
      <c r="D1246" s="379"/>
      <c r="E1246" s="324">
        <f>F1246-4</f>
        <v>45428</v>
      </c>
      <c r="F1246" s="324">
        <f>F1245+7</f>
        <v>45432</v>
      </c>
      <c r="G1246" s="324">
        <f>F1246+25</f>
        <v>45457</v>
      </c>
      <c r="H1246" s="336"/>
    </row>
    <row r="1247" spans="1:8">
      <c r="A1247" s="336"/>
      <c r="B1247" s="329" t="s">
        <v>1254</v>
      </c>
      <c r="C1247" s="329" t="s">
        <v>1253</v>
      </c>
      <c r="D1247" s="379"/>
      <c r="E1247" s="324">
        <f>F1247-4</f>
        <v>45435</v>
      </c>
      <c r="F1247" s="324">
        <f>F1246+7</f>
        <v>45439</v>
      </c>
      <c r="G1247" s="324">
        <f>F1247+25</f>
        <v>45464</v>
      </c>
      <c r="H1247" s="336"/>
    </row>
    <row r="1248" spans="1:8">
      <c r="A1248" s="336"/>
      <c r="B1248" s="329" t="s">
        <v>1263</v>
      </c>
      <c r="C1248" s="329" t="s">
        <v>1263</v>
      </c>
      <c r="D1248" s="378"/>
      <c r="E1248" s="324">
        <f>F1248-4</f>
        <v>45442</v>
      </c>
      <c r="F1248" s="324">
        <f>F1247+7</f>
        <v>45446</v>
      </c>
      <c r="G1248" s="324">
        <f>F1248+25</f>
        <v>45471</v>
      </c>
      <c r="H1248" s="336"/>
    </row>
    <row r="1249" spans="1:8">
      <c r="A1249" s="336"/>
      <c r="B1249" s="339"/>
      <c r="C1249" s="339"/>
      <c r="D1249" s="383"/>
      <c r="E1249" s="339"/>
      <c r="F1249" s="339"/>
      <c r="G1249" s="339"/>
      <c r="H1249" s="336"/>
    </row>
    <row r="1250" spans="1:8">
      <c r="A1250" s="336"/>
      <c r="B1250" s="393"/>
      <c r="C1250" s="392"/>
      <c r="D1250" s="337"/>
      <c r="E1250" s="336"/>
      <c r="F1250" s="336"/>
      <c r="G1250" s="336"/>
      <c r="H1250" s="336"/>
    </row>
    <row r="1251" spans="1:8">
      <c r="A1251" s="350" t="s">
        <v>1292</v>
      </c>
      <c r="B1251" s="391"/>
      <c r="C1251" s="391"/>
      <c r="D1251" s="374"/>
      <c r="E1251" s="373"/>
      <c r="F1251" s="350"/>
      <c r="G1251" s="390"/>
      <c r="H1251" s="371"/>
    </row>
    <row r="1252" spans="1:8">
      <c r="A1252" s="350"/>
      <c r="B1252" s="341"/>
      <c r="C1252" s="361"/>
      <c r="D1252" s="340"/>
      <c r="E1252" s="362"/>
      <c r="F1252" s="339"/>
      <c r="G1252" s="339"/>
      <c r="H1252" s="371"/>
    </row>
    <row r="1253" spans="1:8">
      <c r="A1253" s="350"/>
      <c r="B1253" s="335" t="s">
        <v>20</v>
      </c>
      <c r="C1253" s="335" t="s">
        <v>21</v>
      </c>
      <c r="D1253" s="334" t="s">
        <v>22</v>
      </c>
      <c r="E1253" s="331" t="s">
        <v>128</v>
      </c>
      <c r="F1253" s="331" t="s">
        <v>128</v>
      </c>
      <c r="G1253" s="331" t="s">
        <v>1289</v>
      </c>
      <c r="H1253" s="371"/>
    </row>
    <row r="1254" spans="1:8">
      <c r="A1254" s="350"/>
      <c r="B1254" s="333"/>
      <c r="C1254" s="333"/>
      <c r="D1254" s="332"/>
      <c r="E1254" s="331" t="s">
        <v>1087</v>
      </c>
      <c r="F1254" s="331" t="s">
        <v>24</v>
      </c>
      <c r="G1254" s="331" t="s">
        <v>25</v>
      </c>
      <c r="H1254" s="371"/>
    </row>
    <row r="1255" spans="1:8" ht="16.5" customHeight="1">
      <c r="A1255" s="350"/>
      <c r="B1255" s="329" t="s">
        <v>1261</v>
      </c>
      <c r="C1255" s="329" t="s">
        <v>1260</v>
      </c>
      <c r="D1255" s="380" t="s">
        <v>1291</v>
      </c>
      <c r="E1255" s="324">
        <f>F1255-4</f>
        <v>45414</v>
      </c>
      <c r="F1255" s="324">
        <v>45418</v>
      </c>
      <c r="G1255" s="324">
        <f>F1255+27</f>
        <v>45445</v>
      </c>
      <c r="H1255" s="371"/>
    </row>
    <row r="1256" spans="1:8">
      <c r="A1256" s="350"/>
      <c r="B1256" s="329" t="s">
        <v>1258</v>
      </c>
      <c r="C1256" s="329" t="s">
        <v>1290</v>
      </c>
      <c r="D1256" s="379"/>
      <c r="E1256" s="324">
        <f>F1256-4</f>
        <v>45421</v>
      </c>
      <c r="F1256" s="324">
        <f>F1255+7</f>
        <v>45425</v>
      </c>
      <c r="G1256" s="324">
        <f>F1256+27</f>
        <v>45452</v>
      </c>
      <c r="H1256" s="371"/>
    </row>
    <row r="1257" spans="1:8">
      <c r="A1257" s="350"/>
      <c r="B1257" s="329" t="s">
        <v>1256</v>
      </c>
      <c r="C1257" s="329" t="s">
        <v>1255</v>
      </c>
      <c r="D1257" s="379"/>
      <c r="E1257" s="324">
        <f>F1257-4</f>
        <v>45428</v>
      </c>
      <c r="F1257" s="324">
        <f>F1256+7</f>
        <v>45432</v>
      </c>
      <c r="G1257" s="324">
        <f>F1257+27</f>
        <v>45459</v>
      </c>
      <c r="H1257" s="371"/>
    </row>
    <row r="1258" spans="1:8">
      <c r="A1258" s="350"/>
      <c r="B1258" s="329" t="s">
        <v>1254</v>
      </c>
      <c r="C1258" s="329" t="s">
        <v>1253</v>
      </c>
      <c r="D1258" s="379"/>
      <c r="E1258" s="324">
        <f>F1258-4</f>
        <v>45435</v>
      </c>
      <c r="F1258" s="324">
        <f>F1257+7</f>
        <v>45439</v>
      </c>
      <c r="G1258" s="324">
        <f>F1258+27</f>
        <v>45466</v>
      </c>
      <c r="H1258" s="371"/>
    </row>
    <row r="1259" spans="1:8">
      <c r="A1259" s="350"/>
      <c r="B1259" s="329" t="s">
        <v>1263</v>
      </c>
      <c r="C1259" s="329" t="s">
        <v>1263</v>
      </c>
      <c r="D1259" s="378"/>
      <c r="E1259" s="324">
        <f>F1259-4</f>
        <v>45442</v>
      </c>
      <c r="F1259" s="324">
        <f>F1258+7</f>
        <v>45446</v>
      </c>
      <c r="G1259" s="324">
        <f>F1259+27</f>
        <v>45473</v>
      </c>
      <c r="H1259" s="371"/>
    </row>
    <row r="1260" spans="1:8">
      <c r="A1260" s="350"/>
      <c r="B1260" s="341"/>
      <c r="C1260" s="361"/>
      <c r="D1260" s="340"/>
      <c r="E1260" s="362"/>
      <c r="F1260" s="339"/>
      <c r="G1260" s="339"/>
      <c r="H1260" s="371"/>
    </row>
    <row r="1261" spans="1:8">
      <c r="A1261" s="350"/>
      <c r="B1261" s="335" t="s">
        <v>20</v>
      </c>
      <c r="C1261" s="335" t="s">
        <v>21</v>
      </c>
      <c r="D1261" s="334" t="s">
        <v>22</v>
      </c>
      <c r="E1261" s="331" t="s">
        <v>128</v>
      </c>
      <c r="F1261" s="331" t="s">
        <v>128</v>
      </c>
      <c r="G1261" s="331" t="s">
        <v>1289</v>
      </c>
      <c r="H1261" s="371"/>
    </row>
    <row r="1262" spans="1:8">
      <c r="A1262" s="350"/>
      <c r="B1262" s="333"/>
      <c r="C1262" s="333"/>
      <c r="D1262" s="332"/>
      <c r="E1262" s="331" t="s">
        <v>1087</v>
      </c>
      <c r="F1262" s="331" t="s">
        <v>24</v>
      </c>
      <c r="G1262" s="331" t="s">
        <v>25</v>
      </c>
      <c r="H1262" s="371"/>
    </row>
    <row r="1263" spans="1:8">
      <c r="A1263" s="350"/>
      <c r="B1263" s="329" t="s">
        <v>1288</v>
      </c>
      <c r="C1263" s="329" t="s">
        <v>1287</v>
      </c>
      <c r="D1263" s="380" t="s">
        <v>1286</v>
      </c>
      <c r="E1263" s="324">
        <f>F1263-4</f>
        <v>45411</v>
      </c>
      <c r="F1263" s="324">
        <v>45415</v>
      </c>
      <c r="G1263" s="324">
        <f>F1263+20</f>
        <v>45435</v>
      </c>
      <c r="H1263" s="371"/>
    </row>
    <row r="1264" spans="1:8">
      <c r="A1264" s="350"/>
      <c r="B1264" s="329" t="s">
        <v>1285</v>
      </c>
      <c r="C1264" s="329" t="s">
        <v>1284</v>
      </c>
      <c r="D1264" s="379"/>
      <c r="E1264" s="324">
        <f>F1264-4</f>
        <v>45418</v>
      </c>
      <c r="F1264" s="324">
        <f>F1263+7</f>
        <v>45422</v>
      </c>
      <c r="G1264" s="324">
        <f>F1264+20</f>
        <v>45442</v>
      </c>
      <c r="H1264" s="371"/>
    </row>
    <row r="1265" spans="1:8">
      <c r="A1265" s="350"/>
      <c r="B1265" s="329" t="s">
        <v>1283</v>
      </c>
      <c r="C1265" s="329" t="s">
        <v>1282</v>
      </c>
      <c r="D1265" s="379"/>
      <c r="E1265" s="324">
        <f>F1265-4</f>
        <v>45425</v>
      </c>
      <c r="F1265" s="324">
        <f>F1264+7</f>
        <v>45429</v>
      </c>
      <c r="G1265" s="324">
        <f>F1265+20</f>
        <v>45449</v>
      </c>
      <c r="H1265" s="371"/>
    </row>
    <row r="1266" spans="1:8">
      <c r="A1266" s="350"/>
      <c r="B1266" s="329" t="s">
        <v>1281</v>
      </c>
      <c r="C1266" s="329" t="s">
        <v>1280</v>
      </c>
      <c r="D1266" s="379"/>
      <c r="E1266" s="324">
        <f>F1266-4</f>
        <v>45432</v>
      </c>
      <c r="F1266" s="324">
        <f>F1265+7</f>
        <v>45436</v>
      </c>
      <c r="G1266" s="324">
        <f>F1266+20</f>
        <v>45456</v>
      </c>
      <c r="H1266" s="371"/>
    </row>
    <row r="1267" spans="1:8">
      <c r="A1267" s="350"/>
      <c r="B1267" s="329" t="s">
        <v>1279</v>
      </c>
      <c r="C1267" s="329" t="s">
        <v>1278</v>
      </c>
      <c r="D1267" s="378"/>
      <c r="E1267" s="324">
        <f>F1267-4</f>
        <v>45439</v>
      </c>
      <c r="F1267" s="324">
        <f>F1266+7</f>
        <v>45443</v>
      </c>
      <c r="G1267" s="324">
        <f>F1267+20</f>
        <v>45463</v>
      </c>
      <c r="H1267" s="371"/>
    </row>
    <row r="1268" spans="1:8">
      <c r="A1268" s="350"/>
      <c r="B1268" s="341"/>
      <c r="C1268" s="361"/>
      <c r="D1268" s="340"/>
      <c r="E1268" s="362"/>
      <c r="F1268" s="339"/>
      <c r="G1268" s="339"/>
      <c r="H1268" s="371"/>
    </row>
    <row r="1269" spans="1:8">
      <c r="A1269" s="350" t="s">
        <v>100</v>
      </c>
      <c r="B1269" s="391"/>
      <c r="C1269" s="391"/>
      <c r="D1269" s="374"/>
      <c r="E1269" s="373"/>
      <c r="F1269" s="350"/>
      <c r="G1269" s="390"/>
      <c r="H1269" s="371"/>
    </row>
    <row r="1270" spans="1:8">
      <c r="A1270" s="350"/>
      <c r="B1270" s="335" t="s">
        <v>20</v>
      </c>
      <c r="C1270" s="335" t="s">
        <v>21</v>
      </c>
      <c r="D1270" s="334" t="s">
        <v>22</v>
      </c>
      <c r="E1270" s="331" t="s">
        <v>128</v>
      </c>
      <c r="F1270" s="331" t="s">
        <v>128</v>
      </c>
      <c r="G1270" s="331" t="s">
        <v>166</v>
      </c>
      <c r="H1270" s="331" t="s">
        <v>100</v>
      </c>
    </row>
    <row r="1271" spans="1:8" ht="16.5" customHeight="1">
      <c r="A1271" s="350"/>
      <c r="B1271" s="333"/>
      <c r="C1271" s="333"/>
      <c r="D1271" s="332"/>
      <c r="E1271" s="331" t="s">
        <v>1087</v>
      </c>
      <c r="F1271" s="331" t="s">
        <v>24</v>
      </c>
      <c r="G1271" s="331" t="s">
        <v>25</v>
      </c>
      <c r="H1271" s="331" t="s">
        <v>25</v>
      </c>
    </row>
    <row r="1272" spans="1:8" ht="16.5" customHeight="1">
      <c r="A1272" s="350"/>
      <c r="B1272" s="329" t="s">
        <v>1288</v>
      </c>
      <c r="C1272" s="329" t="s">
        <v>1287</v>
      </c>
      <c r="D1272" s="380" t="s">
        <v>1286</v>
      </c>
      <c r="E1272" s="324">
        <f>F1272-4</f>
        <v>45411</v>
      </c>
      <c r="F1272" s="324">
        <v>45415</v>
      </c>
      <c r="G1272" s="324">
        <f>F1272+18</f>
        <v>45433</v>
      </c>
      <c r="H1272" s="324" t="s">
        <v>1275</v>
      </c>
    </row>
    <row r="1273" spans="1:8">
      <c r="A1273" s="350"/>
      <c r="B1273" s="329" t="s">
        <v>1285</v>
      </c>
      <c r="C1273" s="329" t="s">
        <v>1284</v>
      </c>
      <c r="D1273" s="379"/>
      <c r="E1273" s="324">
        <f>F1273-4</f>
        <v>45418</v>
      </c>
      <c r="F1273" s="324">
        <f>F1272+7</f>
        <v>45422</v>
      </c>
      <c r="G1273" s="324">
        <f>F1273+18</f>
        <v>45440</v>
      </c>
      <c r="H1273" s="327" t="s">
        <v>1275</v>
      </c>
    </row>
    <row r="1274" spans="1:8">
      <c r="A1274" s="350"/>
      <c r="B1274" s="329" t="s">
        <v>1283</v>
      </c>
      <c r="C1274" s="329" t="s">
        <v>1282</v>
      </c>
      <c r="D1274" s="379"/>
      <c r="E1274" s="324">
        <f>F1274-4</f>
        <v>45425</v>
      </c>
      <c r="F1274" s="324">
        <f>F1273+7</f>
        <v>45429</v>
      </c>
      <c r="G1274" s="324">
        <f>F1274+18</f>
        <v>45447</v>
      </c>
      <c r="H1274" s="387" t="s">
        <v>1275</v>
      </c>
    </row>
    <row r="1275" spans="1:8">
      <c r="A1275" s="350"/>
      <c r="B1275" s="329" t="s">
        <v>1281</v>
      </c>
      <c r="C1275" s="329" t="s">
        <v>1280</v>
      </c>
      <c r="D1275" s="379"/>
      <c r="E1275" s="324">
        <f>F1275-4</f>
        <v>45432</v>
      </c>
      <c r="F1275" s="324">
        <f>F1274+7</f>
        <v>45436</v>
      </c>
      <c r="G1275" s="324">
        <f>F1275+18</f>
        <v>45454</v>
      </c>
      <c r="H1275" s="387" t="s">
        <v>1275</v>
      </c>
    </row>
    <row r="1276" spans="1:8">
      <c r="A1276" s="350"/>
      <c r="B1276" s="329" t="s">
        <v>1279</v>
      </c>
      <c r="C1276" s="329" t="s">
        <v>1278</v>
      </c>
      <c r="D1276" s="378"/>
      <c r="E1276" s="324">
        <f>F1276-4</f>
        <v>45439</v>
      </c>
      <c r="F1276" s="324">
        <f>F1275+7</f>
        <v>45443</v>
      </c>
      <c r="G1276" s="324">
        <f>F1276+18</f>
        <v>45461</v>
      </c>
      <c r="H1276" s="387" t="s">
        <v>1275</v>
      </c>
    </row>
    <row r="1277" spans="1:8">
      <c r="A1277" s="350"/>
      <c r="B1277" s="365"/>
      <c r="C1277" s="361"/>
      <c r="D1277" s="383"/>
      <c r="E1277" s="339"/>
      <c r="F1277" s="339"/>
      <c r="G1277" s="339"/>
      <c r="H1277" s="341"/>
    </row>
    <row r="1278" spans="1:8">
      <c r="A1278" s="350"/>
      <c r="B1278" s="335" t="s">
        <v>20</v>
      </c>
      <c r="C1278" s="335" t="s">
        <v>21</v>
      </c>
      <c r="D1278" s="334" t="s">
        <v>22</v>
      </c>
      <c r="E1278" s="331" t="s">
        <v>128</v>
      </c>
      <c r="F1278" s="331" t="s">
        <v>128</v>
      </c>
      <c r="G1278" s="331" t="s">
        <v>166</v>
      </c>
      <c r="H1278" s="331" t="s">
        <v>100</v>
      </c>
    </row>
    <row r="1279" spans="1:8">
      <c r="A1279" s="350"/>
      <c r="B1279" s="333"/>
      <c r="C1279" s="333"/>
      <c r="D1279" s="332"/>
      <c r="E1279" s="331" t="s">
        <v>1087</v>
      </c>
      <c r="F1279" s="331" t="s">
        <v>24</v>
      </c>
      <c r="G1279" s="331" t="s">
        <v>25</v>
      </c>
      <c r="H1279" s="331" t="s">
        <v>25</v>
      </c>
    </row>
    <row r="1280" spans="1:8" ht="16.5" customHeight="1">
      <c r="A1280" s="350"/>
      <c r="B1280" s="329" t="s">
        <v>1270</v>
      </c>
      <c r="C1280" s="329" t="s">
        <v>1269</v>
      </c>
      <c r="D1280" s="380" t="s">
        <v>1268</v>
      </c>
      <c r="E1280" s="324">
        <f>F1280-4</f>
        <v>45412</v>
      </c>
      <c r="F1280" s="324">
        <v>45416</v>
      </c>
      <c r="G1280" s="324">
        <f>F1280+18</f>
        <v>45434</v>
      </c>
      <c r="H1280" s="324" t="s">
        <v>1275</v>
      </c>
    </row>
    <row r="1281" spans="1:9">
      <c r="A1281" s="350"/>
      <c r="B1281" s="348" t="s">
        <v>1264</v>
      </c>
      <c r="C1281" s="348"/>
      <c r="D1281" s="379"/>
      <c r="E1281" s="347">
        <f>F1281-4</f>
        <v>45419</v>
      </c>
      <c r="F1281" s="347">
        <f>F1280+7</f>
        <v>45423</v>
      </c>
      <c r="G1281" s="347">
        <f>F1281+18</f>
        <v>45441</v>
      </c>
      <c r="H1281" s="389" t="s">
        <v>1275</v>
      </c>
    </row>
    <row r="1282" spans="1:9">
      <c r="A1282" s="350"/>
      <c r="B1282" s="329" t="s">
        <v>1277</v>
      </c>
      <c r="C1282" s="329" t="s">
        <v>1265</v>
      </c>
      <c r="D1282" s="379"/>
      <c r="E1282" s="324">
        <f>F1282-4</f>
        <v>45426</v>
      </c>
      <c r="F1282" s="324">
        <f>F1281+7</f>
        <v>45430</v>
      </c>
      <c r="G1282" s="324">
        <f>F1282+18</f>
        <v>45448</v>
      </c>
      <c r="H1282" s="387" t="s">
        <v>1276</v>
      </c>
    </row>
    <row r="1283" spans="1:9">
      <c r="A1283" s="350"/>
      <c r="B1283" s="348" t="s">
        <v>1264</v>
      </c>
      <c r="C1283" s="348"/>
      <c r="D1283" s="379"/>
      <c r="E1283" s="347">
        <f>F1283-4</f>
        <v>45433</v>
      </c>
      <c r="F1283" s="347">
        <f>F1282+7</f>
        <v>45437</v>
      </c>
      <c r="G1283" s="347">
        <f>F1283+18</f>
        <v>45455</v>
      </c>
      <c r="H1283" s="388" t="s">
        <v>1276</v>
      </c>
    </row>
    <row r="1284" spans="1:9">
      <c r="A1284" s="350"/>
      <c r="B1284" s="329" t="s">
        <v>1204</v>
      </c>
      <c r="C1284" s="329" t="s">
        <v>1263</v>
      </c>
      <c r="D1284" s="378"/>
      <c r="E1284" s="324">
        <f>F1284-4</f>
        <v>45440</v>
      </c>
      <c r="F1284" s="324">
        <f>F1283+7</f>
        <v>45444</v>
      </c>
      <c r="G1284" s="324">
        <f>F1284+18</f>
        <v>45462</v>
      </c>
      <c r="H1284" s="387" t="s">
        <v>1275</v>
      </c>
    </row>
    <row r="1285" spans="1:9">
      <c r="A1285" s="350"/>
      <c r="B1285" s="365"/>
      <c r="C1285" s="361"/>
      <c r="D1285" s="383"/>
      <c r="E1285" s="339"/>
      <c r="F1285" s="339"/>
      <c r="G1285" s="339"/>
      <c r="H1285" s="341"/>
    </row>
    <row r="1286" spans="1:9">
      <c r="A1286" s="350" t="s">
        <v>1262</v>
      </c>
      <c r="D1286" s="337"/>
      <c r="E1286" s="336"/>
      <c r="F1286" s="336"/>
      <c r="G1286" s="336"/>
      <c r="H1286" s="336"/>
    </row>
    <row r="1287" spans="1:9">
      <c r="A1287" s="336"/>
      <c r="B1287" s="335" t="s">
        <v>20</v>
      </c>
      <c r="C1287" s="335" t="s">
        <v>21</v>
      </c>
      <c r="D1287" s="334" t="s">
        <v>22</v>
      </c>
      <c r="E1287" s="331" t="s">
        <v>128</v>
      </c>
      <c r="F1287" s="331" t="s">
        <v>128</v>
      </c>
      <c r="G1287" s="331" t="s">
        <v>1262</v>
      </c>
      <c r="H1287" s="336"/>
      <c r="I1287" s="370"/>
    </row>
    <row r="1288" spans="1:9">
      <c r="A1288" s="336"/>
      <c r="B1288" s="333"/>
      <c r="C1288" s="333"/>
      <c r="D1288" s="332"/>
      <c r="E1288" s="331" t="s">
        <v>1087</v>
      </c>
      <c r="F1288" s="331" t="s">
        <v>24</v>
      </c>
      <c r="G1288" s="331" t="s">
        <v>25</v>
      </c>
      <c r="H1288" s="336"/>
    </row>
    <row r="1289" spans="1:9" ht="16.5" customHeight="1">
      <c r="A1289" s="336"/>
      <c r="B1289" s="329" t="s">
        <v>1270</v>
      </c>
      <c r="C1289" s="329" t="s">
        <v>1269</v>
      </c>
      <c r="D1289" s="380" t="s">
        <v>1268</v>
      </c>
      <c r="E1289" s="324">
        <f>F1289-4</f>
        <v>45412</v>
      </c>
      <c r="F1289" s="324">
        <v>45416</v>
      </c>
      <c r="G1289" s="324">
        <f>F1289+23</f>
        <v>45439</v>
      </c>
      <c r="H1289" s="336"/>
    </row>
    <row r="1290" spans="1:9" ht="16.5" customHeight="1">
      <c r="A1290" s="336"/>
      <c r="B1290" s="348" t="s">
        <v>1267</v>
      </c>
      <c r="C1290" s="348"/>
      <c r="D1290" s="379"/>
      <c r="E1290" s="347">
        <f>F1290-4</f>
        <v>45419</v>
      </c>
      <c r="F1290" s="347">
        <f>F1289+7</f>
        <v>45423</v>
      </c>
      <c r="G1290" s="347">
        <f>F1290+23</f>
        <v>45446</v>
      </c>
      <c r="H1290" s="336"/>
    </row>
    <row r="1291" spans="1:9">
      <c r="A1291" s="336"/>
      <c r="B1291" s="329" t="s">
        <v>1274</v>
      </c>
      <c r="C1291" s="329" t="s">
        <v>1265</v>
      </c>
      <c r="D1291" s="379"/>
      <c r="E1291" s="324">
        <f>F1291-4</f>
        <v>45426</v>
      </c>
      <c r="F1291" s="324">
        <f>F1290+7</f>
        <v>45430</v>
      </c>
      <c r="G1291" s="324">
        <f>F1291+23</f>
        <v>45453</v>
      </c>
      <c r="H1291" s="336"/>
    </row>
    <row r="1292" spans="1:9">
      <c r="A1292" s="336"/>
      <c r="B1292" s="348" t="s">
        <v>1267</v>
      </c>
      <c r="C1292" s="348"/>
      <c r="D1292" s="379"/>
      <c r="E1292" s="347">
        <f>F1292-4</f>
        <v>45433</v>
      </c>
      <c r="F1292" s="347">
        <f>F1291+7</f>
        <v>45437</v>
      </c>
      <c r="G1292" s="347">
        <f>F1292+23</f>
        <v>45460</v>
      </c>
      <c r="H1292" s="336"/>
    </row>
    <row r="1293" spans="1:9">
      <c r="A1293" s="336"/>
      <c r="B1293" s="329" t="s">
        <v>1263</v>
      </c>
      <c r="C1293" s="329" t="s">
        <v>1263</v>
      </c>
      <c r="D1293" s="378"/>
      <c r="E1293" s="324">
        <f>F1293-4</f>
        <v>45440</v>
      </c>
      <c r="F1293" s="324">
        <f>F1292+7</f>
        <v>45444</v>
      </c>
      <c r="G1293" s="324">
        <f>F1293+23</f>
        <v>45467</v>
      </c>
      <c r="H1293" s="336"/>
    </row>
    <row r="1294" spans="1:9">
      <c r="A1294" s="336"/>
      <c r="B1294" s="383"/>
      <c r="C1294" s="383"/>
      <c r="D1294" s="383"/>
      <c r="E1294" s="339"/>
      <c r="F1294" s="339"/>
      <c r="G1294" s="339"/>
      <c r="H1294" s="336"/>
    </row>
    <row r="1295" spans="1:9">
      <c r="A1295" s="336"/>
      <c r="B1295" s="335" t="s">
        <v>20</v>
      </c>
      <c r="C1295" s="335" t="s">
        <v>21</v>
      </c>
      <c r="D1295" s="334" t="s">
        <v>22</v>
      </c>
      <c r="E1295" s="331" t="s">
        <v>128</v>
      </c>
      <c r="F1295" s="331" t="s">
        <v>128</v>
      </c>
      <c r="G1295" s="331" t="s">
        <v>1262</v>
      </c>
      <c r="H1295" s="336"/>
    </row>
    <row r="1296" spans="1:9">
      <c r="A1296" s="336"/>
      <c r="B1296" s="333"/>
      <c r="C1296" s="333"/>
      <c r="D1296" s="332"/>
      <c r="E1296" s="331" t="s">
        <v>1087</v>
      </c>
      <c r="F1296" s="331" t="s">
        <v>24</v>
      </c>
      <c r="G1296" s="331" t="s">
        <v>25</v>
      </c>
      <c r="H1296" s="336"/>
    </row>
    <row r="1297" spans="1:8" ht="16.5" customHeight="1">
      <c r="A1297" s="336"/>
      <c r="B1297" s="329" t="s">
        <v>1273</v>
      </c>
      <c r="C1297" s="329" t="s">
        <v>1260</v>
      </c>
      <c r="D1297" s="380" t="s">
        <v>1272</v>
      </c>
      <c r="E1297" s="324">
        <f>F1297-4</f>
        <v>45414</v>
      </c>
      <c r="F1297" s="324">
        <v>45418</v>
      </c>
      <c r="G1297" s="324">
        <f>F1297+27</f>
        <v>45445</v>
      </c>
      <c r="H1297" s="336"/>
    </row>
    <row r="1298" spans="1:8">
      <c r="A1298" s="336"/>
      <c r="B1298" s="329" t="s">
        <v>1258</v>
      </c>
      <c r="C1298" s="329" t="s">
        <v>1257</v>
      </c>
      <c r="D1298" s="379"/>
      <c r="E1298" s="324">
        <f>F1298-4</f>
        <v>45421</v>
      </c>
      <c r="F1298" s="324">
        <f>F1297+7</f>
        <v>45425</v>
      </c>
      <c r="G1298" s="324">
        <f>F1298+27</f>
        <v>45452</v>
      </c>
      <c r="H1298" s="336"/>
    </row>
    <row r="1299" spans="1:8">
      <c r="A1299" s="336"/>
      <c r="B1299" s="329" t="s">
        <v>1256</v>
      </c>
      <c r="C1299" s="329" t="s">
        <v>1255</v>
      </c>
      <c r="D1299" s="379"/>
      <c r="E1299" s="324">
        <f>F1299-4</f>
        <v>45428</v>
      </c>
      <c r="F1299" s="324">
        <f>F1298+7</f>
        <v>45432</v>
      </c>
      <c r="G1299" s="324">
        <f>F1299+27</f>
        <v>45459</v>
      </c>
      <c r="H1299" s="336"/>
    </row>
    <row r="1300" spans="1:8">
      <c r="A1300" s="336"/>
      <c r="B1300" s="329" t="s">
        <v>1271</v>
      </c>
      <c r="C1300" s="329" t="s">
        <v>1253</v>
      </c>
      <c r="D1300" s="379"/>
      <c r="E1300" s="324">
        <f>F1300-4</f>
        <v>45435</v>
      </c>
      <c r="F1300" s="324">
        <f>F1299+7</f>
        <v>45439</v>
      </c>
      <c r="G1300" s="324">
        <f>F1300+27</f>
        <v>45466</v>
      </c>
      <c r="H1300" s="336"/>
    </row>
    <row r="1301" spans="1:8">
      <c r="A1301" s="336"/>
      <c r="B1301" s="329" t="s">
        <v>1263</v>
      </c>
      <c r="C1301" s="329" t="s">
        <v>1263</v>
      </c>
      <c r="D1301" s="378"/>
      <c r="E1301" s="324">
        <f>F1301-4</f>
        <v>45442</v>
      </c>
      <c r="F1301" s="324">
        <f>F1300+7</f>
        <v>45446</v>
      </c>
      <c r="G1301" s="324">
        <f>F1301+27</f>
        <v>45473</v>
      </c>
      <c r="H1301" s="336"/>
    </row>
    <row r="1302" spans="1:8">
      <c r="A1302" s="336"/>
      <c r="B1302" s="383"/>
      <c r="C1302" s="383"/>
      <c r="D1302" s="383"/>
      <c r="E1302" s="339"/>
      <c r="F1302" s="339"/>
      <c r="G1302" s="339"/>
      <c r="H1302" s="336"/>
    </row>
    <row r="1303" spans="1:8">
      <c r="A1303" s="350" t="s">
        <v>170</v>
      </c>
      <c r="D1303" s="337"/>
      <c r="E1303" s="336"/>
      <c r="F1303" s="336"/>
      <c r="G1303" s="336"/>
      <c r="H1303" s="336"/>
    </row>
    <row r="1304" spans="1:8">
      <c r="A1304" s="336"/>
      <c r="B1304" s="335" t="s">
        <v>20</v>
      </c>
      <c r="C1304" s="335" t="s">
        <v>21</v>
      </c>
      <c r="D1304" s="334" t="s">
        <v>22</v>
      </c>
      <c r="E1304" s="331" t="s">
        <v>128</v>
      </c>
      <c r="F1304" s="331" t="s">
        <v>128</v>
      </c>
      <c r="G1304" s="331" t="s">
        <v>169</v>
      </c>
      <c r="H1304" s="331" t="s">
        <v>170</v>
      </c>
    </row>
    <row r="1305" spans="1:8">
      <c r="A1305" s="336"/>
      <c r="B1305" s="333"/>
      <c r="C1305" s="333"/>
      <c r="D1305" s="332"/>
      <c r="E1305" s="331" t="s">
        <v>1087</v>
      </c>
      <c r="F1305" s="331" t="s">
        <v>24</v>
      </c>
      <c r="G1305" s="331" t="s">
        <v>25</v>
      </c>
      <c r="H1305" s="331" t="s">
        <v>25</v>
      </c>
    </row>
    <row r="1306" spans="1:8" ht="16.5" customHeight="1">
      <c r="A1306" s="336"/>
      <c r="B1306" s="329" t="s">
        <v>1270</v>
      </c>
      <c r="C1306" s="329" t="s">
        <v>1269</v>
      </c>
      <c r="D1306" s="380" t="s">
        <v>1268</v>
      </c>
      <c r="E1306" s="324">
        <f>F1306-4</f>
        <v>45412</v>
      </c>
      <c r="F1306" s="324">
        <v>45416</v>
      </c>
      <c r="G1306" s="324">
        <f>F1306+23</f>
        <v>45439</v>
      </c>
      <c r="H1306" s="324" t="s">
        <v>1252</v>
      </c>
    </row>
    <row r="1307" spans="1:8">
      <c r="A1307" s="336"/>
      <c r="B1307" s="348" t="s">
        <v>1267</v>
      </c>
      <c r="C1307" s="348"/>
      <c r="D1307" s="379"/>
      <c r="E1307" s="347">
        <f>F1307-4</f>
        <v>45419</v>
      </c>
      <c r="F1307" s="347">
        <f>F1306+7</f>
        <v>45423</v>
      </c>
      <c r="G1307" s="347">
        <f>F1307+23</f>
        <v>45446</v>
      </c>
      <c r="H1307" s="347" t="s">
        <v>1252</v>
      </c>
    </row>
    <row r="1308" spans="1:8">
      <c r="A1308" s="336"/>
      <c r="B1308" s="329" t="s">
        <v>1266</v>
      </c>
      <c r="C1308" s="329" t="s">
        <v>1265</v>
      </c>
      <c r="D1308" s="379"/>
      <c r="E1308" s="324">
        <f>F1308-4</f>
        <v>45426</v>
      </c>
      <c r="F1308" s="324">
        <f>F1307+7</f>
        <v>45430</v>
      </c>
      <c r="G1308" s="324">
        <f>F1308+23</f>
        <v>45453</v>
      </c>
      <c r="H1308" s="324" t="s">
        <v>1252</v>
      </c>
    </row>
    <row r="1309" spans="1:8">
      <c r="A1309" s="336"/>
      <c r="B1309" s="348" t="s">
        <v>1264</v>
      </c>
      <c r="C1309" s="348"/>
      <c r="D1309" s="379"/>
      <c r="E1309" s="347">
        <f>F1309-4</f>
        <v>45433</v>
      </c>
      <c r="F1309" s="347">
        <f>F1308+7</f>
        <v>45437</v>
      </c>
      <c r="G1309" s="347">
        <f>F1309+23</f>
        <v>45460</v>
      </c>
      <c r="H1309" s="347" t="s">
        <v>1252</v>
      </c>
    </row>
    <row r="1310" spans="1:8">
      <c r="A1310" s="336"/>
      <c r="B1310" s="329" t="s">
        <v>1263</v>
      </c>
      <c r="C1310" s="329" t="s">
        <v>1204</v>
      </c>
      <c r="D1310" s="378"/>
      <c r="E1310" s="324">
        <f>F1310-4</f>
        <v>45440</v>
      </c>
      <c r="F1310" s="324">
        <f>F1309+7</f>
        <v>45444</v>
      </c>
      <c r="G1310" s="324">
        <f>F1310+23</f>
        <v>45467</v>
      </c>
      <c r="H1310" s="324" t="s">
        <v>1252</v>
      </c>
    </row>
    <row r="1311" spans="1:8">
      <c r="A1311" s="336"/>
      <c r="B1311" s="383"/>
      <c r="C1311" s="383"/>
      <c r="D1311" s="383"/>
      <c r="E1311" s="339"/>
      <c r="F1311" s="339"/>
      <c r="G1311" s="336"/>
      <c r="H1311" s="323"/>
    </row>
    <row r="1312" spans="1:8">
      <c r="A1312" s="336"/>
      <c r="B1312" s="335" t="s">
        <v>20</v>
      </c>
      <c r="C1312" s="335" t="s">
        <v>21</v>
      </c>
      <c r="D1312" s="334" t="s">
        <v>22</v>
      </c>
      <c r="E1312" s="331" t="s">
        <v>128</v>
      </c>
      <c r="F1312" s="331" t="s">
        <v>128</v>
      </c>
      <c r="G1312" s="331" t="s">
        <v>1262</v>
      </c>
      <c r="H1312" s="331" t="s">
        <v>170</v>
      </c>
    </row>
    <row r="1313" spans="1:8">
      <c r="A1313" s="336"/>
      <c r="B1313" s="333"/>
      <c r="C1313" s="333"/>
      <c r="D1313" s="332"/>
      <c r="E1313" s="331" t="s">
        <v>1087</v>
      </c>
      <c r="F1313" s="331" t="s">
        <v>24</v>
      </c>
      <c r="G1313" s="331" t="s">
        <v>25</v>
      </c>
      <c r="H1313" s="331" t="s">
        <v>25</v>
      </c>
    </row>
    <row r="1314" spans="1:8" ht="16.5" customHeight="1">
      <c r="A1314" s="336"/>
      <c r="B1314" s="329" t="s">
        <v>1261</v>
      </c>
      <c r="C1314" s="329" t="s">
        <v>1260</v>
      </c>
      <c r="D1314" s="380" t="s">
        <v>1259</v>
      </c>
      <c r="E1314" s="324">
        <f>F1314-4</f>
        <v>45414</v>
      </c>
      <c r="F1314" s="324">
        <v>45418</v>
      </c>
      <c r="G1314" s="324">
        <f>F1314+27</f>
        <v>45445</v>
      </c>
      <c r="H1314" s="386" t="s">
        <v>1252</v>
      </c>
    </row>
    <row r="1315" spans="1:8">
      <c r="A1315" s="336"/>
      <c r="B1315" s="329" t="s">
        <v>1258</v>
      </c>
      <c r="C1315" s="329" t="s">
        <v>1257</v>
      </c>
      <c r="D1315" s="379"/>
      <c r="E1315" s="324">
        <f>F1315-4</f>
        <v>45421</v>
      </c>
      <c r="F1315" s="324">
        <f>F1314+7</f>
        <v>45425</v>
      </c>
      <c r="G1315" s="324">
        <f>F1315+27</f>
        <v>45452</v>
      </c>
      <c r="H1315" s="386" t="s">
        <v>1252</v>
      </c>
    </row>
    <row r="1316" spans="1:8">
      <c r="A1316" s="336"/>
      <c r="B1316" s="329" t="s">
        <v>1256</v>
      </c>
      <c r="C1316" s="329" t="s">
        <v>1255</v>
      </c>
      <c r="D1316" s="379"/>
      <c r="E1316" s="324">
        <f>F1316-4</f>
        <v>45428</v>
      </c>
      <c r="F1316" s="324">
        <f>F1315+7</f>
        <v>45432</v>
      </c>
      <c r="G1316" s="324">
        <f>F1316+27</f>
        <v>45459</v>
      </c>
      <c r="H1316" s="386" t="s">
        <v>1252</v>
      </c>
    </row>
    <row r="1317" spans="1:8">
      <c r="A1317" s="336"/>
      <c r="B1317" s="329" t="s">
        <v>1254</v>
      </c>
      <c r="C1317" s="329" t="s">
        <v>1253</v>
      </c>
      <c r="D1317" s="379"/>
      <c r="E1317" s="324">
        <f>F1317-4</f>
        <v>45435</v>
      </c>
      <c r="F1317" s="324">
        <f>F1316+7</f>
        <v>45439</v>
      </c>
      <c r="G1317" s="324">
        <f>F1317+27</f>
        <v>45466</v>
      </c>
      <c r="H1317" s="386" t="s">
        <v>1252</v>
      </c>
    </row>
    <row r="1318" spans="1:8">
      <c r="A1318" s="336"/>
      <c r="B1318" s="329" t="s">
        <v>1204</v>
      </c>
      <c r="C1318" s="329" t="s">
        <v>1204</v>
      </c>
      <c r="D1318" s="378"/>
      <c r="E1318" s="324">
        <f>F1318-4</f>
        <v>45442</v>
      </c>
      <c r="F1318" s="324">
        <f>F1317+7</f>
        <v>45446</v>
      </c>
      <c r="G1318" s="324">
        <f>F1318+27</f>
        <v>45473</v>
      </c>
      <c r="H1318" s="386" t="s">
        <v>1252</v>
      </c>
    </row>
    <row r="1319" spans="1:8">
      <c r="A1319" s="336"/>
      <c r="B1319" s="383"/>
      <c r="C1319" s="383"/>
      <c r="D1319" s="383"/>
      <c r="E1319" s="339"/>
    </row>
    <row r="1320" spans="1:8">
      <c r="A1320" s="350" t="s">
        <v>102</v>
      </c>
      <c r="D1320" s="337"/>
      <c r="E1320" s="336"/>
      <c r="F1320" s="336"/>
      <c r="G1320" s="336"/>
      <c r="H1320" s="336"/>
    </row>
    <row r="1321" spans="1:8">
      <c r="A1321" s="336"/>
      <c r="B1321" s="335" t="s">
        <v>20</v>
      </c>
      <c r="C1321" s="335" t="s">
        <v>21</v>
      </c>
      <c r="D1321" s="334" t="s">
        <v>22</v>
      </c>
      <c r="E1321" s="331" t="s">
        <v>128</v>
      </c>
      <c r="F1321" s="331" t="s">
        <v>128</v>
      </c>
      <c r="G1321" s="382" t="s">
        <v>167</v>
      </c>
      <c r="H1321" s="336"/>
    </row>
    <row r="1322" spans="1:8">
      <c r="A1322" s="336"/>
      <c r="B1322" s="333"/>
      <c r="C1322" s="333"/>
      <c r="D1322" s="332"/>
      <c r="E1322" s="331" t="s">
        <v>1087</v>
      </c>
      <c r="F1322" s="331" t="s">
        <v>24</v>
      </c>
      <c r="G1322" s="331" t="s">
        <v>25</v>
      </c>
      <c r="H1322" s="336"/>
    </row>
    <row r="1323" spans="1:8">
      <c r="A1323" s="336"/>
      <c r="B1323" s="329" t="s">
        <v>1250</v>
      </c>
      <c r="C1323" s="329"/>
      <c r="D1323" s="380" t="s">
        <v>1251</v>
      </c>
      <c r="E1323" s="324">
        <f>F1323-4</f>
        <v>45412</v>
      </c>
      <c r="F1323" s="324">
        <v>45416</v>
      </c>
      <c r="G1323" s="324">
        <f>F1323+22</f>
        <v>45438</v>
      </c>
      <c r="H1323" s="336"/>
    </row>
    <row r="1324" spans="1:8">
      <c r="A1324" s="336"/>
      <c r="B1324" s="329" t="s">
        <v>1250</v>
      </c>
      <c r="C1324" s="329"/>
      <c r="D1324" s="379"/>
      <c r="E1324" s="324">
        <f>F1324-4</f>
        <v>45419</v>
      </c>
      <c r="F1324" s="324">
        <f>F1323+7</f>
        <v>45423</v>
      </c>
      <c r="G1324" s="324">
        <f>F1324+22</f>
        <v>45445</v>
      </c>
      <c r="H1324" s="336"/>
    </row>
    <row r="1325" spans="1:8">
      <c r="A1325" s="336"/>
      <c r="B1325" s="329" t="s">
        <v>1249</v>
      </c>
      <c r="C1325" s="329"/>
      <c r="D1325" s="379"/>
      <c r="E1325" s="324">
        <f>F1325-4</f>
        <v>45426</v>
      </c>
      <c r="F1325" s="324">
        <f>F1324+7</f>
        <v>45430</v>
      </c>
      <c r="G1325" s="324">
        <f>F1325+22</f>
        <v>45452</v>
      </c>
      <c r="H1325" s="336"/>
    </row>
    <row r="1326" spans="1:8">
      <c r="A1326" s="336"/>
      <c r="B1326" s="329" t="s">
        <v>1249</v>
      </c>
      <c r="C1326" s="329"/>
      <c r="D1326" s="379"/>
      <c r="E1326" s="324">
        <f>F1326-4</f>
        <v>45433</v>
      </c>
      <c r="F1326" s="324">
        <f>F1325+7</f>
        <v>45437</v>
      </c>
      <c r="G1326" s="324">
        <f>F1326+22</f>
        <v>45459</v>
      </c>
      <c r="H1326" s="336"/>
    </row>
    <row r="1327" spans="1:8">
      <c r="A1327" s="336"/>
      <c r="B1327" s="385" t="s">
        <v>1204</v>
      </c>
      <c r="C1327" s="384" t="s">
        <v>1204</v>
      </c>
      <c r="D1327" s="378"/>
      <c r="E1327" s="324">
        <f>F1327-4</f>
        <v>45440</v>
      </c>
      <c r="F1327" s="324">
        <f>F1326+7</f>
        <v>45444</v>
      </c>
      <c r="G1327" s="324">
        <f>F1327+22</f>
        <v>45466</v>
      </c>
      <c r="H1327" s="336"/>
    </row>
    <row r="1328" spans="1:8">
      <c r="A1328" s="336"/>
      <c r="B1328" s="363"/>
      <c r="C1328" s="363"/>
      <c r="D1328" s="383"/>
      <c r="E1328" s="339"/>
      <c r="F1328" s="339"/>
      <c r="G1328" s="339"/>
      <c r="H1328" s="336"/>
    </row>
    <row r="1329" spans="1:10">
      <c r="A1329" s="350" t="s">
        <v>101</v>
      </c>
      <c r="D1329" s="337"/>
      <c r="E1329" s="336"/>
      <c r="F1329" s="336"/>
      <c r="G1329" s="336"/>
      <c r="H1329" s="336"/>
    </row>
    <row r="1330" spans="1:10">
      <c r="A1330" s="336"/>
      <c r="B1330" s="335" t="s">
        <v>20</v>
      </c>
      <c r="C1330" s="335" t="s">
        <v>21</v>
      </c>
      <c r="D1330" s="334" t="s">
        <v>22</v>
      </c>
      <c r="E1330" s="331" t="s">
        <v>128</v>
      </c>
      <c r="F1330" s="331" t="s">
        <v>128</v>
      </c>
      <c r="G1330" s="382" t="s">
        <v>101</v>
      </c>
      <c r="H1330" s="336"/>
      <c r="J1330" s="381"/>
    </row>
    <row r="1331" spans="1:10">
      <c r="A1331" s="336"/>
      <c r="B1331" s="333"/>
      <c r="C1331" s="333"/>
      <c r="D1331" s="332"/>
      <c r="E1331" s="331" t="s">
        <v>1087</v>
      </c>
      <c r="F1331" s="331" t="s">
        <v>24</v>
      </c>
      <c r="G1331" s="331" t="s">
        <v>25</v>
      </c>
      <c r="H1331" s="336"/>
    </row>
    <row r="1332" spans="1:10">
      <c r="A1332" s="336"/>
      <c r="B1332" s="329" t="s">
        <v>1250</v>
      </c>
      <c r="C1332" s="329"/>
      <c r="D1332" s="380" t="s">
        <v>1251</v>
      </c>
      <c r="E1332" s="324">
        <f>F1332-4</f>
        <v>45412</v>
      </c>
      <c r="F1332" s="324">
        <v>45416</v>
      </c>
      <c r="G1332" s="324">
        <f>F1332+18</f>
        <v>45434</v>
      </c>
      <c r="H1332" s="336"/>
    </row>
    <row r="1333" spans="1:10">
      <c r="A1333" s="336"/>
      <c r="B1333" s="329" t="s">
        <v>1250</v>
      </c>
      <c r="C1333" s="329"/>
      <c r="D1333" s="379"/>
      <c r="E1333" s="324">
        <f>F1333-4</f>
        <v>45419</v>
      </c>
      <c r="F1333" s="324">
        <f>F1332+7</f>
        <v>45423</v>
      </c>
      <c r="G1333" s="324">
        <f>F1333+18</f>
        <v>45441</v>
      </c>
      <c r="H1333" s="336"/>
    </row>
    <row r="1334" spans="1:10">
      <c r="A1334" s="336"/>
      <c r="B1334" s="329" t="s">
        <v>1250</v>
      </c>
      <c r="C1334" s="329"/>
      <c r="D1334" s="379"/>
      <c r="E1334" s="324">
        <f>F1334-4</f>
        <v>45426</v>
      </c>
      <c r="F1334" s="324">
        <f>F1333+7</f>
        <v>45430</v>
      </c>
      <c r="G1334" s="324">
        <f>F1334+18</f>
        <v>45448</v>
      </c>
      <c r="H1334" s="336"/>
    </row>
    <row r="1335" spans="1:10">
      <c r="A1335" s="336"/>
      <c r="B1335" s="329" t="s">
        <v>1249</v>
      </c>
      <c r="C1335" s="329"/>
      <c r="D1335" s="379"/>
      <c r="E1335" s="324">
        <f>F1335-4</f>
        <v>45433</v>
      </c>
      <c r="F1335" s="324">
        <f>F1334+7</f>
        <v>45437</v>
      </c>
      <c r="G1335" s="324">
        <f>F1335+18</f>
        <v>45455</v>
      </c>
      <c r="H1335" s="336"/>
    </row>
    <row r="1336" spans="1:10">
      <c r="A1336" s="336"/>
      <c r="B1336" s="329" t="s">
        <v>1204</v>
      </c>
      <c r="C1336" s="329" t="s">
        <v>1204</v>
      </c>
      <c r="D1336" s="378"/>
      <c r="E1336" s="324">
        <f>F1336-4</f>
        <v>45440</v>
      </c>
      <c r="F1336" s="324">
        <f>F1335+7</f>
        <v>45444</v>
      </c>
      <c r="G1336" s="324">
        <f>F1336+18</f>
        <v>45462</v>
      </c>
      <c r="H1336" s="336"/>
    </row>
    <row r="1337" spans="1:10">
      <c r="A1337" s="336"/>
      <c r="B1337" s="341"/>
      <c r="C1337" s="341"/>
      <c r="D1337" s="358"/>
      <c r="E1337" s="339"/>
      <c r="F1337" s="339"/>
      <c r="G1337" s="339"/>
      <c r="H1337" s="336"/>
    </row>
    <row r="1338" spans="1:10">
      <c r="B1338" s="377"/>
      <c r="C1338" s="377"/>
      <c r="E1338" s="339"/>
      <c r="F1338" s="339"/>
      <c r="G1338" s="339"/>
    </row>
    <row r="1340" spans="1:10">
      <c r="A1340" s="376" t="s">
        <v>117</v>
      </c>
      <c r="B1340" s="376"/>
      <c r="C1340" s="376"/>
      <c r="D1340" s="376"/>
      <c r="E1340" s="376"/>
      <c r="F1340" s="376"/>
      <c r="G1340" s="376"/>
      <c r="H1340" s="375"/>
    </row>
    <row r="1341" spans="1:10">
      <c r="A1341" s="350" t="s">
        <v>1248</v>
      </c>
      <c r="B1341" s="373"/>
      <c r="C1341" s="373"/>
      <c r="D1341" s="374"/>
      <c r="E1341" s="373"/>
      <c r="F1341" s="372"/>
      <c r="G1341" s="350"/>
      <c r="H1341" s="371"/>
    </row>
    <row r="1342" spans="1:10">
      <c r="A1342" s="336"/>
      <c r="B1342" s="341"/>
      <c r="C1342" s="369"/>
      <c r="D1342" s="340"/>
      <c r="E1342" s="339"/>
      <c r="F1342" s="339"/>
      <c r="G1342" s="339"/>
      <c r="H1342" s="336"/>
      <c r="I1342" s="370"/>
    </row>
    <row r="1343" spans="1:10">
      <c r="A1343" s="336"/>
      <c r="B1343" s="335" t="s">
        <v>20</v>
      </c>
      <c r="C1343" s="335" t="s">
        <v>21</v>
      </c>
      <c r="D1343" s="334" t="s">
        <v>22</v>
      </c>
      <c r="E1343" s="331" t="s">
        <v>128</v>
      </c>
      <c r="F1343" s="331" t="s">
        <v>128</v>
      </c>
      <c r="G1343" s="331" t="s">
        <v>1201</v>
      </c>
      <c r="H1343" s="336"/>
      <c r="I1343" s="370"/>
    </row>
    <row r="1344" spans="1:10">
      <c r="A1344" s="336"/>
      <c r="B1344" s="333"/>
      <c r="C1344" s="333"/>
      <c r="D1344" s="332"/>
      <c r="E1344" s="331" t="s">
        <v>1087</v>
      </c>
      <c r="F1344" s="331" t="s">
        <v>24</v>
      </c>
      <c r="G1344" s="331" t="s">
        <v>25</v>
      </c>
      <c r="H1344" s="336"/>
      <c r="I1344" s="370"/>
    </row>
    <row r="1345" spans="1:8">
      <c r="A1345" s="336"/>
      <c r="B1345" s="329" t="s">
        <v>1247</v>
      </c>
      <c r="C1345" s="329" t="s">
        <v>1246</v>
      </c>
      <c r="D1345" s="330" t="s">
        <v>1245</v>
      </c>
      <c r="E1345" s="324">
        <f>F1345-4</f>
        <v>45415</v>
      </c>
      <c r="F1345" s="324">
        <v>45419</v>
      </c>
      <c r="G1345" s="324">
        <f>F1345+13</f>
        <v>45432</v>
      </c>
      <c r="H1345" s="336"/>
    </row>
    <row r="1346" spans="1:8">
      <c r="A1346" s="336"/>
      <c r="B1346" s="329" t="s">
        <v>1244</v>
      </c>
      <c r="C1346" s="329" t="s">
        <v>1243</v>
      </c>
      <c r="D1346" s="328"/>
      <c r="E1346" s="324">
        <f>E1345+7</f>
        <v>45422</v>
      </c>
      <c r="F1346" s="324">
        <f>F1345+7</f>
        <v>45426</v>
      </c>
      <c r="G1346" s="324">
        <f>G1345+7</f>
        <v>45439</v>
      </c>
      <c r="H1346" s="336"/>
    </row>
    <row r="1347" spans="1:8">
      <c r="A1347" s="336"/>
      <c r="B1347" s="346" t="s">
        <v>1242</v>
      </c>
      <c r="C1347" s="329" t="s">
        <v>1241</v>
      </c>
      <c r="D1347" s="328"/>
      <c r="E1347" s="324">
        <f>E1346+7</f>
        <v>45429</v>
      </c>
      <c r="F1347" s="324">
        <f>F1346+7</f>
        <v>45433</v>
      </c>
      <c r="G1347" s="324">
        <f>G1346+7</f>
        <v>45446</v>
      </c>
      <c r="H1347" s="336"/>
    </row>
    <row r="1348" spans="1:8">
      <c r="A1348" s="336"/>
      <c r="B1348" s="329" t="s">
        <v>1240</v>
      </c>
      <c r="C1348" s="329" t="s">
        <v>1155</v>
      </c>
      <c r="D1348" s="328"/>
      <c r="E1348" s="324">
        <f>E1347+7</f>
        <v>45436</v>
      </c>
      <c r="F1348" s="324">
        <f>F1347+7</f>
        <v>45440</v>
      </c>
      <c r="G1348" s="324">
        <f>G1347+7</f>
        <v>45453</v>
      </c>
      <c r="H1348" s="336"/>
    </row>
    <row r="1349" spans="1:8">
      <c r="A1349" s="336"/>
      <c r="B1349" s="329" t="s">
        <v>133</v>
      </c>
      <c r="C1349" s="329" t="s">
        <v>4</v>
      </c>
      <c r="D1349" s="325"/>
      <c r="E1349" s="324">
        <f>E1348+7</f>
        <v>45443</v>
      </c>
      <c r="F1349" s="324">
        <f>F1348+7</f>
        <v>45447</v>
      </c>
      <c r="G1349" s="324">
        <f>G1348+7</f>
        <v>45460</v>
      </c>
      <c r="H1349" s="336"/>
    </row>
    <row r="1350" spans="1:8">
      <c r="A1350" s="336"/>
      <c r="B1350" s="341"/>
      <c r="C1350" s="369"/>
      <c r="D1350" s="340"/>
      <c r="E1350" s="339"/>
      <c r="F1350" s="339"/>
      <c r="G1350" s="339"/>
      <c r="H1350" s="336"/>
    </row>
    <row r="1351" spans="1:8">
      <c r="A1351" s="336"/>
      <c r="B1351" s="335" t="s">
        <v>20</v>
      </c>
      <c r="C1351" s="335" t="s">
        <v>21</v>
      </c>
      <c r="D1351" s="334" t="s">
        <v>22</v>
      </c>
      <c r="E1351" s="331" t="s">
        <v>128</v>
      </c>
      <c r="F1351" s="331" t="s">
        <v>128</v>
      </c>
      <c r="G1351" s="331" t="s">
        <v>1230</v>
      </c>
      <c r="H1351" s="336"/>
    </row>
    <row r="1352" spans="1:8">
      <c r="A1352" s="336"/>
      <c r="B1352" s="333"/>
      <c r="C1352" s="333"/>
      <c r="D1352" s="332"/>
      <c r="E1352" s="331" t="s">
        <v>1087</v>
      </c>
      <c r="F1352" s="331" t="s">
        <v>24</v>
      </c>
      <c r="G1352" s="331" t="s">
        <v>25</v>
      </c>
      <c r="H1352" s="336"/>
    </row>
    <row r="1353" spans="1:8">
      <c r="A1353" s="336"/>
      <c r="B1353" s="329" t="s">
        <v>1239</v>
      </c>
      <c r="C1353" s="329" t="s">
        <v>1238</v>
      </c>
      <c r="D1353" s="330" t="s">
        <v>1237</v>
      </c>
      <c r="E1353" s="324">
        <f>F1353-5</f>
        <v>45408</v>
      </c>
      <c r="F1353" s="324">
        <v>45413</v>
      </c>
      <c r="G1353" s="324">
        <f>F1353+11</f>
        <v>45424</v>
      </c>
      <c r="H1353" s="336"/>
    </row>
    <row r="1354" spans="1:8">
      <c r="A1354" s="336"/>
      <c r="B1354" s="329" t="s">
        <v>1236</v>
      </c>
      <c r="C1354" s="329" t="s">
        <v>1235</v>
      </c>
      <c r="D1354" s="328"/>
      <c r="E1354" s="324">
        <f>E1353+7</f>
        <v>45415</v>
      </c>
      <c r="F1354" s="324">
        <f>F1353+7</f>
        <v>45420</v>
      </c>
      <c r="G1354" s="324">
        <f>G1353+7</f>
        <v>45431</v>
      </c>
      <c r="H1354" s="336"/>
    </row>
    <row r="1355" spans="1:8">
      <c r="A1355" s="336"/>
      <c r="B1355" s="346" t="s">
        <v>1234</v>
      </c>
      <c r="C1355" s="329" t="s">
        <v>1233</v>
      </c>
      <c r="D1355" s="328"/>
      <c r="E1355" s="324">
        <f>E1354+7</f>
        <v>45422</v>
      </c>
      <c r="F1355" s="324">
        <f>F1354+7</f>
        <v>45427</v>
      </c>
      <c r="G1355" s="324">
        <f>G1354+7</f>
        <v>45438</v>
      </c>
      <c r="H1355" s="336"/>
    </row>
    <row r="1356" spans="1:8">
      <c r="A1356" s="336"/>
      <c r="B1356" s="348" t="s">
        <v>1122</v>
      </c>
      <c r="C1356" s="348"/>
      <c r="D1356" s="328"/>
      <c r="E1356" s="347">
        <f>E1355+7</f>
        <v>45429</v>
      </c>
      <c r="F1356" s="347">
        <f>F1355+7</f>
        <v>45434</v>
      </c>
      <c r="G1356" s="347">
        <f>G1355+7</f>
        <v>45445</v>
      </c>
      <c r="H1356" s="336"/>
    </row>
    <row r="1357" spans="1:8">
      <c r="A1357" s="336"/>
      <c r="B1357" s="329" t="s">
        <v>1232</v>
      </c>
      <c r="C1357" s="329" t="s">
        <v>1231</v>
      </c>
      <c r="D1357" s="325"/>
      <c r="E1357" s="324">
        <f>E1356+7</f>
        <v>45436</v>
      </c>
      <c r="F1357" s="324">
        <f>F1356+7</f>
        <v>45441</v>
      </c>
      <c r="G1357" s="324">
        <f>G1356+7</f>
        <v>45452</v>
      </c>
      <c r="H1357" s="336"/>
    </row>
    <row r="1358" spans="1:8" ht="18">
      <c r="A1358" s="336"/>
      <c r="B1358" s="368"/>
      <c r="C1358" s="341"/>
      <c r="D1358" s="340"/>
      <c r="E1358" s="339"/>
      <c r="F1358" s="339"/>
      <c r="G1358" s="339"/>
      <c r="H1358" s="336"/>
    </row>
    <row r="1359" spans="1:8">
      <c r="A1359" s="336"/>
      <c r="B1359" s="341"/>
      <c r="C1359" s="341"/>
      <c r="D1359" s="340"/>
      <c r="E1359" s="339"/>
      <c r="F1359" s="339"/>
      <c r="G1359" s="339"/>
      <c r="H1359" s="336"/>
    </row>
    <row r="1360" spans="1:8">
      <c r="A1360" s="336"/>
      <c r="B1360" s="335" t="s">
        <v>20</v>
      </c>
      <c r="C1360" s="335" t="s">
        <v>21</v>
      </c>
      <c r="D1360" s="334" t="s">
        <v>22</v>
      </c>
      <c r="E1360" s="331" t="s">
        <v>128</v>
      </c>
      <c r="F1360" s="331" t="s">
        <v>128</v>
      </c>
      <c r="G1360" s="331" t="s">
        <v>1230</v>
      </c>
      <c r="H1360" s="336"/>
    </row>
    <row r="1361" spans="1:8">
      <c r="A1361" s="336"/>
      <c r="B1361" s="333"/>
      <c r="C1361" s="333"/>
      <c r="D1361" s="332"/>
      <c r="E1361" s="331" t="s">
        <v>1087</v>
      </c>
      <c r="F1361" s="331" t="s">
        <v>24</v>
      </c>
      <c r="G1361" s="331" t="s">
        <v>25</v>
      </c>
      <c r="H1361" s="336"/>
    </row>
    <row r="1362" spans="1:8" ht="16.5" customHeight="1">
      <c r="A1362" s="336"/>
      <c r="B1362" s="329" t="s">
        <v>1191</v>
      </c>
      <c r="C1362" s="329" t="s">
        <v>1198</v>
      </c>
      <c r="D1362" s="330" t="s">
        <v>1189</v>
      </c>
      <c r="E1362" s="324">
        <f>F1362-3</f>
        <v>45411</v>
      </c>
      <c r="F1362" s="324">
        <v>45414</v>
      </c>
      <c r="G1362" s="324">
        <f>F1362+14</f>
        <v>45428</v>
      </c>
      <c r="H1362" s="336"/>
    </row>
    <row r="1363" spans="1:8">
      <c r="A1363" s="336"/>
      <c r="B1363" s="329" t="s">
        <v>1229</v>
      </c>
      <c r="C1363" s="329" t="s">
        <v>1187</v>
      </c>
      <c r="D1363" s="328"/>
      <c r="E1363" s="324">
        <f>F1363-3</f>
        <v>45418</v>
      </c>
      <c r="F1363" s="324">
        <f>F1362+7</f>
        <v>45421</v>
      </c>
      <c r="G1363" s="324">
        <f>F1363+14</f>
        <v>45435</v>
      </c>
      <c r="H1363" s="336"/>
    </row>
    <row r="1364" spans="1:8">
      <c r="A1364" s="336"/>
      <c r="B1364" s="346" t="s">
        <v>1213</v>
      </c>
      <c r="C1364" s="329" t="s">
        <v>1195</v>
      </c>
      <c r="D1364" s="328"/>
      <c r="E1364" s="324">
        <f>F1364-3</f>
        <v>45425</v>
      </c>
      <c r="F1364" s="324">
        <f>F1363+7</f>
        <v>45428</v>
      </c>
      <c r="G1364" s="324">
        <f>F1364+14</f>
        <v>45442</v>
      </c>
      <c r="H1364" s="336"/>
    </row>
    <row r="1365" spans="1:8">
      <c r="A1365" s="336"/>
      <c r="B1365" s="329" t="s">
        <v>1228</v>
      </c>
      <c r="C1365" s="329" t="s">
        <v>1183</v>
      </c>
      <c r="D1365" s="328"/>
      <c r="E1365" s="324">
        <f>F1365-3</f>
        <v>45432</v>
      </c>
      <c r="F1365" s="324">
        <f>F1364+7</f>
        <v>45435</v>
      </c>
      <c r="G1365" s="324">
        <f>F1365+14</f>
        <v>45449</v>
      </c>
      <c r="H1365" s="336"/>
    </row>
    <row r="1366" spans="1:8">
      <c r="A1366" s="336"/>
      <c r="B1366" s="329" t="s">
        <v>1182</v>
      </c>
      <c r="C1366" s="329" t="s">
        <v>1181</v>
      </c>
      <c r="D1366" s="325"/>
      <c r="E1366" s="324">
        <f>F1366-3</f>
        <v>45439</v>
      </c>
      <c r="F1366" s="324">
        <f>F1365+7</f>
        <v>45442</v>
      </c>
      <c r="G1366" s="324">
        <f>F1366+14</f>
        <v>45456</v>
      </c>
      <c r="H1366" s="336"/>
    </row>
    <row r="1367" spans="1:8">
      <c r="A1367" s="336"/>
      <c r="D1367" s="337"/>
      <c r="E1367" s="336"/>
      <c r="F1367" s="336"/>
      <c r="G1367" s="336"/>
      <c r="H1367" s="336"/>
    </row>
    <row r="1368" spans="1:8">
      <c r="A1368" s="336"/>
      <c r="B1368" s="335" t="s">
        <v>20</v>
      </c>
      <c r="C1368" s="335" t="s">
        <v>21</v>
      </c>
      <c r="D1368" s="334" t="s">
        <v>22</v>
      </c>
      <c r="E1368" s="331" t="s">
        <v>128</v>
      </c>
      <c r="F1368" s="331" t="s">
        <v>128</v>
      </c>
      <c r="G1368" s="331" t="s">
        <v>1227</v>
      </c>
      <c r="H1368" s="336"/>
    </row>
    <row r="1369" spans="1:8">
      <c r="A1369" s="336"/>
      <c r="B1369" s="333"/>
      <c r="C1369" s="333"/>
      <c r="D1369" s="332"/>
      <c r="E1369" s="331" t="s">
        <v>1087</v>
      </c>
      <c r="F1369" s="331" t="s">
        <v>24</v>
      </c>
      <c r="G1369" s="331" t="s">
        <v>25</v>
      </c>
      <c r="H1369" s="336"/>
    </row>
    <row r="1370" spans="1:8">
      <c r="A1370" s="336"/>
      <c r="B1370" s="329" t="s">
        <v>1226</v>
      </c>
      <c r="C1370" s="329" t="s">
        <v>1225</v>
      </c>
      <c r="D1370" s="330" t="s">
        <v>1224</v>
      </c>
      <c r="E1370" s="324">
        <f>F1370-5</f>
        <v>45412</v>
      </c>
      <c r="F1370" s="324">
        <v>45417</v>
      </c>
      <c r="G1370" s="324">
        <v>44680</v>
      </c>
      <c r="H1370" s="336"/>
    </row>
    <row r="1371" spans="1:8">
      <c r="A1371" s="336"/>
      <c r="B1371" s="329" t="s">
        <v>1223</v>
      </c>
      <c r="C1371" s="329" t="s">
        <v>1222</v>
      </c>
      <c r="D1371" s="328"/>
      <c r="E1371" s="324">
        <f>F1371-5</f>
        <v>45419</v>
      </c>
      <c r="F1371" s="324">
        <f>F1370+7</f>
        <v>45424</v>
      </c>
      <c r="G1371" s="324">
        <v>44681</v>
      </c>
      <c r="H1371" s="336"/>
    </row>
    <row r="1372" spans="1:8">
      <c r="A1372" s="336"/>
      <c r="B1372" s="346" t="s">
        <v>1221</v>
      </c>
      <c r="C1372" s="329" t="s">
        <v>1220</v>
      </c>
      <c r="D1372" s="328"/>
      <c r="E1372" s="324">
        <f>F1372-5</f>
        <v>45426</v>
      </c>
      <c r="F1372" s="324">
        <f>F1371+7</f>
        <v>45431</v>
      </c>
      <c r="G1372" s="324">
        <v>44681</v>
      </c>
      <c r="H1372" s="336"/>
    </row>
    <row r="1373" spans="1:8">
      <c r="A1373" s="336"/>
      <c r="B1373" s="329" t="s">
        <v>1219</v>
      </c>
      <c r="C1373" s="329" t="s">
        <v>1218</v>
      </c>
      <c r="D1373" s="328"/>
      <c r="E1373" s="324">
        <f>F1373-5</f>
        <v>45433</v>
      </c>
      <c r="F1373" s="324">
        <f>F1372+7</f>
        <v>45438</v>
      </c>
      <c r="G1373" s="324">
        <v>44682</v>
      </c>
      <c r="H1373" s="336"/>
    </row>
    <row r="1374" spans="1:8">
      <c r="A1374" s="336"/>
      <c r="B1374" s="329" t="s">
        <v>1217</v>
      </c>
      <c r="C1374" s="329" t="s">
        <v>1216</v>
      </c>
      <c r="D1374" s="325"/>
      <c r="E1374" s="324">
        <f>F1374-5</f>
        <v>45440</v>
      </c>
      <c r="F1374" s="324">
        <f>F1373+7</f>
        <v>45445</v>
      </c>
      <c r="G1374" s="324">
        <v>44683</v>
      </c>
      <c r="H1374" s="336"/>
    </row>
    <row r="1375" spans="1:8">
      <c r="A1375" s="336"/>
      <c r="B1375" s="341"/>
      <c r="C1375" s="341"/>
      <c r="D1375" s="340"/>
      <c r="E1375" s="339"/>
      <c r="F1375" s="339"/>
      <c r="G1375" s="339"/>
      <c r="H1375" s="336"/>
    </row>
    <row r="1376" spans="1:8">
      <c r="A1376" s="336"/>
      <c r="B1376" s="367"/>
      <c r="C1376" s="367"/>
      <c r="D1376" s="358"/>
      <c r="E1376" s="357"/>
      <c r="F1376" s="356"/>
      <c r="G1376" s="356"/>
      <c r="H1376" s="336"/>
    </row>
    <row r="1377" spans="1:8">
      <c r="A1377" s="350" t="s">
        <v>1215</v>
      </c>
      <c r="C1377" s="359"/>
      <c r="D1377" s="358"/>
      <c r="E1377" s="357"/>
      <c r="F1377" s="366"/>
      <c r="G1377" s="366"/>
      <c r="H1377" s="336"/>
    </row>
    <row r="1378" spans="1:8">
      <c r="A1378" s="336"/>
      <c r="B1378" s="335" t="s">
        <v>20</v>
      </c>
      <c r="C1378" s="335" t="s">
        <v>21</v>
      </c>
      <c r="D1378" s="334" t="s">
        <v>22</v>
      </c>
      <c r="E1378" s="331" t="s">
        <v>128</v>
      </c>
      <c r="F1378" s="331" t="s">
        <v>128</v>
      </c>
      <c r="G1378" s="331" t="s">
        <v>1215</v>
      </c>
      <c r="H1378" s="336"/>
    </row>
    <row r="1379" spans="1:8">
      <c r="A1379" s="336"/>
      <c r="B1379" s="333"/>
      <c r="C1379" s="333"/>
      <c r="D1379" s="332"/>
      <c r="E1379" s="331" t="s">
        <v>1087</v>
      </c>
      <c r="F1379" s="331" t="s">
        <v>24</v>
      </c>
      <c r="G1379" s="331" t="s">
        <v>25</v>
      </c>
      <c r="H1379" s="336"/>
    </row>
    <row r="1380" spans="1:8" ht="16.5" customHeight="1">
      <c r="A1380" s="336"/>
      <c r="B1380" s="329" t="s">
        <v>1199</v>
      </c>
      <c r="C1380" s="329" t="s">
        <v>1190</v>
      </c>
      <c r="D1380" s="330" t="s">
        <v>1197</v>
      </c>
      <c r="E1380" s="324">
        <f>F1380-3</f>
        <v>45411</v>
      </c>
      <c r="F1380" s="324">
        <v>45414</v>
      </c>
      <c r="G1380" s="324">
        <f>F1380+19</f>
        <v>45433</v>
      </c>
      <c r="H1380" s="336"/>
    </row>
    <row r="1381" spans="1:8">
      <c r="A1381" s="336"/>
      <c r="B1381" s="329" t="s">
        <v>1188</v>
      </c>
      <c r="C1381" s="329" t="s">
        <v>1214</v>
      </c>
      <c r="D1381" s="328"/>
      <c r="E1381" s="324">
        <f>F1381-3</f>
        <v>45418</v>
      </c>
      <c r="F1381" s="324">
        <f>F1380+7</f>
        <v>45421</v>
      </c>
      <c r="G1381" s="324">
        <f>F1381+19</f>
        <v>45440</v>
      </c>
      <c r="H1381" s="336"/>
    </row>
    <row r="1382" spans="1:8">
      <c r="A1382" s="336"/>
      <c r="B1382" s="346" t="s">
        <v>1213</v>
      </c>
      <c r="C1382" s="329" t="s">
        <v>1185</v>
      </c>
      <c r="D1382" s="328"/>
      <c r="E1382" s="324">
        <f>F1382-3</f>
        <v>45425</v>
      </c>
      <c r="F1382" s="324">
        <f>F1381+7</f>
        <v>45428</v>
      </c>
      <c r="G1382" s="324">
        <f>F1382+19</f>
        <v>45447</v>
      </c>
      <c r="H1382" s="336"/>
    </row>
    <row r="1383" spans="1:8">
      <c r="A1383" s="336"/>
      <c r="B1383" s="329" t="s">
        <v>1184</v>
      </c>
      <c r="C1383" s="329" t="s">
        <v>1183</v>
      </c>
      <c r="D1383" s="328"/>
      <c r="E1383" s="324">
        <f>F1383-3</f>
        <v>45432</v>
      </c>
      <c r="F1383" s="324">
        <f>F1382+7</f>
        <v>45435</v>
      </c>
      <c r="G1383" s="324">
        <f>F1383+19</f>
        <v>45454</v>
      </c>
      <c r="H1383" s="336"/>
    </row>
    <row r="1384" spans="1:8">
      <c r="A1384" s="336"/>
      <c r="B1384" s="329" t="s">
        <v>1182</v>
      </c>
      <c r="C1384" s="329" t="s">
        <v>1181</v>
      </c>
      <c r="D1384" s="325"/>
      <c r="E1384" s="324">
        <f>F1384-3</f>
        <v>45439</v>
      </c>
      <c r="F1384" s="324">
        <f>F1383+7</f>
        <v>45442</v>
      </c>
      <c r="G1384" s="324">
        <f>F1384+19</f>
        <v>45461</v>
      </c>
      <c r="H1384" s="336"/>
    </row>
    <row r="1385" spans="1:8">
      <c r="A1385" s="336"/>
      <c r="B1385" s="341"/>
      <c r="C1385" s="361"/>
      <c r="D1385" s="340"/>
      <c r="E1385" s="339"/>
      <c r="F1385" s="339"/>
      <c r="G1385" s="339"/>
      <c r="H1385" s="364"/>
    </row>
    <row r="1386" spans="1:8">
      <c r="A1386" s="343" t="s">
        <v>1212</v>
      </c>
      <c r="B1386" s="341"/>
      <c r="C1386" s="341"/>
      <c r="D1386" s="340"/>
      <c r="E1386" s="339"/>
      <c r="F1386" s="339"/>
      <c r="G1386" s="339"/>
      <c r="H1386" s="339"/>
    </row>
    <row r="1387" spans="1:8">
      <c r="A1387" s="336"/>
      <c r="B1387" s="335" t="s">
        <v>20</v>
      </c>
      <c r="C1387" s="335" t="s">
        <v>21</v>
      </c>
      <c r="D1387" s="334" t="s">
        <v>22</v>
      </c>
      <c r="E1387" s="331" t="s">
        <v>128</v>
      </c>
      <c r="F1387" s="331" t="s">
        <v>128</v>
      </c>
      <c r="G1387" s="331" t="s">
        <v>1212</v>
      </c>
      <c r="H1387" s="339"/>
    </row>
    <row r="1388" spans="1:8">
      <c r="A1388" s="336"/>
      <c r="B1388" s="333"/>
      <c r="C1388" s="333"/>
      <c r="D1388" s="332"/>
      <c r="E1388" s="331" t="s">
        <v>1087</v>
      </c>
      <c r="F1388" s="331" t="s">
        <v>24</v>
      </c>
      <c r="G1388" s="331" t="s">
        <v>25</v>
      </c>
      <c r="H1388" s="339"/>
    </row>
    <row r="1389" spans="1:8">
      <c r="A1389" s="336"/>
      <c r="B1389" s="329" t="s">
        <v>1118</v>
      </c>
      <c r="C1389" s="329"/>
      <c r="D1389" s="330" t="s">
        <v>1211</v>
      </c>
      <c r="E1389" s="324">
        <f>F1389-4</f>
        <v>45414</v>
      </c>
      <c r="F1389" s="324">
        <v>45418</v>
      </c>
      <c r="G1389" s="324">
        <f>F1389+16</f>
        <v>45434</v>
      </c>
      <c r="H1389" s="339"/>
    </row>
    <row r="1390" spans="1:8">
      <c r="A1390" s="350"/>
      <c r="B1390" s="329" t="s">
        <v>1210</v>
      </c>
      <c r="C1390" s="329" t="s">
        <v>1209</v>
      </c>
      <c r="D1390" s="328"/>
      <c r="E1390" s="324">
        <f>F1390-4</f>
        <v>45421</v>
      </c>
      <c r="F1390" s="324">
        <f>F1389+7</f>
        <v>45425</v>
      </c>
      <c r="G1390" s="324">
        <f>F1390+16</f>
        <v>45441</v>
      </c>
      <c r="H1390" s="356"/>
    </row>
    <row r="1391" spans="1:8">
      <c r="A1391" s="350"/>
      <c r="B1391" s="346" t="s">
        <v>1208</v>
      </c>
      <c r="C1391" s="329" t="s">
        <v>1207</v>
      </c>
      <c r="D1391" s="328"/>
      <c r="E1391" s="324">
        <f>F1391-4</f>
        <v>45428</v>
      </c>
      <c r="F1391" s="324">
        <f>F1390+7</f>
        <v>45432</v>
      </c>
      <c r="G1391" s="324">
        <f>F1391+16</f>
        <v>45448</v>
      </c>
      <c r="H1391" s="356"/>
    </row>
    <row r="1392" spans="1:8">
      <c r="A1392" s="350"/>
      <c r="B1392" s="329" t="s">
        <v>1206</v>
      </c>
      <c r="C1392" s="329" t="s">
        <v>1205</v>
      </c>
      <c r="D1392" s="328"/>
      <c r="E1392" s="324">
        <f>F1392-4</f>
        <v>45435</v>
      </c>
      <c r="F1392" s="324">
        <f>F1391+7</f>
        <v>45439</v>
      </c>
      <c r="G1392" s="324">
        <f>F1392+16</f>
        <v>45455</v>
      </c>
      <c r="H1392" s="356"/>
    </row>
    <row r="1393" spans="1:8">
      <c r="A1393" s="350"/>
      <c r="B1393" s="329" t="s">
        <v>1204</v>
      </c>
      <c r="C1393" s="329" t="s">
        <v>1203</v>
      </c>
      <c r="D1393" s="325"/>
      <c r="E1393" s="324">
        <f>F1393-4</f>
        <v>45442</v>
      </c>
      <c r="F1393" s="324">
        <f>F1392+7</f>
        <v>45446</v>
      </c>
      <c r="G1393" s="324">
        <f>F1393+16</f>
        <v>45462</v>
      </c>
      <c r="H1393" s="356"/>
    </row>
    <row r="1394" spans="1:8">
      <c r="A1394" s="350"/>
      <c r="B1394" s="365"/>
      <c r="C1394" s="341"/>
      <c r="D1394" s="340"/>
      <c r="E1394" s="339"/>
      <c r="F1394" s="339"/>
      <c r="G1394" s="339"/>
      <c r="H1394" s="364"/>
    </row>
    <row r="1395" spans="1:8">
      <c r="A1395" s="350"/>
      <c r="B1395" s="363"/>
      <c r="C1395" s="363"/>
      <c r="D1395" s="340"/>
      <c r="E1395" s="339"/>
      <c r="F1395" s="339"/>
      <c r="G1395" s="323"/>
      <c r="H1395" s="362"/>
    </row>
    <row r="1396" spans="1:8">
      <c r="A1396" s="350" t="s">
        <v>1202</v>
      </c>
      <c r="D1396" s="340"/>
      <c r="E1396" s="339"/>
      <c r="F1396" s="339"/>
      <c r="G1396" s="323"/>
      <c r="H1396" s="362"/>
    </row>
    <row r="1397" spans="1:8">
      <c r="A1397" s="350"/>
      <c r="B1397" s="335" t="s">
        <v>20</v>
      </c>
      <c r="C1397" s="335" t="s">
        <v>21</v>
      </c>
      <c r="D1397" s="334" t="s">
        <v>22</v>
      </c>
      <c r="E1397" s="331" t="s">
        <v>128</v>
      </c>
      <c r="F1397" s="331" t="s">
        <v>128</v>
      </c>
      <c r="G1397" s="331" t="s">
        <v>1201</v>
      </c>
      <c r="H1397" s="331" t="s">
        <v>1200</v>
      </c>
    </row>
    <row r="1398" spans="1:8">
      <c r="A1398" s="350"/>
      <c r="B1398" s="333"/>
      <c r="C1398" s="333"/>
      <c r="D1398" s="332"/>
      <c r="E1398" s="331" t="s">
        <v>1087</v>
      </c>
      <c r="F1398" s="331" t="s">
        <v>24</v>
      </c>
      <c r="G1398" s="331" t="s">
        <v>25</v>
      </c>
      <c r="H1398" s="331" t="s">
        <v>25</v>
      </c>
    </row>
    <row r="1399" spans="1:8" ht="16.5" customHeight="1">
      <c r="A1399" s="350"/>
      <c r="B1399" s="329" t="s">
        <v>1199</v>
      </c>
      <c r="C1399" s="329" t="s">
        <v>1198</v>
      </c>
      <c r="D1399" s="330" t="s">
        <v>1197</v>
      </c>
      <c r="E1399" s="324">
        <f>F1399-3</f>
        <v>45411</v>
      </c>
      <c r="F1399" s="324">
        <v>45414</v>
      </c>
      <c r="G1399" s="324">
        <f>F1399+14</f>
        <v>45428</v>
      </c>
      <c r="H1399" s="324" t="s">
        <v>1193</v>
      </c>
    </row>
    <row r="1400" spans="1:8">
      <c r="A1400" s="336"/>
      <c r="B1400" s="329" t="s">
        <v>1196</v>
      </c>
      <c r="C1400" s="329" t="s">
        <v>1187</v>
      </c>
      <c r="D1400" s="328"/>
      <c r="E1400" s="324">
        <f>F1400-3</f>
        <v>45418</v>
      </c>
      <c r="F1400" s="324">
        <f>F1399+7</f>
        <v>45421</v>
      </c>
      <c r="G1400" s="324">
        <f>F1400+14</f>
        <v>45435</v>
      </c>
      <c r="H1400" s="324" t="s">
        <v>1193</v>
      </c>
    </row>
    <row r="1401" spans="1:8">
      <c r="A1401" s="336"/>
      <c r="B1401" s="346" t="s">
        <v>1186</v>
      </c>
      <c r="C1401" s="329" t="s">
        <v>1195</v>
      </c>
      <c r="D1401" s="328"/>
      <c r="E1401" s="324">
        <f>F1401-3</f>
        <v>45425</v>
      </c>
      <c r="F1401" s="324">
        <f>F1400+7</f>
        <v>45428</v>
      </c>
      <c r="G1401" s="324">
        <f>F1401+14</f>
        <v>45442</v>
      </c>
      <c r="H1401" s="324" t="s">
        <v>1193</v>
      </c>
    </row>
    <row r="1402" spans="1:8">
      <c r="A1402" s="336"/>
      <c r="B1402" s="329" t="s">
        <v>1184</v>
      </c>
      <c r="C1402" s="329" t="s">
        <v>1194</v>
      </c>
      <c r="D1402" s="328"/>
      <c r="E1402" s="324">
        <f>F1402-3</f>
        <v>45432</v>
      </c>
      <c r="F1402" s="324">
        <f>F1401+7</f>
        <v>45435</v>
      </c>
      <c r="G1402" s="324">
        <f>F1402+14</f>
        <v>45449</v>
      </c>
      <c r="H1402" s="324" t="s">
        <v>1180</v>
      </c>
    </row>
    <row r="1403" spans="1:8">
      <c r="A1403" s="336"/>
      <c r="B1403" s="329" t="s">
        <v>1182</v>
      </c>
      <c r="C1403" s="329" t="s">
        <v>1181</v>
      </c>
      <c r="D1403" s="325"/>
      <c r="E1403" s="324">
        <f>F1403-3</f>
        <v>45439</v>
      </c>
      <c r="F1403" s="324">
        <f>F1402+7</f>
        <v>45442</v>
      </c>
      <c r="G1403" s="324">
        <f>F1403+14</f>
        <v>45456</v>
      </c>
      <c r="H1403" s="324" t="s">
        <v>1193</v>
      </c>
    </row>
    <row r="1404" spans="1:8">
      <c r="A1404" s="336"/>
      <c r="B1404" s="341"/>
      <c r="C1404" s="361"/>
      <c r="D1404" s="340"/>
      <c r="E1404" s="339"/>
      <c r="F1404" s="339"/>
      <c r="G1404" s="339"/>
      <c r="H1404" s="339"/>
    </row>
    <row r="1405" spans="1:8">
      <c r="A1405" s="343" t="s">
        <v>181</v>
      </c>
      <c r="B1405" s="360"/>
      <c r="C1405" s="359"/>
      <c r="D1405" s="358"/>
      <c r="E1405" s="357"/>
      <c r="F1405" s="356"/>
      <c r="G1405" s="357"/>
      <c r="H1405" s="356"/>
    </row>
    <row r="1406" spans="1:8">
      <c r="A1406" s="336"/>
      <c r="B1406" s="350"/>
      <c r="C1406" s="350"/>
      <c r="D1406" s="337"/>
      <c r="E1406" s="336"/>
      <c r="F1406" s="336"/>
      <c r="G1406" s="339"/>
    </row>
    <row r="1407" spans="1:8">
      <c r="A1407" s="336"/>
      <c r="B1407" s="335" t="s">
        <v>20</v>
      </c>
      <c r="C1407" s="335" t="s">
        <v>21</v>
      </c>
      <c r="D1407" s="334" t="s">
        <v>22</v>
      </c>
      <c r="E1407" s="331" t="s">
        <v>128</v>
      </c>
      <c r="F1407" s="331" t="s">
        <v>128</v>
      </c>
      <c r="G1407" s="331" t="s">
        <v>1192</v>
      </c>
      <c r="H1407" s="331" t="s">
        <v>181</v>
      </c>
    </row>
    <row r="1408" spans="1:8">
      <c r="A1408" s="336"/>
      <c r="B1408" s="333"/>
      <c r="C1408" s="333"/>
      <c r="D1408" s="332"/>
      <c r="E1408" s="331" t="s">
        <v>1087</v>
      </c>
      <c r="F1408" s="331" t="s">
        <v>24</v>
      </c>
      <c r="G1408" s="331" t="s">
        <v>25</v>
      </c>
      <c r="H1408" s="331" t="s">
        <v>25</v>
      </c>
    </row>
    <row r="1409" spans="1:8" ht="16.5" customHeight="1">
      <c r="A1409" s="336"/>
      <c r="B1409" s="329" t="s">
        <v>1191</v>
      </c>
      <c r="C1409" s="329" t="s">
        <v>1190</v>
      </c>
      <c r="D1409" s="330" t="s">
        <v>1189</v>
      </c>
      <c r="E1409" s="324">
        <f>F1409-3</f>
        <v>45411</v>
      </c>
      <c r="F1409" s="324">
        <v>45414</v>
      </c>
      <c r="G1409" s="324">
        <f>F1409+14</f>
        <v>45428</v>
      </c>
      <c r="H1409" s="324" t="s">
        <v>1180</v>
      </c>
    </row>
    <row r="1410" spans="1:8">
      <c r="A1410" s="336"/>
      <c r="B1410" s="329" t="s">
        <v>1188</v>
      </c>
      <c r="C1410" s="329" t="s">
        <v>1187</v>
      </c>
      <c r="D1410" s="328"/>
      <c r="E1410" s="324">
        <f>F1410-3</f>
        <v>45418</v>
      </c>
      <c r="F1410" s="324">
        <f>F1409+7</f>
        <v>45421</v>
      </c>
      <c r="G1410" s="324">
        <f>F1410+14</f>
        <v>45435</v>
      </c>
      <c r="H1410" s="324" t="s">
        <v>1180</v>
      </c>
    </row>
    <row r="1411" spans="1:8">
      <c r="A1411" s="336"/>
      <c r="B1411" s="346" t="s">
        <v>1186</v>
      </c>
      <c r="C1411" s="329" t="s">
        <v>1185</v>
      </c>
      <c r="D1411" s="328"/>
      <c r="E1411" s="324">
        <f>F1411-3</f>
        <v>45425</v>
      </c>
      <c r="F1411" s="324">
        <f>F1410+7</f>
        <v>45428</v>
      </c>
      <c r="G1411" s="324">
        <f>F1411+14</f>
        <v>45442</v>
      </c>
      <c r="H1411" s="324" t="s">
        <v>1180</v>
      </c>
    </row>
    <row r="1412" spans="1:8">
      <c r="A1412" s="336"/>
      <c r="B1412" s="329" t="s">
        <v>1184</v>
      </c>
      <c r="C1412" s="329" t="s">
        <v>1183</v>
      </c>
      <c r="D1412" s="328"/>
      <c r="E1412" s="324">
        <f>F1412-3</f>
        <v>45432</v>
      </c>
      <c r="F1412" s="324">
        <f>F1411+7</f>
        <v>45435</v>
      </c>
      <c r="G1412" s="324">
        <f>F1412+14</f>
        <v>45449</v>
      </c>
      <c r="H1412" s="324" t="s">
        <v>1180</v>
      </c>
    </row>
    <row r="1413" spans="1:8">
      <c r="A1413" s="336"/>
      <c r="B1413" s="329" t="s">
        <v>1182</v>
      </c>
      <c r="C1413" s="329" t="s">
        <v>1181</v>
      </c>
      <c r="D1413" s="325"/>
      <c r="E1413" s="324">
        <f>F1413-3</f>
        <v>45439</v>
      </c>
      <c r="F1413" s="324">
        <f>F1412+7</f>
        <v>45442</v>
      </c>
      <c r="G1413" s="324">
        <f>F1413+14</f>
        <v>45456</v>
      </c>
      <c r="H1413" s="324" t="s">
        <v>1180</v>
      </c>
    </row>
    <row r="1414" spans="1:8">
      <c r="A1414" s="336"/>
      <c r="B1414" s="341"/>
      <c r="C1414" s="341"/>
      <c r="D1414" s="340"/>
      <c r="E1414" s="339"/>
      <c r="F1414" s="339"/>
      <c r="G1414" s="339"/>
      <c r="H1414" s="339"/>
    </row>
    <row r="1415" spans="1:8">
      <c r="A1415" s="343" t="s">
        <v>1179</v>
      </c>
      <c r="B1415" s="341"/>
      <c r="C1415" s="341"/>
      <c r="D1415" s="340"/>
      <c r="E1415" s="339"/>
      <c r="F1415" s="339"/>
      <c r="G1415" s="339"/>
      <c r="H1415" s="339"/>
    </row>
    <row r="1416" spans="1:8">
      <c r="A1416" s="336"/>
      <c r="B1416" s="335" t="s">
        <v>20</v>
      </c>
      <c r="C1416" s="335" t="s">
        <v>21</v>
      </c>
      <c r="D1416" s="334" t="s">
        <v>22</v>
      </c>
      <c r="E1416" s="331" t="s">
        <v>128</v>
      </c>
      <c r="F1416" s="331" t="s">
        <v>128</v>
      </c>
      <c r="G1416" s="331" t="s">
        <v>1178</v>
      </c>
      <c r="H1416" s="336"/>
    </row>
    <row r="1417" spans="1:8">
      <c r="A1417" s="336"/>
      <c r="B1417" s="333"/>
      <c r="C1417" s="333"/>
      <c r="D1417" s="332"/>
      <c r="E1417" s="331" t="s">
        <v>1087</v>
      </c>
      <c r="F1417" s="331" t="s">
        <v>24</v>
      </c>
      <c r="G1417" s="331" t="s">
        <v>25</v>
      </c>
      <c r="H1417" s="336"/>
    </row>
    <row r="1418" spans="1:8" ht="16.5" customHeight="1">
      <c r="A1418" s="336"/>
      <c r="B1418" s="329" t="s">
        <v>1177</v>
      </c>
      <c r="C1418" s="329" t="s">
        <v>1176</v>
      </c>
      <c r="D1418" s="330" t="s">
        <v>1175</v>
      </c>
      <c r="E1418" s="324">
        <f>F1418-4</f>
        <v>45415</v>
      </c>
      <c r="F1418" s="324">
        <v>45419</v>
      </c>
      <c r="G1418" s="324">
        <f>F1418+30</f>
        <v>45449</v>
      </c>
      <c r="H1418" s="336"/>
    </row>
    <row r="1419" spans="1:8" ht="16.5" customHeight="1">
      <c r="A1419" s="336"/>
      <c r="B1419" s="329" t="s">
        <v>1167</v>
      </c>
      <c r="C1419" s="329" t="s">
        <v>1174</v>
      </c>
      <c r="D1419" s="328"/>
      <c r="E1419" s="324">
        <f>F1419-4</f>
        <v>45422</v>
      </c>
      <c r="F1419" s="324">
        <f>F1418+7</f>
        <v>45426</v>
      </c>
      <c r="G1419" s="324">
        <f>F1419+30</f>
        <v>45456</v>
      </c>
      <c r="H1419" s="336"/>
    </row>
    <row r="1420" spans="1:8" ht="16.5" customHeight="1">
      <c r="A1420" s="336"/>
      <c r="B1420" s="346" t="s">
        <v>1173</v>
      </c>
      <c r="C1420" s="329" t="s">
        <v>1164</v>
      </c>
      <c r="D1420" s="328"/>
      <c r="E1420" s="324">
        <f>F1420-4</f>
        <v>45429</v>
      </c>
      <c r="F1420" s="324">
        <f>F1419+7</f>
        <v>45433</v>
      </c>
      <c r="G1420" s="324">
        <f>F1420+30</f>
        <v>45463</v>
      </c>
      <c r="H1420" s="336"/>
    </row>
    <row r="1421" spans="1:8">
      <c r="A1421" s="336"/>
      <c r="B1421" s="329" t="s">
        <v>1163</v>
      </c>
      <c r="C1421" s="329" t="s">
        <v>1172</v>
      </c>
      <c r="D1421" s="328"/>
      <c r="E1421" s="324">
        <f>F1421-4</f>
        <v>45436</v>
      </c>
      <c r="F1421" s="324">
        <f>F1420+7</f>
        <v>45440</v>
      </c>
      <c r="G1421" s="324">
        <f>F1421+30</f>
        <v>45470</v>
      </c>
      <c r="H1421" s="336"/>
    </row>
    <row r="1422" spans="1:8">
      <c r="A1422" s="336"/>
      <c r="B1422" s="329" t="s">
        <v>1161</v>
      </c>
      <c r="C1422" s="329" t="s">
        <v>1160</v>
      </c>
      <c r="D1422" s="325"/>
      <c r="E1422" s="324">
        <f>F1422-4</f>
        <v>45443</v>
      </c>
      <c r="F1422" s="324">
        <f>F1421+7</f>
        <v>45447</v>
      </c>
      <c r="G1422" s="324">
        <f>F1422+30</f>
        <v>45477</v>
      </c>
      <c r="H1422" s="336"/>
    </row>
    <row r="1423" spans="1:8">
      <c r="A1423" s="343" t="s">
        <v>1171</v>
      </c>
      <c r="D1423" s="337"/>
      <c r="E1423" s="336"/>
      <c r="F1423" s="336"/>
      <c r="G1423" s="336"/>
      <c r="H1423" s="336"/>
    </row>
    <row r="1424" spans="1:8">
      <c r="A1424" s="336"/>
      <c r="B1424" s="335" t="s">
        <v>20</v>
      </c>
      <c r="C1424" s="335" t="s">
        <v>21</v>
      </c>
      <c r="D1424" s="334" t="s">
        <v>22</v>
      </c>
      <c r="E1424" s="331" t="s">
        <v>128</v>
      </c>
      <c r="F1424" s="331" t="s">
        <v>128</v>
      </c>
      <c r="G1424" s="331" t="s">
        <v>179</v>
      </c>
      <c r="H1424" s="336"/>
    </row>
    <row r="1425" spans="1:8">
      <c r="A1425" s="336"/>
      <c r="B1425" s="333"/>
      <c r="C1425" s="333"/>
      <c r="D1425" s="332"/>
      <c r="E1425" s="331" t="s">
        <v>1087</v>
      </c>
      <c r="F1425" s="331" t="s">
        <v>24</v>
      </c>
      <c r="G1425" s="331" t="s">
        <v>25</v>
      </c>
      <c r="H1425" s="336"/>
    </row>
    <row r="1426" spans="1:8" ht="16.5" customHeight="1">
      <c r="A1426" s="336"/>
      <c r="B1426" s="329" t="s">
        <v>1170</v>
      </c>
      <c r="C1426" s="329" t="s">
        <v>1169</v>
      </c>
      <c r="D1426" s="330" t="s">
        <v>1168</v>
      </c>
      <c r="E1426" s="324">
        <f>F1426-4</f>
        <v>45415</v>
      </c>
      <c r="F1426" s="324">
        <v>45419</v>
      </c>
      <c r="G1426" s="324">
        <f>F1426+29</f>
        <v>45448</v>
      </c>
      <c r="H1426" s="336"/>
    </row>
    <row r="1427" spans="1:8" ht="16.5" customHeight="1">
      <c r="A1427" s="336"/>
      <c r="B1427" s="329" t="s">
        <v>1167</v>
      </c>
      <c r="C1427" s="329" t="s">
        <v>1166</v>
      </c>
      <c r="D1427" s="328"/>
      <c r="E1427" s="324">
        <f>F1427-4</f>
        <v>45422</v>
      </c>
      <c r="F1427" s="324">
        <f>F1426+7</f>
        <v>45426</v>
      </c>
      <c r="G1427" s="324">
        <f>F1427+29</f>
        <v>45455</v>
      </c>
      <c r="H1427" s="336"/>
    </row>
    <row r="1428" spans="1:8" ht="16.5" customHeight="1">
      <c r="A1428" s="336"/>
      <c r="B1428" s="346" t="s">
        <v>1165</v>
      </c>
      <c r="C1428" s="329" t="s">
        <v>1164</v>
      </c>
      <c r="D1428" s="328"/>
      <c r="E1428" s="324">
        <f>F1428-4</f>
        <v>45429</v>
      </c>
      <c r="F1428" s="324">
        <f>F1427+7</f>
        <v>45433</v>
      </c>
      <c r="G1428" s="324">
        <f>F1428+29</f>
        <v>45462</v>
      </c>
      <c r="H1428" s="336"/>
    </row>
    <row r="1429" spans="1:8">
      <c r="A1429" s="336"/>
      <c r="B1429" s="329" t="s">
        <v>1163</v>
      </c>
      <c r="C1429" s="329" t="s">
        <v>1162</v>
      </c>
      <c r="D1429" s="328"/>
      <c r="E1429" s="324">
        <f>F1429-4</f>
        <v>45436</v>
      </c>
      <c r="F1429" s="324">
        <f>F1428+7</f>
        <v>45440</v>
      </c>
      <c r="G1429" s="324">
        <f>F1429+29</f>
        <v>45469</v>
      </c>
      <c r="H1429" s="336"/>
    </row>
    <row r="1430" spans="1:8">
      <c r="A1430" s="336"/>
      <c r="B1430" s="329" t="s">
        <v>1161</v>
      </c>
      <c r="C1430" s="329" t="s">
        <v>1160</v>
      </c>
      <c r="D1430" s="325"/>
      <c r="E1430" s="324">
        <f>F1430-4</f>
        <v>45443</v>
      </c>
      <c r="F1430" s="324">
        <f>F1429+7</f>
        <v>45447</v>
      </c>
      <c r="G1430" s="324">
        <f>F1430+29</f>
        <v>45476</v>
      </c>
      <c r="H1430" s="336"/>
    </row>
    <row r="1431" spans="1:8">
      <c r="A1431" s="336"/>
      <c r="B1431" s="341"/>
      <c r="C1431" s="355"/>
      <c r="D1431" s="340"/>
      <c r="E1431" s="339"/>
      <c r="F1431" s="339"/>
      <c r="G1431" s="339"/>
      <c r="H1431" s="336"/>
    </row>
    <row r="1432" spans="1:8">
      <c r="A1432" s="336"/>
      <c r="B1432" s="335" t="s">
        <v>20</v>
      </c>
      <c r="C1432" s="335" t="s">
        <v>21</v>
      </c>
      <c r="D1432" s="334" t="s">
        <v>22</v>
      </c>
      <c r="E1432" s="331" t="s">
        <v>128</v>
      </c>
      <c r="F1432" s="331" t="s">
        <v>128</v>
      </c>
      <c r="G1432" s="331" t="s">
        <v>179</v>
      </c>
      <c r="H1432" s="336"/>
    </row>
    <row r="1433" spans="1:8">
      <c r="A1433" s="336"/>
      <c r="B1433" s="333"/>
      <c r="C1433" s="333"/>
      <c r="D1433" s="332"/>
      <c r="E1433" s="331" t="s">
        <v>1087</v>
      </c>
      <c r="F1433" s="331" t="s">
        <v>24</v>
      </c>
      <c r="G1433" s="331" t="s">
        <v>25</v>
      </c>
      <c r="H1433" s="336"/>
    </row>
    <row r="1434" spans="1:8" ht="16.5" customHeight="1">
      <c r="A1434" s="336"/>
      <c r="B1434" s="329" t="s">
        <v>1159</v>
      </c>
      <c r="C1434" s="329" t="s">
        <v>1158</v>
      </c>
      <c r="D1434" s="330" t="s">
        <v>1157</v>
      </c>
      <c r="E1434" s="324">
        <f>F1434-4</f>
        <v>45410</v>
      </c>
      <c r="F1434" s="324">
        <v>45414</v>
      </c>
      <c r="G1434" s="324">
        <f>F1434+25</f>
        <v>45439</v>
      </c>
      <c r="H1434" s="336"/>
    </row>
    <row r="1435" spans="1:8">
      <c r="A1435" s="336"/>
      <c r="B1435" s="329" t="s">
        <v>1156</v>
      </c>
      <c r="C1435" s="329" t="s">
        <v>1155</v>
      </c>
      <c r="D1435" s="328"/>
      <c r="E1435" s="324">
        <f>F1435-4</f>
        <v>45417</v>
      </c>
      <c r="F1435" s="324">
        <f>F1434+7</f>
        <v>45421</v>
      </c>
      <c r="G1435" s="324">
        <f>F1435+25</f>
        <v>45446</v>
      </c>
      <c r="H1435" s="336"/>
    </row>
    <row r="1436" spans="1:8">
      <c r="A1436" s="336"/>
      <c r="B1436" s="354" t="s">
        <v>1154</v>
      </c>
      <c r="C1436" s="348"/>
      <c r="D1436" s="328"/>
      <c r="E1436" s="347">
        <f>F1436-4</f>
        <v>45424</v>
      </c>
      <c r="F1436" s="347">
        <f>F1435+7</f>
        <v>45428</v>
      </c>
      <c r="G1436" s="347">
        <f>F1436+25</f>
        <v>45453</v>
      </c>
      <c r="H1436" s="336"/>
    </row>
    <row r="1437" spans="1:8">
      <c r="A1437" s="336"/>
      <c r="B1437" s="329" t="s">
        <v>1153</v>
      </c>
      <c r="C1437" s="329" t="s">
        <v>1152</v>
      </c>
      <c r="D1437" s="328"/>
      <c r="E1437" s="324">
        <f>F1437-4</f>
        <v>45431</v>
      </c>
      <c r="F1437" s="324">
        <f>F1436+7</f>
        <v>45435</v>
      </c>
      <c r="G1437" s="324">
        <f>F1437+25</f>
        <v>45460</v>
      </c>
      <c r="H1437" s="336"/>
    </row>
    <row r="1438" spans="1:8">
      <c r="A1438" s="336"/>
      <c r="B1438" s="329" t="s">
        <v>1151</v>
      </c>
      <c r="C1438" s="329" t="s">
        <v>10</v>
      </c>
      <c r="D1438" s="325"/>
      <c r="E1438" s="324">
        <f>F1438-4</f>
        <v>45438</v>
      </c>
      <c r="F1438" s="324">
        <f>F1437+7</f>
        <v>45442</v>
      </c>
      <c r="G1438" s="324">
        <f>F1438+25</f>
        <v>45467</v>
      </c>
      <c r="H1438" s="336"/>
    </row>
    <row r="1439" spans="1:8">
      <c r="A1439" s="336"/>
      <c r="D1439" s="337"/>
      <c r="E1439" s="336"/>
      <c r="F1439" s="353"/>
      <c r="G1439" s="336"/>
      <c r="H1439" s="336"/>
    </row>
    <row r="1440" spans="1:8">
      <c r="A1440" s="336"/>
      <c r="B1440" s="335" t="s">
        <v>20</v>
      </c>
      <c r="C1440" s="335" t="s">
        <v>21</v>
      </c>
      <c r="D1440" s="334" t="s">
        <v>22</v>
      </c>
      <c r="E1440" s="331" t="s">
        <v>128</v>
      </c>
      <c r="F1440" s="331" t="s">
        <v>128</v>
      </c>
      <c r="G1440" s="331" t="s">
        <v>179</v>
      </c>
      <c r="H1440" s="336"/>
    </row>
    <row r="1441" spans="1:8">
      <c r="A1441" s="336"/>
      <c r="B1441" s="333"/>
      <c r="C1441" s="333"/>
      <c r="D1441" s="332"/>
      <c r="E1441" s="331" t="s">
        <v>1087</v>
      </c>
      <c r="F1441" s="331" t="s">
        <v>24</v>
      </c>
      <c r="G1441" s="331" t="s">
        <v>25</v>
      </c>
      <c r="H1441" s="336"/>
    </row>
    <row r="1442" spans="1:8" ht="16.5" customHeight="1">
      <c r="A1442" s="336"/>
      <c r="B1442" s="348" t="s">
        <v>1122</v>
      </c>
      <c r="C1442" s="348"/>
      <c r="D1442" s="330" t="s">
        <v>1150</v>
      </c>
      <c r="E1442" s="347">
        <f>F1442-4</f>
        <v>45412</v>
      </c>
      <c r="F1442" s="347">
        <v>45416</v>
      </c>
      <c r="G1442" s="347">
        <f>F1442+26</f>
        <v>45442</v>
      </c>
      <c r="H1442" s="336"/>
    </row>
    <row r="1443" spans="1:8">
      <c r="A1443" s="336"/>
      <c r="B1443" s="329" t="s">
        <v>1149</v>
      </c>
      <c r="C1443" s="329" t="s">
        <v>1148</v>
      </c>
      <c r="D1443" s="328"/>
      <c r="E1443" s="324">
        <f>F1443-4</f>
        <v>45419</v>
      </c>
      <c r="F1443" s="324">
        <f>F1442+7</f>
        <v>45423</v>
      </c>
      <c r="G1443" s="324">
        <f>F1443+26</f>
        <v>45449</v>
      </c>
      <c r="H1443" s="336"/>
    </row>
    <row r="1444" spans="1:8">
      <c r="A1444" s="336"/>
      <c r="B1444" s="346" t="s">
        <v>1147</v>
      </c>
      <c r="C1444" s="329" t="s">
        <v>1146</v>
      </c>
      <c r="D1444" s="328"/>
      <c r="E1444" s="324">
        <f>F1444-4</f>
        <v>45426</v>
      </c>
      <c r="F1444" s="324">
        <f>F1443+7</f>
        <v>45430</v>
      </c>
      <c r="G1444" s="324">
        <f>F1444+26</f>
        <v>45456</v>
      </c>
      <c r="H1444" s="336"/>
    </row>
    <row r="1445" spans="1:8">
      <c r="A1445" s="336"/>
      <c r="B1445" s="348" t="s">
        <v>1122</v>
      </c>
      <c r="C1445" s="348"/>
      <c r="D1445" s="328"/>
      <c r="E1445" s="347">
        <f>F1445-4</f>
        <v>45433</v>
      </c>
      <c r="F1445" s="347">
        <f>F1444+7</f>
        <v>45437</v>
      </c>
      <c r="G1445" s="347">
        <f>F1445+26</f>
        <v>45463</v>
      </c>
      <c r="H1445" s="336"/>
    </row>
    <row r="1446" spans="1:8">
      <c r="A1446" s="336"/>
      <c r="B1446" s="329" t="s">
        <v>1145</v>
      </c>
      <c r="C1446" s="329" t="s">
        <v>1144</v>
      </c>
      <c r="D1446" s="325"/>
      <c r="E1446" s="324">
        <f>F1446-4</f>
        <v>45440</v>
      </c>
      <c r="F1446" s="324">
        <f>F1445+7</f>
        <v>45444</v>
      </c>
      <c r="G1446" s="324">
        <f>F1446+26</f>
        <v>45470</v>
      </c>
      <c r="H1446" s="336"/>
    </row>
    <row r="1447" spans="1:8">
      <c r="A1447" s="336"/>
      <c r="B1447" s="352"/>
      <c r="C1447" s="351"/>
      <c r="D1447" s="340"/>
      <c r="E1447" s="339"/>
      <c r="F1447" s="339"/>
      <c r="G1447" s="339"/>
      <c r="H1447" s="336"/>
    </row>
    <row r="1448" spans="1:8">
      <c r="A1448" s="343" t="s">
        <v>1143</v>
      </c>
      <c r="D1448" s="337"/>
      <c r="E1448" s="336"/>
      <c r="F1448" s="336"/>
      <c r="G1448" s="336"/>
      <c r="H1448" s="336"/>
    </row>
    <row r="1449" spans="1:8">
      <c r="A1449" s="336"/>
      <c r="B1449" s="335" t="s">
        <v>1142</v>
      </c>
      <c r="C1449" s="335" t="s">
        <v>21</v>
      </c>
      <c r="D1449" s="334" t="s">
        <v>22</v>
      </c>
      <c r="E1449" s="331" t="s">
        <v>128</v>
      </c>
      <c r="F1449" s="331" t="s">
        <v>128</v>
      </c>
      <c r="G1449" s="331" t="s">
        <v>183</v>
      </c>
      <c r="H1449" s="336"/>
    </row>
    <row r="1450" spans="1:8">
      <c r="A1450" s="336"/>
      <c r="B1450" s="333"/>
      <c r="C1450" s="333"/>
      <c r="D1450" s="332"/>
      <c r="E1450" s="331" t="s">
        <v>1087</v>
      </c>
      <c r="F1450" s="331" t="s">
        <v>24</v>
      </c>
      <c r="G1450" s="331" t="s">
        <v>25</v>
      </c>
      <c r="H1450" s="336"/>
    </row>
    <row r="1451" spans="1:8">
      <c r="A1451" s="336"/>
      <c r="B1451" s="329" t="s">
        <v>1141</v>
      </c>
      <c r="C1451" s="329" t="s">
        <v>1140</v>
      </c>
      <c r="D1451" s="330" t="s">
        <v>1139</v>
      </c>
      <c r="E1451" s="324">
        <f>F1451-4</f>
        <v>45415</v>
      </c>
      <c r="F1451" s="324">
        <v>45419</v>
      </c>
      <c r="G1451" s="324">
        <f>F1451+36</f>
        <v>45455</v>
      </c>
      <c r="H1451" s="336"/>
    </row>
    <row r="1452" spans="1:8">
      <c r="A1452" s="336"/>
      <c r="B1452" s="329" t="s">
        <v>1138</v>
      </c>
      <c r="C1452" s="329" t="s">
        <v>1137</v>
      </c>
      <c r="D1452" s="328"/>
      <c r="E1452" s="324">
        <f>F1452-4</f>
        <v>45422</v>
      </c>
      <c r="F1452" s="324">
        <f>F1451+7</f>
        <v>45426</v>
      </c>
      <c r="G1452" s="324">
        <f>F1452+36</f>
        <v>45462</v>
      </c>
      <c r="H1452" s="336"/>
    </row>
    <row r="1453" spans="1:8">
      <c r="A1453" s="350"/>
      <c r="B1453" s="346" t="s">
        <v>1136</v>
      </c>
      <c r="C1453" s="329" t="s">
        <v>1135</v>
      </c>
      <c r="D1453" s="328"/>
      <c r="E1453" s="324">
        <f>F1453-4</f>
        <v>45429</v>
      </c>
      <c r="F1453" s="324">
        <f>F1452+7</f>
        <v>45433</v>
      </c>
      <c r="G1453" s="324">
        <f>F1453+36</f>
        <v>45469</v>
      </c>
      <c r="H1453" s="336"/>
    </row>
    <row r="1454" spans="1:8">
      <c r="A1454" s="350"/>
      <c r="B1454" s="329" t="s">
        <v>1134</v>
      </c>
      <c r="C1454" s="329" t="s">
        <v>1133</v>
      </c>
      <c r="D1454" s="328"/>
      <c r="E1454" s="324">
        <f>F1454-4</f>
        <v>45436</v>
      </c>
      <c r="F1454" s="324">
        <f>F1453+7</f>
        <v>45440</v>
      </c>
      <c r="G1454" s="324">
        <f>F1454+36</f>
        <v>45476</v>
      </c>
      <c r="H1454" s="336"/>
    </row>
    <row r="1455" spans="1:8">
      <c r="A1455" s="350"/>
      <c r="B1455" s="329" t="s">
        <v>1132</v>
      </c>
      <c r="C1455" s="329" t="s">
        <v>1131</v>
      </c>
      <c r="D1455" s="325"/>
      <c r="E1455" s="324">
        <f>F1455-4</f>
        <v>45443</v>
      </c>
      <c r="F1455" s="324">
        <f>F1454+7</f>
        <v>45447</v>
      </c>
      <c r="G1455" s="324">
        <f>F1455+36</f>
        <v>45483</v>
      </c>
      <c r="H1455" s="336"/>
    </row>
    <row r="1456" spans="1:8">
      <c r="A1456" s="350" t="s">
        <v>1130</v>
      </c>
      <c r="B1456" s="341"/>
      <c r="C1456" s="341"/>
      <c r="D1456" s="340"/>
      <c r="E1456" s="339"/>
      <c r="F1456" s="339"/>
      <c r="G1456" s="339"/>
      <c r="H1456" s="336"/>
    </row>
    <row r="1457" spans="1:8">
      <c r="A1457" s="350"/>
      <c r="B1457" s="335" t="s">
        <v>20</v>
      </c>
      <c r="C1457" s="335" t="s">
        <v>21</v>
      </c>
      <c r="D1457" s="334" t="s">
        <v>22</v>
      </c>
      <c r="E1457" s="331" t="s">
        <v>128</v>
      </c>
      <c r="F1457" s="331" t="s">
        <v>128</v>
      </c>
      <c r="G1457" s="331" t="s">
        <v>1129</v>
      </c>
      <c r="H1457" s="336"/>
    </row>
    <row r="1458" spans="1:8">
      <c r="A1458" s="350"/>
      <c r="B1458" s="333"/>
      <c r="C1458" s="333"/>
      <c r="D1458" s="332"/>
      <c r="E1458" s="331" t="s">
        <v>1087</v>
      </c>
      <c r="F1458" s="331" t="s">
        <v>24</v>
      </c>
      <c r="G1458" s="331" t="s">
        <v>25</v>
      </c>
      <c r="H1458" s="336"/>
    </row>
    <row r="1459" spans="1:8" ht="16.5" customHeight="1">
      <c r="A1459" s="350"/>
      <c r="B1459" s="329" t="s">
        <v>1128</v>
      </c>
      <c r="C1459" s="329" t="s">
        <v>1127</v>
      </c>
      <c r="D1459" s="335" t="s">
        <v>1126</v>
      </c>
      <c r="E1459" s="324">
        <f>F1459-3</f>
        <v>45415</v>
      </c>
      <c r="F1459" s="324">
        <v>45418</v>
      </c>
      <c r="G1459" s="324">
        <f>F1459+30</f>
        <v>45448</v>
      </c>
      <c r="H1459" s="336"/>
    </row>
    <row r="1460" spans="1:8">
      <c r="A1460" s="350"/>
      <c r="B1460" s="329" t="s">
        <v>1125</v>
      </c>
      <c r="C1460" s="329" t="s">
        <v>1082</v>
      </c>
      <c r="D1460" s="349"/>
      <c r="E1460" s="324">
        <f>F1460-3</f>
        <v>45422</v>
      </c>
      <c r="F1460" s="324">
        <f>F1459+7</f>
        <v>45425</v>
      </c>
      <c r="G1460" s="324">
        <f>F1460+30</f>
        <v>45455</v>
      </c>
      <c r="H1460" s="336"/>
    </row>
    <row r="1461" spans="1:8">
      <c r="A1461" s="350"/>
      <c r="B1461" s="346" t="s">
        <v>1124</v>
      </c>
      <c r="C1461" s="329" t="s">
        <v>1123</v>
      </c>
      <c r="D1461" s="349"/>
      <c r="E1461" s="324">
        <f>F1461-3</f>
        <v>45429</v>
      </c>
      <c r="F1461" s="324">
        <f>F1460+7</f>
        <v>45432</v>
      </c>
      <c r="G1461" s="324">
        <f>F1461+30</f>
        <v>45462</v>
      </c>
      <c r="H1461" s="336"/>
    </row>
    <row r="1462" spans="1:8">
      <c r="A1462" s="350"/>
      <c r="B1462" s="348" t="s">
        <v>1122</v>
      </c>
      <c r="C1462" s="348"/>
      <c r="D1462" s="349"/>
      <c r="E1462" s="347">
        <f>F1462-3</f>
        <v>45436</v>
      </c>
      <c r="F1462" s="347">
        <f>F1461+7</f>
        <v>45439</v>
      </c>
      <c r="G1462" s="347">
        <f>F1462+30</f>
        <v>45469</v>
      </c>
      <c r="H1462" s="336"/>
    </row>
    <row r="1463" spans="1:8">
      <c r="A1463" s="336"/>
      <c r="B1463" s="329" t="s">
        <v>1121</v>
      </c>
      <c r="C1463" s="329" t="s">
        <v>1120</v>
      </c>
      <c r="D1463" s="333"/>
      <c r="E1463" s="324">
        <f>F1463-3</f>
        <v>45443</v>
      </c>
      <c r="F1463" s="324">
        <f>F1462+7</f>
        <v>45446</v>
      </c>
      <c r="G1463" s="324">
        <f>F1463+30</f>
        <v>45476</v>
      </c>
    </row>
    <row r="1464" spans="1:8">
      <c r="A1464" s="336"/>
      <c r="B1464" s="341"/>
      <c r="C1464" s="341"/>
      <c r="D1464" s="340"/>
      <c r="E1464" s="339"/>
      <c r="F1464" s="339"/>
      <c r="G1464" s="339"/>
    </row>
    <row r="1465" spans="1:8">
      <c r="A1465" s="343" t="s">
        <v>1119</v>
      </c>
      <c r="B1465" s="341"/>
      <c r="C1465" s="341"/>
      <c r="D1465" s="340"/>
      <c r="E1465" s="339"/>
      <c r="F1465" s="339"/>
      <c r="G1465" s="339"/>
    </row>
    <row r="1466" spans="1:8">
      <c r="A1466" s="336"/>
      <c r="B1466" s="335" t="s">
        <v>20</v>
      </c>
      <c r="C1466" s="335" t="s">
        <v>21</v>
      </c>
      <c r="D1466" s="334" t="s">
        <v>22</v>
      </c>
      <c r="E1466" s="331" t="s">
        <v>128</v>
      </c>
      <c r="F1466" s="331" t="s">
        <v>128</v>
      </c>
      <c r="G1466" s="331" t="s">
        <v>1119</v>
      </c>
    </row>
    <row r="1467" spans="1:8">
      <c r="A1467" s="336"/>
      <c r="B1467" s="333"/>
      <c r="C1467" s="333"/>
      <c r="D1467" s="332"/>
      <c r="E1467" s="331" t="s">
        <v>1087</v>
      </c>
      <c r="F1467" s="331" t="s">
        <v>24</v>
      </c>
      <c r="G1467" s="331" t="s">
        <v>25</v>
      </c>
    </row>
    <row r="1468" spans="1:8">
      <c r="A1468" s="336"/>
      <c r="B1468" s="348" t="s">
        <v>1118</v>
      </c>
      <c r="C1468" s="348"/>
      <c r="D1468" s="330" t="s">
        <v>1117</v>
      </c>
      <c r="E1468" s="347">
        <f>F1468-3</f>
        <v>45412</v>
      </c>
      <c r="F1468" s="347">
        <v>45415</v>
      </c>
      <c r="G1468" s="347">
        <f>F1468+39</f>
        <v>45454</v>
      </c>
    </row>
    <row r="1469" spans="1:8">
      <c r="A1469" s="336"/>
      <c r="B1469" s="329" t="s">
        <v>1116</v>
      </c>
      <c r="C1469" s="329" t="s">
        <v>1115</v>
      </c>
      <c r="D1469" s="328"/>
      <c r="E1469" s="324">
        <f>F1469-3</f>
        <v>45419</v>
      </c>
      <c r="F1469" s="324">
        <f>F1468+7</f>
        <v>45422</v>
      </c>
      <c r="G1469" s="324">
        <f>F1469+39</f>
        <v>45461</v>
      </c>
    </row>
    <row r="1470" spans="1:8">
      <c r="A1470" s="336"/>
      <c r="B1470" s="346" t="s">
        <v>1114</v>
      </c>
      <c r="C1470" s="329" t="s">
        <v>1113</v>
      </c>
      <c r="D1470" s="328"/>
      <c r="E1470" s="324">
        <f>F1470-3</f>
        <v>45426</v>
      </c>
      <c r="F1470" s="324">
        <f>F1469+7</f>
        <v>45429</v>
      </c>
      <c r="G1470" s="324">
        <f>F1470+39</f>
        <v>45468</v>
      </c>
    </row>
    <row r="1471" spans="1:8">
      <c r="A1471" s="336"/>
      <c r="B1471" s="329" t="s">
        <v>1112</v>
      </c>
      <c r="C1471" s="329" t="s">
        <v>1111</v>
      </c>
      <c r="D1471" s="328"/>
      <c r="E1471" s="324">
        <f>F1471-3</f>
        <v>45433</v>
      </c>
      <c r="F1471" s="324">
        <f>F1470+7</f>
        <v>45436</v>
      </c>
      <c r="G1471" s="324">
        <f>F1471+39</f>
        <v>45475</v>
      </c>
    </row>
    <row r="1472" spans="1:8">
      <c r="A1472" s="336"/>
      <c r="B1472" s="329" t="s">
        <v>1110</v>
      </c>
      <c r="C1472" s="329" t="s">
        <v>1109</v>
      </c>
      <c r="D1472" s="325"/>
      <c r="E1472" s="324">
        <f>F1472-3</f>
        <v>45440</v>
      </c>
      <c r="F1472" s="324">
        <f>F1471+7</f>
        <v>45443</v>
      </c>
      <c r="G1472" s="324">
        <f>F1472+39</f>
        <v>45482</v>
      </c>
    </row>
    <row r="1473" spans="1:8">
      <c r="A1473" s="336"/>
      <c r="B1473" s="341"/>
      <c r="C1473" s="341"/>
      <c r="D1473" s="340"/>
      <c r="E1473" s="339"/>
      <c r="F1473" s="339"/>
      <c r="G1473" s="339"/>
    </row>
    <row r="1474" spans="1:8">
      <c r="A1474" s="336"/>
      <c r="B1474" s="341"/>
      <c r="C1474" s="341"/>
      <c r="D1474" s="340"/>
      <c r="E1474" s="339"/>
      <c r="F1474" s="339"/>
      <c r="G1474" s="339"/>
    </row>
    <row r="1475" spans="1:8">
      <c r="A1475" s="345" t="s">
        <v>1108</v>
      </c>
      <c r="B1475" s="345"/>
      <c r="C1475" s="345"/>
      <c r="D1475" s="344"/>
      <c r="E1475" s="344"/>
      <c r="F1475" s="344"/>
      <c r="G1475" s="344"/>
    </row>
    <row r="1476" spans="1:8">
      <c r="A1476" s="343" t="s">
        <v>1107</v>
      </c>
      <c r="D1476" s="337"/>
      <c r="E1476" s="336"/>
      <c r="F1476" s="336"/>
      <c r="G1476" s="336"/>
    </row>
    <row r="1477" spans="1:8">
      <c r="A1477" s="336"/>
      <c r="B1477" s="335" t="s">
        <v>20</v>
      </c>
      <c r="C1477" s="335" t="s">
        <v>21</v>
      </c>
      <c r="D1477" s="334" t="s">
        <v>22</v>
      </c>
      <c r="E1477" s="331" t="s">
        <v>128</v>
      </c>
      <c r="F1477" s="331" t="s">
        <v>128</v>
      </c>
      <c r="G1477" s="331" t="s">
        <v>1106</v>
      </c>
    </row>
    <row r="1478" spans="1:8">
      <c r="A1478" s="336"/>
      <c r="B1478" s="333"/>
      <c r="C1478" s="333"/>
      <c r="D1478" s="332"/>
      <c r="E1478" s="331" t="s">
        <v>1087</v>
      </c>
      <c r="F1478" s="324" t="s">
        <v>24</v>
      </c>
      <c r="G1478" s="331" t="s">
        <v>25</v>
      </c>
    </row>
    <row r="1479" spans="1:8">
      <c r="A1479" s="336"/>
      <c r="B1479" s="327" t="s">
        <v>1105</v>
      </c>
      <c r="C1479" s="326" t="s">
        <v>1100</v>
      </c>
      <c r="D1479" s="330" t="s">
        <v>1104</v>
      </c>
      <c r="E1479" s="324">
        <f>F1479-3</f>
        <v>45414</v>
      </c>
      <c r="F1479" s="324">
        <v>45417</v>
      </c>
      <c r="G1479" s="324">
        <f>F1479+14</f>
        <v>45431</v>
      </c>
    </row>
    <row r="1480" spans="1:8">
      <c r="A1480" s="336"/>
      <c r="B1480" s="327" t="s">
        <v>1103</v>
      </c>
      <c r="C1480" s="326" t="s">
        <v>1102</v>
      </c>
      <c r="D1480" s="328"/>
      <c r="E1480" s="324">
        <f>F1480-3</f>
        <v>45421</v>
      </c>
      <c r="F1480" s="324">
        <f>7+F1479</f>
        <v>45424</v>
      </c>
      <c r="G1480" s="324">
        <f>F1480+14</f>
        <v>45438</v>
      </c>
    </row>
    <row r="1481" spans="1:8">
      <c r="A1481" s="336"/>
      <c r="B1481" s="329" t="s">
        <v>1101</v>
      </c>
      <c r="C1481" s="326" t="s">
        <v>1100</v>
      </c>
      <c r="D1481" s="328"/>
      <c r="E1481" s="324">
        <f>F1481-3</f>
        <v>45428</v>
      </c>
      <c r="F1481" s="324">
        <f>7+F1480</f>
        <v>45431</v>
      </c>
      <c r="G1481" s="324">
        <f>F1481+14</f>
        <v>45445</v>
      </c>
    </row>
    <row r="1482" spans="1:8">
      <c r="A1482" s="336"/>
      <c r="B1482" s="329" t="s">
        <v>1099</v>
      </c>
      <c r="C1482" s="326" t="s">
        <v>1098</v>
      </c>
      <c r="D1482" s="328"/>
      <c r="E1482" s="324">
        <f>F1482-3</f>
        <v>45435</v>
      </c>
      <c r="F1482" s="324">
        <f>7+F1481</f>
        <v>45438</v>
      </c>
      <c r="G1482" s="324">
        <f>F1482+14</f>
        <v>45452</v>
      </c>
    </row>
    <row r="1483" spans="1:8">
      <c r="A1483" s="336"/>
      <c r="B1483" s="327"/>
      <c r="C1483" s="326"/>
      <c r="D1483" s="325"/>
      <c r="E1483" s="324">
        <f>F1483-3</f>
        <v>45442</v>
      </c>
      <c r="F1483" s="324">
        <f>7+F1482</f>
        <v>45445</v>
      </c>
      <c r="G1483" s="324">
        <f>F1483+14</f>
        <v>45459</v>
      </c>
    </row>
    <row r="1484" spans="1:8">
      <c r="A1484" s="336"/>
      <c r="B1484" s="341"/>
      <c r="C1484" s="341"/>
      <c r="D1484" s="340"/>
      <c r="E1484" s="339"/>
      <c r="F1484" s="339" t="s">
        <v>1097</v>
      </c>
      <c r="G1484" s="339"/>
    </row>
    <row r="1485" spans="1:8">
      <c r="A1485" s="343" t="s">
        <v>1096</v>
      </c>
      <c r="B1485" s="341"/>
      <c r="C1485" s="342"/>
      <c r="D1485" s="337"/>
      <c r="E1485" s="336"/>
      <c r="F1485" s="336"/>
      <c r="G1485" s="336"/>
    </row>
    <row r="1486" spans="1:8">
      <c r="B1486" s="341"/>
      <c r="C1486" s="341"/>
      <c r="D1486" s="340"/>
      <c r="E1486" s="339"/>
      <c r="F1486" s="339"/>
      <c r="G1486" s="339"/>
      <c r="H1486" s="339"/>
    </row>
    <row r="1487" spans="1:8">
      <c r="B1487" s="335" t="s">
        <v>20</v>
      </c>
      <c r="C1487" s="335" t="s">
        <v>21</v>
      </c>
      <c r="D1487" s="334" t="s">
        <v>22</v>
      </c>
      <c r="E1487" s="331" t="s">
        <v>128</v>
      </c>
      <c r="F1487" s="331" t="s">
        <v>128</v>
      </c>
      <c r="G1487" s="331" t="s">
        <v>1089</v>
      </c>
      <c r="H1487" s="331" t="s">
        <v>1096</v>
      </c>
    </row>
    <row r="1488" spans="1:8">
      <c r="B1488" s="333"/>
      <c r="C1488" s="333"/>
      <c r="D1488" s="332"/>
      <c r="E1488" s="331" t="s">
        <v>1087</v>
      </c>
      <c r="F1488" s="331" t="s">
        <v>24</v>
      </c>
      <c r="G1488" s="331" t="s">
        <v>25</v>
      </c>
      <c r="H1488" s="331" t="s">
        <v>25</v>
      </c>
    </row>
    <row r="1489" spans="1:8" ht="16.5" customHeight="1">
      <c r="B1489" s="327" t="s">
        <v>1095</v>
      </c>
      <c r="C1489" s="326" t="s">
        <v>1085</v>
      </c>
      <c r="D1489" s="330" t="s">
        <v>1094</v>
      </c>
      <c r="E1489" s="324">
        <f>F1489-3</f>
        <v>45411</v>
      </c>
      <c r="F1489" s="324">
        <v>45414</v>
      </c>
      <c r="G1489" s="324">
        <f>F1489+12</f>
        <v>45426</v>
      </c>
      <c r="H1489" s="324" t="s">
        <v>1075</v>
      </c>
    </row>
    <row r="1490" spans="1:8">
      <c r="B1490" s="327" t="s">
        <v>1083</v>
      </c>
      <c r="C1490" s="326" t="s">
        <v>1093</v>
      </c>
      <c r="D1490" s="328"/>
      <c r="E1490" s="324">
        <f>F1490-3</f>
        <v>45418</v>
      </c>
      <c r="F1490" s="324">
        <f>F1489+7</f>
        <v>45421</v>
      </c>
      <c r="G1490" s="324">
        <f>F1490+12</f>
        <v>45433</v>
      </c>
      <c r="H1490" s="324" t="s">
        <v>1075</v>
      </c>
    </row>
    <row r="1491" spans="1:8" ht="16.5" customHeight="1">
      <c r="B1491" s="329" t="s">
        <v>1081</v>
      </c>
      <c r="C1491" s="326" t="s">
        <v>1092</v>
      </c>
      <c r="D1491" s="328"/>
      <c r="E1491" s="324">
        <f>F1491-3</f>
        <v>45425</v>
      </c>
      <c r="F1491" s="324">
        <f>F1490+7</f>
        <v>45428</v>
      </c>
      <c r="G1491" s="324">
        <f>F1491+12</f>
        <v>45440</v>
      </c>
      <c r="H1491" s="324" t="s">
        <v>1075</v>
      </c>
    </row>
    <row r="1492" spans="1:8" ht="16.5" customHeight="1">
      <c r="B1492" s="329" t="s">
        <v>1091</v>
      </c>
      <c r="C1492" s="326" t="s">
        <v>1078</v>
      </c>
      <c r="D1492" s="328"/>
      <c r="E1492" s="324">
        <f>F1492-3</f>
        <v>45432</v>
      </c>
      <c r="F1492" s="324">
        <f>F1491+7</f>
        <v>45435</v>
      </c>
      <c r="G1492" s="324">
        <f>F1492+12</f>
        <v>45447</v>
      </c>
      <c r="H1492" s="324" t="s">
        <v>1075</v>
      </c>
    </row>
    <row r="1493" spans="1:8">
      <c r="B1493" s="327" t="s">
        <v>1077</v>
      </c>
      <c r="C1493" s="326" t="s">
        <v>1076</v>
      </c>
      <c r="D1493" s="325"/>
      <c r="E1493" s="324">
        <f>F1493-3</f>
        <v>45439</v>
      </c>
      <c r="F1493" s="324">
        <f>F1492+7</f>
        <v>45442</v>
      </c>
      <c r="G1493" s="324">
        <f>F1493+12</f>
        <v>45454</v>
      </c>
      <c r="H1493" s="324" t="s">
        <v>1075</v>
      </c>
    </row>
    <row r="1494" spans="1:8">
      <c r="B1494" s="341"/>
      <c r="C1494" s="341"/>
      <c r="D1494" s="340"/>
      <c r="E1494" s="339"/>
      <c r="F1494" s="339"/>
      <c r="G1494" s="339"/>
      <c r="H1494" s="339"/>
    </row>
    <row r="1495" spans="1:8">
      <c r="A1495" s="338" t="s">
        <v>1090</v>
      </c>
      <c r="D1495" s="337"/>
      <c r="E1495" s="336"/>
      <c r="F1495" s="336"/>
      <c r="G1495" s="336"/>
    </row>
    <row r="1496" spans="1:8">
      <c r="D1496" s="337"/>
      <c r="E1496" s="336"/>
      <c r="F1496" s="336"/>
      <c r="G1496" s="336"/>
    </row>
    <row r="1497" spans="1:8">
      <c r="B1497" s="335" t="s">
        <v>20</v>
      </c>
      <c r="C1497" s="335" t="s">
        <v>21</v>
      </c>
      <c r="D1497" s="334" t="s">
        <v>22</v>
      </c>
      <c r="E1497" s="331" t="s">
        <v>128</v>
      </c>
      <c r="F1497" s="331" t="s">
        <v>128</v>
      </c>
      <c r="G1497" s="331" t="s">
        <v>1089</v>
      </c>
      <c r="H1497" s="331" t="s">
        <v>1088</v>
      </c>
    </row>
    <row r="1498" spans="1:8">
      <c r="B1498" s="333"/>
      <c r="C1498" s="333"/>
      <c r="D1498" s="332"/>
      <c r="E1498" s="331" t="s">
        <v>1087</v>
      </c>
      <c r="F1498" s="331" t="s">
        <v>24</v>
      </c>
      <c r="G1498" s="331" t="s">
        <v>25</v>
      </c>
      <c r="H1498" s="331" t="s">
        <v>25</v>
      </c>
    </row>
    <row r="1499" spans="1:8" ht="16.5" customHeight="1">
      <c r="B1499" s="327" t="s">
        <v>1086</v>
      </c>
      <c r="C1499" s="326" t="s">
        <v>1085</v>
      </c>
      <c r="D1499" s="330" t="s">
        <v>1084</v>
      </c>
      <c r="E1499" s="324">
        <f>F1499-3</f>
        <v>45411</v>
      </c>
      <c r="F1499" s="324">
        <v>45414</v>
      </c>
      <c r="G1499" s="324">
        <f>F1499+12</f>
        <v>45426</v>
      </c>
      <c r="H1499" s="324" t="s">
        <v>1075</v>
      </c>
    </row>
    <row r="1500" spans="1:8" ht="16.5" customHeight="1">
      <c r="B1500" s="327" t="s">
        <v>1083</v>
      </c>
      <c r="C1500" s="326" t="s">
        <v>1082</v>
      </c>
      <c r="D1500" s="328"/>
      <c r="E1500" s="324">
        <f>F1500-3</f>
        <v>45418</v>
      </c>
      <c r="F1500" s="324">
        <f>F1499+7</f>
        <v>45421</v>
      </c>
      <c r="G1500" s="324">
        <f>F1500+12</f>
        <v>45433</v>
      </c>
      <c r="H1500" s="324" t="s">
        <v>1075</v>
      </c>
    </row>
    <row r="1501" spans="1:8" ht="16.5" customHeight="1">
      <c r="B1501" s="329" t="s">
        <v>1081</v>
      </c>
      <c r="C1501" s="326" t="s">
        <v>1080</v>
      </c>
      <c r="D1501" s="328"/>
      <c r="E1501" s="324">
        <f>F1501-3</f>
        <v>45425</v>
      </c>
      <c r="F1501" s="324">
        <f>F1500+7</f>
        <v>45428</v>
      </c>
      <c r="G1501" s="324">
        <f>F1501+12</f>
        <v>45440</v>
      </c>
      <c r="H1501" s="324" t="s">
        <v>1075</v>
      </c>
    </row>
    <row r="1502" spans="1:8">
      <c r="B1502" s="329" t="s">
        <v>1079</v>
      </c>
      <c r="C1502" s="326" t="s">
        <v>1078</v>
      </c>
      <c r="D1502" s="328"/>
      <c r="E1502" s="324">
        <f>F1502-3</f>
        <v>45432</v>
      </c>
      <c r="F1502" s="324">
        <f>F1501+7</f>
        <v>45435</v>
      </c>
      <c r="G1502" s="324">
        <f>F1502+12</f>
        <v>45447</v>
      </c>
      <c r="H1502" s="324" t="s">
        <v>1075</v>
      </c>
    </row>
    <row r="1503" spans="1:8">
      <c r="B1503" s="327" t="s">
        <v>1077</v>
      </c>
      <c r="C1503" s="326" t="s">
        <v>1076</v>
      </c>
      <c r="D1503" s="325"/>
      <c r="E1503" s="324">
        <f>F1503-3</f>
        <v>45439</v>
      </c>
      <c r="F1503" s="324">
        <f>F1502+7</f>
        <v>45442</v>
      </c>
      <c r="G1503" s="324">
        <f>F1503+12</f>
        <v>45454</v>
      </c>
      <c r="H1503" s="324" t="s">
        <v>1075</v>
      </c>
    </row>
  </sheetData>
  <mergeCells count="699">
    <mergeCell ref="D133:D134"/>
    <mergeCell ref="D572:D573"/>
    <mergeCell ref="A365:C365"/>
    <mergeCell ref="D368:D372"/>
    <mergeCell ref="D366:D367"/>
    <mergeCell ref="C408:C409"/>
    <mergeCell ref="B366:B367"/>
    <mergeCell ref="B425:B426"/>
    <mergeCell ref="D16:D20"/>
    <mergeCell ref="D588:D589"/>
    <mergeCell ref="D590:D594"/>
    <mergeCell ref="C547:C548"/>
    <mergeCell ref="B256:B257"/>
    <mergeCell ref="C256:C257"/>
    <mergeCell ref="D256:D257"/>
    <mergeCell ref="D258:D262"/>
    <mergeCell ref="B310:B311"/>
    <mergeCell ref="B374:B375"/>
    <mergeCell ref="C511:C512"/>
    <mergeCell ref="D511:D512"/>
    <mergeCell ref="B493:B494"/>
    <mergeCell ref="B476:B477"/>
    <mergeCell ref="D624:D628"/>
    <mergeCell ref="B580:B581"/>
    <mergeCell ref="B598:B599"/>
    <mergeCell ref="D574:D578"/>
    <mergeCell ref="D582:D586"/>
    <mergeCell ref="C564:C565"/>
    <mergeCell ref="C529:C530"/>
    <mergeCell ref="B529:B530"/>
    <mergeCell ref="B537:B538"/>
    <mergeCell ref="D537:D538"/>
    <mergeCell ref="D539:D543"/>
    <mergeCell ref="C476:C477"/>
    <mergeCell ref="D476:D477"/>
    <mergeCell ref="C614:C615"/>
    <mergeCell ref="B572:B573"/>
    <mergeCell ref="D435:D439"/>
    <mergeCell ref="D433:D434"/>
    <mergeCell ref="C485:C486"/>
    <mergeCell ref="D485:D486"/>
    <mergeCell ref="D487:D491"/>
    <mergeCell ref="C493:C494"/>
    <mergeCell ref="D459:D460"/>
    <mergeCell ref="D468:D469"/>
    <mergeCell ref="D470:D474"/>
    <mergeCell ref="D444:D448"/>
    <mergeCell ref="C459:C460"/>
    <mergeCell ref="D312:D316"/>
    <mergeCell ref="D318:D319"/>
    <mergeCell ref="D386:D390"/>
    <mergeCell ref="D384:D385"/>
    <mergeCell ref="C425:C426"/>
    <mergeCell ref="D216:D220"/>
    <mergeCell ref="D301:D302"/>
    <mergeCell ref="D478:D482"/>
    <mergeCell ref="C248:C249"/>
    <mergeCell ref="D392:D393"/>
    <mergeCell ref="D442:D443"/>
    <mergeCell ref="D417:D418"/>
    <mergeCell ref="C374:C375"/>
    <mergeCell ref="D357:D361"/>
    <mergeCell ref="D267:D271"/>
    <mergeCell ref="D394:D398"/>
    <mergeCell ref="D647:D648"/>
    <mergeCell ref="D292:D293"/>
    <mergeCell ref="B283:B284"/>
    <mergeCell ref="C292:C293"/>
    <mergeCell ref="D250:D254"/>
    <mergeCell ref="D276:D280"/>
    <mergeCell ref="D285:D289"/>
    <mergeCell ref="D329:D333"/>
    <mergeCell ref="C318:C319"/>
    <mergeCell ref="C400:C401"/>
    <mergeCell ref="D400:D401"/>
    <mergeCell ref="C433:C434"/>
    <mergeCell ref="B433:B434"/>
    <mergeCell ref="B442:B443"/>
    <mergeCell ref="C417:C418"/>
    <mergeCell ref="B400:B401"/>
    <mergeCell ref="B408:B409"/>
    <mergeCell ref="D425:D426"/>
    <mergeCell ref="D520:D521"/>
    <mergeCell ref="D214:D215"/>
    <mergeCell ref="B214:B215"/>
    <mergeCell ref="A230:B230"/>
    <mergeCell ref="D231:D232"/>
    <mergeCell ref="C231:C232"/>
    <mergeCell ref="D419:D423"/>
    <mergeCell ref="B459:B460"/>
    <mergeCell ref="D374:D375"/>
    <mergeCell ref="C392:C393"/>
    <mergeCell ref="B979:B980"/>
    <mergeCell ref="C979:C980"/>
    <mergeCell ref="B1186:B1187"/>
    <mergeCell ref="B1195:B1196"/>
    <mergeCell ref="B1213:B1214"/>
    <mergeCell ref="B1169:B1170"/>
    <mergeCell ref="B1487:B1488"/>
    <mergeCell ref="C1487:C1488"/>
    <mergeCell ref="C1416:C1417"/>
    <mergeCell ref="B1432:B1433"/>
    <mergeCell ref="C1432:C1433"/>
    <mergeCell ref="D1432:D1433"/>
    <mergeCell ref="D1434:D1438"/>
    <mergeCell ref="B1440:B1441"/>
    <mergeCell ref="C1440:C1441"/>
    <mergeCell ref="D1442:D1446"/>
    <mergeCell ref="B265:B266"/>
    <mergeCell ref="B292:B293"/>
    <mergeCell ref="B301:B302"/>
    <mergeCell ref="B274:B275"/>
    <mergeCell ref="C274:C275"/>
    <mergeCell ref="C283:C284"/>
    <mergeCell ref="D1468:D1472"/>
    <mergeCell ref="B1457:B1458"/>
    <mergeCell ref="C1457:C1458"/>
    <mergeCell ref="D1457:D1458"/>
    <mergeCell ref="D1459:D1463"/>
    <mergeCell ref="D1479:D1483"/>
    <mergeCell ref="B1343:B1344"/>
    <mergeCell ref="D1345:D1349"/>
    <mergeCell ref="D1353:D1357"/>
    <mergeCell ref="D1487:D1488"/>
    <mergeCell ref="B1449:B1450"/>
    <mergeCell ref="C1449:C1450"/>
    <mergeCell ref="D1449:D1450"/>
    <mergeCell ref="B1466:B1467"/>
    <mergeCell ref="C1466:C1467"/>
    <mergeCell ref="D1466:D1467"/>
    <mergeCell ref="D1197:D1201"/>
    <mergeCell ref="C1261:C1262"/>
    <mergeCell ref="D1370:D1374"/>
    <mergeCell ref="B1360:B1361"/>
    <mergeCell ref="C1360:C1361"/>
    <mergeCell ref="D1360:D1361"/>
    <mergeCell ref="D1362:D1366"/>
    <mergeCell ref="B1368:B1369"/>
    <mergeCell ref="C1368:C1369"/>
    <mergeCell ref="D1368:D1369"/>
    <mergeCell ref="B1351:B1352"/>
    <mergeCell ref="B1270:B1271"/>
    <mergeCell ref="B1177:B1178"/>
    <mergeCell ref="D1177:D1178"/>
    <mergeCell ref="D1416:D1417"/>
    <mergeCell ref="D1409:D1413"/>
    <mergeCell ref="B1416:B1417"/>
    <mergeCell ref="D1306:D1310"/>
    <mergeCell ref="D1323:D1327"/>
    <mergeCell ref="D1280:D1284"/>
    <mergeCell ref="D1332:D1336"/>
    <mergeCell ref="A1340:G1340"/>
    <mergeCell ref="C1343:C1344"/>
    <mergeCell ref="B1287:B1288"/>
    <mergeCell ref="C1287:C1288"/>
    <mergeCell ref="D1272:D1276"/>
    <mergeCell ref="D1287:D1288"/>
    <mergeCell ref="B1321:B1322"/>
    <mergeCell ref="C1321:C1322"/>
    <mergeCell ref="D1321:D1322"/>
    <mergeCell ref="B1477:B1478"/>
    <mergeCell ref="C1477:C1478"/>
    <mergeCell ref="D1477:D1478"/>
    <mergeCell ref="B1278:B1279"/>
    <mergeCell ref="C1278:C1279"/>
    <mergeCell ref="D1278:D1279"/>
    <mergeCell ref="D1314:D1318"/>
    <mergeCell ref="C1304:C1305"/>
    <mergeCell ref="D1304:D1305"/>
    <mergeCell ref="D1418:D1422"/>
    <mergeCell ref="D1206:D1210"/>
    <mergeCell ref="C1204:C1205"/>
    <mergeCell ref="D1008:D1012"/>
    <mergeCell ref="D1074:D1078"/>
    <mergeCell ref="D1127:D1131"/>
    <mergeCell ref="D963:D967"/>
    <mergeCell ref="D1169:D1170"/>
    <mergeCell ref="D1171:D1175"/>
    <mergeCell ref="C1177:C1178"/>
    <mergeCell ref="D1195:D1196"/>
    <mergeCell ref="D1234:D1235"/>
    <mergeCell ref="C1169:C1170"/>
    <mergeCell ref="D820:D824"/>
    <mergeCell ref="D1179:D1183"/>
    <mergeCell ref="D954:D958"/>
    <mergeCell ref="D988:D989"/>
    <mergeCell ref="D1153:D1157"/>
    <mergeCell ref="D1022:D1023"/>
    <mergeCell ref="D1082:D1086"/>
    <mergeCell ref="C1031:C1032"/>
    <mergeCell ref="B1006:B1007"/>
    <mergeCell ref="C1006:C1007"/>
    <mergeCell ref="D1006:D1007"/>
    <mergeCell ref="D990:D994"/>
    <mergeCell ref="B988:B989"/>
    <mergeCell ref="C988:C989"/>
    <mergeCell ref="D999:D1003"/>
    <mergeCell ref="A1005:B1005"/>
    <mergeCell ref="D694:D698"/>
    <mergeCell ref="D730:D734"/>
    <mergeCell ref="D710:D711"/>
    <mergeCell ref="B997:B998"/>
    <mergeCell ref="C997:C998"/>
    <mergeCell ref="D997:D998"/>
    <mergeCell ref="D979:D980"/>
    <mergeCell ref="D981:D985"/>
    <mergeCell ref="D973:D977"/>
    <mergeCell ref="D811:D815"/>
    <mergeCell ref="B710:B711"/>
    <mergeCell ref="C710:C711"/>
    <mergeCell ref="B719:B720"/>
    <mergeCell ref="D721:D725"/>
    <mergeCell ref="D712:D716"/>
    <mergeCell ref="D719:D720"/>
    <mergeCell ref="D818:D819"/>
    <mergeCell ref="C692:C693"/>
    <mergeCell ref="C701:C702"/>
    <mergeCell ref="D728:D729"/>
    <mergeCell ref="D641:D645"/>
    <mergeCell ref="C683:C684"/>
    <mergeCell ref="D666:D667"/>
    <mergeCell ref="D668:D672"/>
    <mergeCell ref="D692:D693"/>
    <mergeCell ref="D701:D702"/>
    <mergeCell ref="B622:B623"/>
    <mergeCell ref="C622:C623"/>
    <mergeCell ref="D622:D623"/>
    <mergeCell ref="D649:D653"/>
    <mergeCell ref="B639:B640"/>
    <mergeCell ref="B630:B631"/>
    <mergeCell ref="C630:C631"/>
    <mergeCell ref="D630:D631"/>
    <mergeCell ref="D632:D636"/>
    <mergeCell ref="B647:B648"/>
    <mergeCell ref="B701:B702"/>
    <mergeCell ref="C647:C648"/>
    <mergeCell ref="B675:B676"/>
    <mergeCell ref="C675:C676"/>
    <mergeCell ref="B692:B693"/>
    <mergeCell ref="B657:B658"/>
    <mergeCell ref="C598:C599"/>
    <mergeCell ref="D639:D640"/>
    <mergeCell ref="D616:D620"/>
    <mergeCell ref="B683:B684"/>
    <mergeCell ref="C666:C667"/>
    <mergeCell ref="D600:D604"/>
    <mergeCell ref="D614:D615"/>
    <mergeCell ref="D606:D607"/>
    <mergeCell ref="D608:D612"/>
    <mergeCell ref="C639:C640"/>
    <mergeCell ref="D294:D298"/>
    <mergeCell ref="D283:D284"/>
    <mergeCell ref="D265:D266"/>
    <mergeCell ref="C265:C266"/>
    <mergeCell ref="C310:C311"/>
    <mergeCell ref="D310:D311"/>
    <mergeCell ref="C301:C302"/>
    <mergeCell ref="D274:D275"/>
    <mergeCell ref="B318:B319"/>
    <mergeCell ref="D347:D348"/>
    <mergeCell ref="D355:D356"/>
    <mergeCell ref="D303:D307"/>
    <mergeCell ref="D320:D324"/>
    <mergeCell ref="C327:C328"/>
    <mergeCell ref="C336:C337"/>
    <mergeCell ref="D349:D353"/>
    <mergeCell ref="B248:B249"/>
    <mergeCell ref="D248:D249"/>
    <mergeCell ref="B231:B232"/>
    <mergeCell ref="D233:D237"/>
    <mergeCell ref="B222:B223"/>
    <mergeCell ref="C222:C223"/>
    <mergeCell ref="D222:D223"/>
    <mergeCell ref="D224:D228"/>
    <mergeCell ref="D450:D451"/>
    <mergeCell ref="D402:D406"/>
    <mergeCell ref="D427:D431"/>
    <mergeCell ref="B417:B418"/>
    <mergeCell ref="C442:C443"/>
    <mergeCell ref="B327:B328"/>
    <mergeCell ref="C366:C367"/>
    <mergeCell ref="B392:B393"/>
    <mergeCell ref="A382:G382"/>
    <mergeCell ref="D376:D380"/>
    <mergeCell ref="D493:D494"/>
    <mergeCell ref="B485:B486"/>
    <mergeCell ref="D207:D211"/>
    <mergeCell ref="B239:B240"/>
    <mergeCell ref="C239:C240"/>
    <mergeCell ref="D239:D240"/>
    <mergeCell ref="D241:D245"/>
    <mergeCell ref="C214:C215"/>
    <mergeCell ref="B384:B385"/>
    <mergeCell ref="C384:C385"/>
    <mergeCell ref="C187:C188"/>
    <mergeCell ref="D197:D198"/>
    <mergeCell ref="B450:B451"/>
    <mergeCell ref="D461:D465"/>
    <mergeCell ref="C468:C469"/>
    <mergeCell ref="B468:B469"/>
    <mergeCell ref="D452:D456"/>
    <mergeCell ref="D408:D409"/>
    <mergeCell ref="D410:D414"/>
    <mergeCell ref="C450:C451"/>
    <mergeCell ref="B205:B206"/>
    <mergeCell ref="C205:C206"/>
    <mergeCell ref="D205:D206"/>
    <mergeCell ref="D189:D193"/>
    <mergeCell ref="B197:B198"/>
    <mergeCell ref="D178:D179"/>
    <mergeCell ref="D187:D188"/>
    <mergeCell ref="D199:D203"/>
    <mergeCell ref="D180:D184"/>
    <mergeCell ref="C197:C198"/>
    <mergeCell ref="D108:D109"/>
    <mergeCell ref="C116:C117"/>
    <mergeCell ref="D116:D117"/>
    <mergeCell ref="D169:D170"/>
    <mergeCell ref="B187:B188"/>
    <mergeCell ref="B178:B179"/>
    <mergeCell ref="B169:B170"/>
    <mergeCell ref="D171:D175"/>
    <mergeCell ref="C169:C170"/>
    <mergeCell ref="C178:C179"/>
    <mergeCell ref="D127:D131"/>
    <mergeCell ref="D151:D152"/>
    <mergeCell ref="D118:D122"/>
    <mergeCell ref="B160:B161"/>
    <mergeCell ref="D66:D70"/>
    <mergeCell ref="D90:D91"/>
    <mergeCell ref="D92:D96"/>
    <mergeCell ref="C90:C91"/>
    <mergeCell ref="D73:D74"/>
    <mergeCell ref="D83:D87"/>
    <mergeCell ref="D162:D166"/>
    <mergeCell ref="A159:B159"/>
    <mergeCell ref="D125:D126"/>
    <mergeCell ref="D160:D161"/>
    <mergeCell ref="D110:D114"/>
    <mergeCell ref="D142:D143"/>
    <mergeCell ref="D144:D148"/>
    <mergeCell ref="D153:D157"/>
    <mergeCell ref="B133:B134"/>
    <mergeCell ref="B116:B117"/>
    <mergeCell ref="B64:B65"/>
    <mergeCell ref="C64:C65"/>
    <mergeCell ref="D64:D65"/>
    <mergeCell ref="D135:D139"/>
    <mergeCell ref="C125:C126"/>
    <mergeCell ref="C160:C161"/>
    <mergeCell ref="B90:B91"/>
    <mergeCell ref="B142:B143"/>
    <mergeCell ref="B151:B152"/>
    <mergeCell ref="B125:B126"/>
    <mergeCell ref="D22:D23"/>
    <mergeCell ref="B108:B109"/>
    <mergeCell ref="B99:B100"/>
    <mergeCell ref="D99:D100"/>
    <mergeCell ref="D101:D105"/>
    <mergeCell ref="B30:B31"/>
    <mergeCell ref="C30:C31"/>
    <mergeCell ref="D30:D31"/>
    <mergeCell ref="D32:D36"/>
    <mergeCell ref="B38:B39"/>
    <mergeCell ref="C14:C15"/>
    <mergeCell ref="C47:C48"/>
    <mergeCell ref="C142:C143"/>
    <mergeCell ref="C151:C152"/>
    <mergeCell ref="C22:C23"/>
    <mergeCell ref="C56:C57"/>
    <mergeCell ref="C38:C39"/>
    <mergeCell ref="C108:C109"/>
    <mergeCell ref="C99:C100"/>
    <mergeCell ref="C133:C134"/>
    <mergeCell ref="D58:D62"/>
    <mergeCell ref="D75:D79"/>
    <mergeCell ref="C81:C82"/>
    <mergeCell ref="D24:D28"/>
    <mergeCell ref="D56:D57"/>
    <mergeCell ref="D49:D53"/>
    <mergeCell ref="C73:C74"/>
    <mergeCell ref="D38:D39"/>
    <mergeCell ref="D40:D44"/>
    <mergeCell ref="D47:D48"/>
    <mergeCell ref="D14:D15"/>
    <mergeCell ref="B73:B74"/>
    <mergeCell ref="B81:B82"/>
    <mergeCell ref="C6:C7"/>
    <mergeCell ref="B6:B7"/>
    <mergeCell ref="B14:B15"/>
    <mergeCell ref="B22:B23"/>
    <mergeCell ref="B47:B48"/>
    <mergeCell ref="D81:D82"/>
    <mergeCell ref="D8:D12"/>
    <mergeCell ref="C555:C556"/>
    <mergeCell ref="D555:D556"/>
    <mergeCell ref="D564:D565"/>
    <mergeCell ref="C537:C538"/>
    <mergeCell ref="J1:K1"/>
    <mergeCell ref="A1:G1"/>
    <mergeCell ref="A2:B2"/>
    <mergeCell ref="A3:G3"/>
    <mergeCell ref="D6:D7"/>
    <mergeCell ref="B56:B57"/>
    <mergeCell ref="C580:C581"/>
    <mergeCell ref="D566:D570"/>
    <mergeCell ref="D547:D548"/>
    <mergeCell ref="D513:D517"/>
    <mergeCell ref="B520:B521"/>
    <mergeCell ref="B555:B556"/>
    <mergeCell ref="D531:D535"/>
    <mergeCell ref="D549:D553"/>
    <mergeCell ref="B547:B548"/>
    <mergeCell ref="C572:C573"/>
    <mergeCell ref="D557:D561"/>
    <mergeCell ref="B511:B512"/>
    <mergeCell ref="D529:D530"/>
    <mergeCell ref="B564:B565"/>
    <mergeCell ref="B503:B504"/>
    <mergeCell ref="C503:C504"/>
    <mergeCell ref="D503:D504"/>
    <mergeCell ref="D522:D526"/>
    <mergeCell ref="C520:C521"/>
    <mergeCell ref="D505:D509"/>
    <mergeCell ref="D773:D774"/>
    <mergeCell ref="B791:B792"/>
    <mergeCell ref="D793:D797"/>
    <mergeCell ref="A807:G807"/>
    <mergeCell ref="D767:D771"/>
    <mergeCell ref="C728:C729"/>
    <mergeCell ref="B737:B738"/>
    <mergeCell ref="D737:D738"/>
    <mergeCell ref="D784:D788"/>
    <mergeCell ref="B588:B589"/>
    <mergeCell ref="B606:B607"/>
    <mergeCell ref="C588:C589"/>
    <mergeCell ref="D683:D684"/>
    <mergeCell ref="C765:C766"/>
    <mergeCell ref="D765:D766"/>
    <mergeCell ref="D703:D707"/>
    <mergeCell ref="D685:D689"/>
    <mergeCell ref="C719:C720"/>
    <mergeCell ref="B614:B615"/>
    <mergeCell ref="D755:D756"/>
    <mergeCell ref="D757:D761"/>
    <mergeCell ref="C737:C738"/>
    <mergeCell ref="B747:B748"/>
    <mergeCell ref="C747:C748"/>
    <mergeCell ref="C755:C756"/>
    <mergeCell ref="D747:D748"/>
    <mergeCell ref="B755:B756"/>
    <mergeCell ref="D739:D743"/>
    <mergeCell ref="A745:G745"/>
    <mergeCell ref="B666:B667"/>
    <mergeCell ref="D749:D753"/>
    <mergeCell ref="D495:D499"/>
    <mergeCell ref="C657:C658"/>
    <mergeCell ref="D657:D658"/>
    <mergeCell ref="D659:D663"/>
    <mergeCell ref="B728:B729"/>
    <mergeCell ref="C606:C607"/>
    <mergeCell ref="D580:D581"/>
    <mergeCell ref="D598:D599"/>
    <mergeCell ref="D775:D779"/>
    <mergeCell ref="B799:B800"/>
    <mergeCell ref="C799:C800"/>
    <mergeCell ref="D799:D800"/>
    <mergeCell ref="D801:D805"/>
    <mergeCell ref="D809:D810"/>
    <mergeCell ref="B809:B810"/>
    <mergeCell ref="C809:C810"/>
    <mergeCell ref="B773:B774"/>
    <mergeCell ref="B782:B783"/>
    <mergeCell ref="C773:C774"/>
    <mergeCell ref="C782:C783"/>
    <mergeCell ref="B1424:B1425"/>
    <mergeCell ref="C1424:C1425"/>
    <mergeCell ref="D1424:D1425"/>
    <mergeCell ref="D1426:D1430"/>
    <mergeCell ref="C1497:C1498"/>
    <mergeCell ref="D1497:D1498"/>
    <mergeCell ref="B1497:B1498"/>
    <mergeCell ref="D1440:D1441"/>
    <mergeCell ref="D1451:D1455"/>
    <mergeCell ref="D1489:D1493"/>
    <mergeCell ref="C1407:C1408"/>
    <mergeCell ref="D1407:D1408"/>
    <mergeCell ref="B1387:B1388"/>
    <mergeCell ref="C1387:C1388"/>
    <mergeCell ref="D1387:D1388"/>
    <mergeCell ref="D1389:D1393"/>
    <mergeCell ref="B1397:B1398"/>
    <mergeCell ref="D1242:D1243"/>
    <mergeCell ref="D1244:D1248"/>
    <mergeCell ref="D1263:D1267"/>
    <mergeCell ref="D1499:D1503"/>
    <mergeCell ref="B1378:B1379"/>
    <mergeCell ref="C1378:C1379"/>
    <mergeCell ref="D1378:D1379"/>
    <mergeCell ref="D1380:D1384"/>
    <mergeCell ref="D1399:D1403"/>
    <mergeCell ref="B1407:B1408"/>
    <mergeCell ref="D1253:D1254"/>
    <mergeCell ref="C1295:C1296"/>
    <mergeCell ref="D1295:D1296"/>
    <mergeCell ref="D1297:D1301"/>
    <mergeCell ref="B1304:B1305"/>
    <mergeCell ref="D1255:D1259"/>
    <mergeCell ref="B1261:B1262"/>
    <mergeCell ref="C1270:C1271"/>
    <mergeCell ref="C1330:C1331"/>
    <mergeCell ref="D1330:D1331"/>
    <mergeCell ref="B1330:B1331"/>
    <mergeCell ref="B1234:B1235"/>
    <mergeCell ref="C1234:C1235"/>
    <mergeCell ref="D1213:D1214"/>
    <mergeCell ref="B1222:B1223"/>
    <mergeCell ref="C1222:C1223"/>
    <mergeCell ref="D1222:D1223"/>
    <mergeCell ref="D1224:D1228"/>
    <mergeCell ref="B1056:B1057"/>
    <mergeCell ref="C1056:C1057"/>
    <mergeCell ref="B1047:B1048"/>
    <mergeCell ref="C1047:C1048"/>
    <mergeCell ref="D1047:D1048"/>
    <mergeCell ref="B1014:B1015"/>
    <mergeCell ref="D1016:D1020"/>
    <mergeCell ref="D1033:D1037"/>
    <mergeCell ref="B1031:B1032"/>
    <mergeCell ref="B1022:B1023"/>
    <mergeCell ref="C1186:C1187"/>
    <mergeCell ref="D1186:D1187"/>
    <mergeCell ref="D1188:D1192"/>
    <mergeCell ref="D1162:D1166"/>
    <mergeCell ref="D1312:D1313"/>
    <mergeCell ref="B1080:B1081"/>
    <mergeCell ref="C1080:C1081"/>
    <mergeCell ref="D1080:D1081"/>
    <mergeCell ref="A1212:B1212"/>
    <mergeCell ref="B1253:B1254"/>
    <mergeCell ref="C1397:C1398"/>
    <mergeCell ref="D1397:D1398"/>
    <mergeCell ref="C1097:C1098"/>
    <mergeCell ref="D1097:D1098"/>
    <mergeCell ref="D1099:D1103"/>
    <mergeCell ref="D1107:D1111"/>
    <mergeCell ref="D1105:D1106"/>
    <mergeCell ref="D1115:D1119"/>
    <mergeCell ref="C1312:C1313"/>
    <mergeCell ref="D1236:D1240"/>
    <mergeCell ref="B1242:B1243"/>
    <mergeCell ref="C1242:C1243"/>
    <mergeCell ref="B1295:B1296"/>
    <mergeCell ref="B1312:B1313"/>
    <mergeCell ref="B1204:B1205"/>
    <mergeCell ref="D1204:D1205"/>
    <mergeCell ref="D1289:D1293"/>
    <mergeCell ref="D1215:D1219"/>
    <mergeCell ref="C1213:C1214"/>
    <mergeCell ref="C1253:C1254"/>
    <mergeCell ref="D327:D328"/>
    <mergeCell ref="D1261:D1262"/>
    <mergeCell ref="C1351:C1352"/>
    <mergeCell ref="D1351:D1352"/>
    <mergeCell ref="D1343:D1344"/>
    <mergeCell ref="D1270:D1271"/>
    <mergeCell ref="D1049:D1053"/>
    <mergeCell ref="D1056:D1057"/>
    <mergeCell ref="D1058:D1062"/>
    <mergeCell ref="C1195:C1196"/>
    <mergeCell ref="B355:B356"/>
    <mergeCell ref="D336:D337"/>
    <mergeCell ref="A345:G345"/>
    <mergeCell ref="B336:B337"/>
    <mergeCell ref="D338:D342"/>
    <mergeCell ref="B347:B348"/>
    <mergeCell ref="C347:C348"/>
    <mergeCell ref="C355:C356"/>
    <mergeCell ref="D1091:D1095"/>
    <mergeCell ref="B1097:B1098"/>
    <mergeCell ref="B1064:B1065"/>
    <mergeCell ref="C1064:C1065"/>
    <mergeCell ref="D1064:D1065"/>
    <mergeCell ref="B1072:B1073"/>
    <mergeCell ref="D1066:D1070"/>
    <mergeCell ref="C1072:C1073"/>
    <mergeCell ref="D1072:D1073"/>
    <mergeCell ref="B1133:B1134"/>
    <mergeCell ref="B1125:B1126"/>
    <mergeCell ref="D1041:D1045"/>
    <mergeCell ref="B1089:B1090"/>
    <mergeCell ref="C1089:C1090"/>
    <mergeCell ref="D1089:D1090"/>
    <mergeCell ref="C1105:C1106"/>
    <mergeCell ref="B1113:B1114"/>
    <mergeCell ref="C1113:C1114"/>
    <mergeCell ref="D1113:D1114"/>
    <mergeCell ref="B1151:B1152"/>
    <mergeCell ref="C1151:C1152"/>
    <mergeCell ref="D1151:D1152"/>
    <mergeCell ref="B1160:B1161"/>
    <mergeCell ref="B1142:B1143"/>
    <mergeCell ref="C1142:C1143"/>
    <mergeCell ref="D1142:D1143"/>
    <mergeCell ref="C1160:C1161"/>
    <mergeCell ref="D1160:D1161"/>
    <mergeCell ref="D1144:D1148"/>
    <mergeCell ref="C791:C792"/>
    <mergeCell ref="D791:D792"/>
    <mergeCell ref="D782:D783"/>
    <mergeCell ref="D1024:D1028"/>
    <mergeCell ref="D838:D842"/>
    <mergeCell ref="C1022:C1023"/>
    <mergeCell ref="C1014:C1015"/>
    <mergeCell ref="D1014:D1015"/>
    <mergeCell ref="C828:C829"/>
    <mergeCell ref="D971:D972"/>
    <mergeCell ref="D675:D676"/>
    <mergeCell ref="D677:D681"/>
    <mergeCell ref="D1031:D1032"/>
    <mergeCell ref="C1133:C1134"/>
    <mergeCell ref="D1133:D1134"/>
    <mergeCell ref="D1135:D1139"/>
    <mergeCell ref="C1125:C1126"/>
    <mergeCell ref="D1125:D1126"/>
    <mergeCell ref="C1039:C1040"/>
    <mergeCell ref="D1039:D1040"/>
    <mergeCell ref="C925:C926"/>
    <mergeCell ref="D899:D900"/>
    <mergeCell ref="D908:D909"/>
    <mergeCell ref="A880:B880"/>
    <mergeCell ref="C881:C882"/>
    <mergeCell ref="B1105:B1106"/>
    <mergeCell ref="D961:D962"/>
    <mergeCell ref="D945:D949"/>
    <mergeCell ref="C961:C962"/>
    <mergeCell ref="B1039:B1040"/>
    <mergeCell ref="D892:D896"/>
    <mergeCell ref="D901:D905"/>
    <mergeCell ref="D910:D914"/>
    <mergeCell ref="D845:D846"/>
    <mergeCell ref="C845:C846"/>
    <mergeCell ref="D874:D878"/>
    <mergeCell ref="C908:C909"/>
    <mergeCell ref="B925:B926"/>
    <mergeCell ref="B828:B829"/>
    <mergeCell ref="D836:D837"/>
    <mergeCell ref="D830:D834"/>
    <mergeCell ref="B836:B837"/>
    <mergeCell ref="C836:C837"/>
    <mergeCell ref="D828:D829"/>
    <mergeCell ref="D917:D918"/>
    <mergeCell ref="D925:D926"/>
    <mergeCell ref="B952:B953"/>
    <mergeCell ref="C952:C953"/>
    <mergeCell ref="D952:D953"/>
    <mergeCell ref="B890:B891"/>
    <mergeCell ref="D927:D931"/>
    <mergeCell ref="D919:D923"/>
    <mergeCell ref="B917:B918"/>
    <mergeCell ref="B899:B900"/>
    <mergeCell ref="C899:C900"/>
    <mergeCell ref="B908:B909"/>
    <mergeCell ref="B845:B846"/>
    <mergeCell ref="D863:D864"/>
    <mergeCell ref="D865:D869"/>
    <mergeCell ref="C854:C855"/>
    <mergeCell ref="D847:D851"/>
    <mergeCell ref="D872:D873"/>
    <mergeCell ref="D943:D944"/>
    <mergeCell ref="A951:B951"/>
    <mergeCell ref="A871:B871"/>
    <mergeCell ref="B872:B873"/>
    <mergeCell ref="C872:C873"/>
    <mergeCell ref="C971:C972"/>
    <mergeCell ref="B934:B935"/>
    <mergeCell ref="C934:C935"/>
    <mergeCell ref="D934:D935"/>
    <mergeCell ref="A969:G969"/>
    <mergeCell ref="D890:D891"/>
    <mergeCell ref="C917:C918"/>
    <mergeCell ref="D936:D940"/>
    <mergeCell ref="D854:D855"/>
    <mergeCell ref="B863:B864"/>
    <mergeCell ref="C863:C864"/>
    <mergeCell ref="B854:B855"/>
    <mergeCell ref="D856:D860"/>
    <mergeCell ref="D881:D882"/>
    <mergeCell ref="D883:D887"/>
    <mergeCell ref="B818:B819"/>
    <mergeCell ref="C818:C819"/>
    <mergeCell ref="B765:B766"/>
    <mergeCell ref="B971:B972"/>
    <mergeCell ref="A960:B960"/>
    <mergeCell ref="B961:B962"/>
    <mergeCell ref="B881:B882"/>
    <mergeCell ref="C890:C891"/>
    <mergeCell ref="B943:B944"/>
    <mergeCell ref="C943:C944"/>
  </mergeCells>
  <phoneticPr fontId="12" type="noConversion"/>
  <hyperlinks>
    <hyperlink ref="B1362" r:id="rId1" display="http://www.yangming.com/e-service/Vessel_Tracking/vessel_tracking_detail.aspx?vessel=HNJR&amp;func=current"/>
    <hyperlink ref="B1364" r:id="rId2" display="http://www.yangming.com/e-service/Vessel_Tracking/vessel_tracking_detail.aspx?vessel=HNDP&amp;func=current"/>
    <hyperlink ref="B1365" r:id="rId3" display="http://www.yangming.com/e-service/Vessel_Tracking/vessel_tracking_detail.aspx?vessel=HNEH&amp;func=current"/>
    <hyperlink ref="B1380" r:id="rId4" display="http://www.yangming.com/e-service/Vessel_Tracking/vessel_tracking_detail.aspx?vessel=HNJR&amp;func=current"/>
    <hyperlink ref="B1382" r:id="rId5" display="http://www.yangming.com/e-service/Vessel_Tracking/vessel_tracking_detail.aspx?vessel=HNDP&amp;func=current"/>
    <hyperlink ref="B1383" r:id="rId6" display="http://www.yangming.com/e-service/Vessel_Tracking/vessel_tracking_detail.aspx?vessel=HNEH&amp;func=current"/>
    <hyperlink ref="B1399" r:id="rId7" display="http://www.yangming.com/e-service/Vessel_Tracking/vessel_tracking_detail.aspx?vessel=HNJR&amp;func=current"/>
    <hyperlink ref="B1401" r:id="rId8" display="http://www.yangming.com/e-service/Vessel_Tracking/vessel_tracking_detail.aspx?vessel=HNDP&amp;func=current"/>
    <hyperlink ref="B1402" r:id="rId9" display="http://www.yangming.com/e-service/Vessel_Tracking/vessel_tracking_detail.aspx?vessel=HNEH&amp;func=current"/>
    <hyperlink ref="B1409" r:id="rId10" display="http://www.yangming.com/e-service/Vessel_Tracking/vessel_tracking_detail.aspx?vessel=HNJR&amp;func=current"/>
    <hyperlink ref="B1411" r:id="rId11" display="http://www.yangming.com/e-service/Vessel_Tracking/vessel_tracking_detail.aspx?vessel=HNDP&amp;func=current"/>
    <hyperlink ref="B1412" r:id="rId12" display="http://www.yangming.com/e-service/Vessel_Tracking/vessel_tracking_detail.aspx?vessel=HNEH&amp;func=current"/>
  </hyperlinks>
  <pageMargins left="0.69930555555555596" right="0.69930555555555596" top="0.75" bottom="0.75" header="0.3" footer="0.3"/>
  <pageSetup paperSize="9" orientation="portrait" horizontalDpi="200" verticalDpi="300" r:id="rId13"/>
  <drawing r:id="rId1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7"/>
  <sheetViews>
    <sheetView workbookViewId="0">
      <selection activeCell="I33" sqref="I33"/>
    </sheetView>
  </sheetViews>
  <sheetFormatPr defaultRowHeight="12.75"/>
  <cols>
    <col min="1" max="1" width="18.125" style="495" customWidth="1"/>
    <col min="2" max="2" width="29" style="495" customWidth="1"/>
    <col min="3" max="3" width="15.125" style="495" customWidth="1"/>
    <col min="4" max="4" width="18.375" style="495" customWidth="1"/>
    <col min="5" max="5" width="16" style="495" customWidth="1"/>
    <col min="6" max="6" width="23.625" style="495" customWidth="1"/>
    <col min="7" max="7" width="22.75" style="495" customWidth="1"/>
    <col min="8" max="16384" width="9" style="495"/>
  </cols>
  <sheetData>
    <row r="1" spans="1:7" ht="51" customHeight="1">
      <c r="A1" s="616" t="s">
        <v>2554</v>
      </c>
      <c r="B1" s="616"/>
      <c r="C1" s="616"/>
      <c r="D1" s="616"/>
      <c r="E1" s="616"/>
      <c r="F1" s="616"/>
      <c r="G1" s="616"/>
    </row>
    <row r="2" spans="1:7" ht="18.75">
      <c r="A2" s="615" t="s">
        <v>17</v>
      </c>
      <c r="B2" s="614"/>
      <c r="C2" s="610"/>
      <c r="D2" s="610"/>
      <c r="E2" s="613"/>
      <c r="F2" s="610"/>
      <c r="G2" s="612" t="s">
        <v>2553</v>
      </c>
    </row>
    <row r="3" spans="1:7">
      <c r="A3" s="611"/>
      <c r="B3" s="610"/>
      <c r="C3" s="610"/>
      <c r="D3" s="610"/>
      <c r="E3" s="610"/>
      <c r="F3" s="610"/>
      <c r="G3" s="610"/>
    </row>
    <row r="4" spans="1:7" ht="15.75">
      <c r="A4" s="609" t="s">
        <v>18</v>
      </c>
      <c r="B4" s="609"/>
      <c r="C4" s="609"/>
      <c r="D4" s="609"/>
      <c r="E4" s="609"/>
      <c r="F4" s="609"/>
      <c r="G4" s="609"/>
    </row>
    <row r="5" spans="1:7">
      <c r="A5" s="509"/>
      <c r="B5" s="511" t="s">
        <v>2552</v>
      </c>
      <c r="C5" s="557"/>
      <c r="D5" s="607"/>
      <c r="E5" s="608"/>
      <c r="F5" s="607"/>
      <c r="G5" s="606"/>
    </row>
    <row r="6" spans="1:7">
      <c r="B6" s="511"/>
      <c r="C6" s="557"/>
      <c r="D6" s="607"/>
      <c r="E6" s="608"/>
      <c r="F6" s="607"/>
      <c r="G6" s="606"/>
    </row>
    <row r="7" spans="1:7">
      <c r="A7" s="509" t="s">
        <v>2551</v>
      </c>
      <c r="B7" s="573" t="s">
        <v>2540</v>
      </c>
      <c r="C7" s="573" t="s">
        <v>2539</v>
      </c>
      <c r="D7" s="573" t="s">
        <v>2538</v>
      </c>
      <c r="E7" s="573" t="s">
        <v>2272</v>
      </c>
      <c r="F7" s="551" t="s">
        <v>2537</v>
      </c>
      <c r="G7" s="551" t="s">
        <v>2550</v>
      </c>
    </row>
    <row r="8" spans="1:7" ht="15.75" customHeight="1">
      <c r="A8" s="509" t="s">
        <v>2346</v>
      </c>
      <c r="B8" s="571"/>
      <c r="C8" s="571"/>
      <c r="D8" s="571"/>
      <c r="E8" s="571"/>
      <c r="F8" s="551" t="s">
        <v>2535</v>
      </c>
      <c r="G8" s="551" t="s">
        <v>2534</v>
      </c>
    </row>
    <row r="9" spans="1:7" ht="13.5" customHeight="1">
      <c r="A9" s="605"/>
      <c r="B9" s="595" t="s">
        <v>2528</v>
      </c>
      <c r="C9" s="595" t="s">
        <v>2527</v>
      </c>
      <c r="D9" s="604" t="s">
        <v>2321</v>
      </c>
      <c r="E9" s="595">
        <v>45406</v>
      </c>
      <c r="F9" s="595">
        <v>45413</v>
      </c>
      <c r="G9" s="595">
        <v>45442</v>
      </c>
    </row>
    <row r="10" spans="1:7" ht="13.5" customHeight="1">
      <c r="A10" s="605"/>
      <c r="B10" s="595" t="s">
        <v>2549</v>
      </c>
      <c r="C10" s="595" t="s">
        <v>2548</v>
      </c>
      <c r="D10" s="604" t="s">
        <v>2196</v>
      </c>
      <c r="E10" s="595">
        <v>45413</v>
      </c>
      <c r="F10" s="595">
        <v>45420</v>
      </c>
      <c r="G10" s="595">
        <v>45449</v>
      </c>
    </row>
    <row r="11" spans="1:7" ht="13.5" customHeight="1">
      <c r="A11" s="605"/>
      <c r="B11" s="595" t="s">
        <v>2547</v>
      </c>
      <c r="C11" s="595" t="s">
        <v>2546</v>
      </c>
      <c r="D11" s="604" t="s">
        <v>2196</v>
      </c>
      <c r="E11" s="595">
        <v>45420</v>
      </c>
      <c r="F11" s="595">
        <v>45427</v>
      </c>
      <c r="G11" s="595">
        <v>45456</v>
      </c>
    </row>
    <row r="12" spans="1:7" ht="13.5" customHeight="1">
      <c r="A12" s="605"/>
      <c r="B12" s="595" t="s">
        <v>2545</v>
      </c>
      <c r="C12" s="595" t="s">
        <v>2544</v>
      </c>
      <c r="D12" s="604" t="s">
        <v>2196</v>
      </c>
      <c r="E12" s="595">
        <v>45427</v>
      </c>
      <c r="F12" s="595">
        <v>45434</v>
      </c>
      <c r="G12" s="595">
        <v>45463</v>
      </c>
    </row>
    <row r="13" spans="1:7" ht="13.5" customHeight="1">
      <c r="A13" s="605"/>
      <c r="B13" s="595" t="s">
        <v>2543</v>
      </c>
      <c r="C13" s="595" t="s">
        <v>2542</v>
      </c>
      <c r="D13" s="604" t="s">
        <v>2196</v>
      </c>
      <c r="E13" s="595">
        <v>45434</v>
      </c>
      <c r="F13" s="595">
        <v>45441</v>
      </c>
      <c r="G13" s="595">
        <v>45470</v>
      </c>
    </row>
    <row r="14" spans="1:7" ht="13.5" customHeight="1">
      <c r="A14" s="605"/>
      <c r="B14" s="595"/>
      <c r="C14" s="595"/>
      <c r="D14" s="604" t="s">
        <v>2324</v>
      </c>
      <c r="E14" s="595">
        <v>45441</v>
      </c>
      <c r="F14" s="595">
        <v>45448</v>
      </c>
      <c r="G14" s="595">
        <v>45477</v>
      </c>
    </row>
    <row r="15" spans="1:7" s="603" customFormat="1" ht="13.5"/>
    <row r="16" spans="1:7" ht="13.5" customHeight="1">
      <c r="A16" s="509" t="s">
        <v>2541</v>
      </c>
      <c r="B16" s="573" t="s">
        <v>2540</v>
      </c>
      <c r="C16" s="573" t="s">
        <v>2539</v>
      </c>
      <c r="D16" s="573" t="s">
        <v>2538</v>
      </c>
      <c r="E16" s="573" t="s">
        <v>2272</v>
      </c>
      <c r="F16" s="551" t="s">
        <v>2537</v>
      </c>
      <c r="G16" s="551" t="s">
        <v>2536</v>
      </c>
    </row>
    <row r="17" spans="1:7" ht="13.5" customHeight="1">
      <c r="A17" s="602"/>
      <c r="B17" s="571"/>
      <c r="C17" s="571"/>
      <c r="D17" s="571"/>
      <c r="E17" s="571"/>
      <c r="F17" s="551" t="s">
        <v>2535</v>
      </c>
      <c r="G17" s="551" t="s">
        <v>2534</v>
      </c>
    </row>
    <row r="18" spans="1:7" ht="13.5" customHeight="1">
      <c r="A18" s="601" t="s">
        <v>2530</v>
      </c>
      <c r="B18" s="595" t="s">
        <v>2519</v>
      </c>
      <c r="C18" s="595" t="s">
        <v>2518</v>
      </c>
      <c r="D18" s="551" t="s">
        <v>2511</v>
      </c>
      <c r="E18" s="595">
        <v>45408</v>
      </c>
      <c r="F18" s="595">
        <v>45417</v>
      </c>
      <c r="G18" s="595">
        <v>45446</v>
      </c>
    </row>
    <row r="19" spans="1:7" ht="13.5" customHeight="1">
      <c r="A19" s="601"/>
      <c r="B19" s="595" t="s">
        <v>2517</v>
      </c>
      <c r="C19" s="595" t="s">
        <v>12</v>
      </c>
      <c r="D19" s="551" t="s">
        <v>2511</v>
      </c>
      <c r="E19" s="595">
        <v>45415</v>
      </c>
      <c r="F19" s="595">
        <v>45424</v>
      </c>
      <c r="G19" s="595">
        <v>45453</v>
      </c>
    </row>
    <row r="20" spans="1:7" ht="13.5" customHeight="1">
      <c r="A20" s="601"/>
      <c r="B20" s="595" t="s">
        <v>2533</v>
      </c>
      <c r="C20" s="595" t="s">
        <v>135</v>
      </c>
      <c r="D20" s="551" t="s">
        <v>2511</v>
      </c>
      <c r="E20" s="595">
        <v>45422</v>
      </c>
      <c r="F20" s="595">
        <v>45431</v>
      </c>
      <c r="G20" s="595">
        <v>45460</v>
      </c>
    </row>
    <row r="21" spans="1:7" ht="13.5" customHeight="1">
      <c r="A21" s="601"/>
      <c r="B21" s="595" t="s">
        <v>2532</v>
      </c>
      <c r="C21" s="595" t="s">
        <v>2514</v>
      </c>
      <c r="D21" s="551" t="s">
        <v>2531</v>
      </c>
      <c r="E21" s="595">
        <v>45429</v>
      </c>
      <c r="F21" s="595">
        <v>45438</v>
      </c>
      <c r="G21" s="595">
        <v>45467</v>
      </c>
    </row>
    <row r="22" spans="1:7" ht="13.5" customHeight="1">
      <c r="A22" s="601" t="s">
        <v>2530</v>
      </c>
      <c r="B22" s="595" t="s">
        <v>2529</v>
      </c>
      <c r="C22" s="595" t="s">
        <v>2139</v>
      </c>
      <c r="D22" s="551" t="s">
        <v>2511</v>
      </c>
      <c r="E22" s="595">
        <v>45436</v>
      </c>
      <c r="F22" s="595">
        <v>45445</v>
      </c>
      <c r="G22" s="595">
        <v>45474</v>
      </c>
    </row>
    <row r="24" spans="1:7" ht="12.75" customHeight="1">
      <c r="A24" s="599" t="s">
        <v>137</v>
      </c>
      <c r="B24" s="576" t="s">
        <v>20</v>
      </c>
      <c r="C24" s="576" t="s">
        <v>21</v>
      </c>
      <c r="D24" s="576" t="s">
        <v>22</v>
      </c>
      <c r="E24" s="576" t="s">
        <v>2272</v>
      </c>
      <c r="F24" s="600" t="s">
        <v>187</v>
      </c>
      <c r="G24" s="600" t="s">
        <v>34</v>
      </c>
    </row>
    <row r="25" spans="1:7" ht="14.25" customHeight="1">
      <c r="A25" s="599" t="s">
        <v>2478</v>
      </c>
      <c r="B25" s="576"/>
      <c r="C25" s="576"/>
      <c r="D25" s="576"/>
      <c r="E25" s="576"/>
      <c r="F25" s="595" t="s">
        <v>24</v>
      </c>
      <c r="G25" s="595" t="s">
        <v>25</v>
      </c>
    </row>
    <row r="26" spans="1:7" ht="13.5" customHeight="1">
      <c r="A26" s="599"/>
      <c r="B26" s="595" t="s">
        <v>2528</v>
      </c>
      <c r="C26" s="595" t="s">
        <v>2527</v>
      </c>
      <c r="D26" s="551" t="s">
        <v>2353</v>
      </c>
      <c r="E26" s="595">
        <v>45412</v>
      </c>
      <c r="F26" s="595">
        <v>45418</v>
      </c>
      <c r="G26" s="595">
        <v>45441</v>
      </c>
    </row>
    <row r="27" spans="1:7" ht="13.5" customHeight="1">
      <c r="A27" s="599"/>
      <c r="B27" s="595" t="s">
        <v>2526</v>
      </c>
      <c r="C27" s="595" t="s">
        <v>26</v>
      </c>
      <c r="D27" s="551" t="s">
        <v>2353</v>
      </c>
      <c r="E27" s="595">
        <v>45419</v>
      </c>
      <c r="F27" s="595">
        <v>45425</v>
      </c>
      <c r="G27" s="595">
        <v>45448</v>
      </c>
    </row>
    <row r="28" spans="1:7" ht="13.5" customHeight="1">
      <c r="A28" s="599"/>
      <c r="B28" s="595" t="s">
        <v>2525</v>
      </c>
      <c r="C28" s="595" t="s">
        <v>77</v>
      </c>
      <c r="D28" s="551" t="s">
        <v>2353</v>
      </c>
      <c r="E28" s="595">
        <v>45426</v>
      </c>
      <c r="F28" s="595">
        <v>45432</v>
      </c>
      <c r="G28" s="595">
        <v>45455</v>
      </c>
    </row>
    <row r="29" spans="1:7" ht="13.5" customHeight="1">
      <c r="A29" s="599"/>
      <c r="B29" s="595" t="s">
        <v>2524</v>
      </c>
      <c r="C29" s="595" t="s">
        <v>27</v>
      </c>
      <c r="D29" s="551" t="s">
        <v>2353</v>
      </c>
      <c r="E29" s="595">
        <v>45433</v>
      </c>
      <c r="F29" s="595">
        <v>45439</v>
      </c>
      <c r="G29" s="595">
        <v>45462</v>
      </c>
    </row>
    <row r="30" spans="1:7" ht="13.5" customHeight="1">
      <c r="A30" s="599"/>
      <c r="B30" s="595"/>
      <c r="C30" s="595"/>
      <c r="D30" s="551" t="s">
        <v>2353</v>
      </c>
      <c r="E30" s="595">
        <v>45440</v>
      </c>
      <c r="F30" s="595">
        <v>45446</v>
      </c>
      <c r="G30" s="595">
        <v>45469</v>
      </c>
    </row>
    <row r="31" spans="1:7" ht="12.75" customHeight="1"/>
    <row r="32" spans="1:7">
      <c r="A32" s="598" t="s">
        <v>2523</v>
      </c>
      <c r="B32" s="576" t="s">
        <v>20</v>
      </c>
      <c r="C32" s="553" t="s">
        <v>21</v>
      </c>
      <c r="D32" s="553" t="s">
        <v>22</v>
      </c>
      <c r="E32" s="553" t="s">
        <v>2522</v>
      </c>
      <c r="F32" s="551" t="s">
        <v>187</v>
      </c>
      <c r="G32" s="551" t="s">
        <v>2521</v>
      </c>
    </row>
    <row r="33" spans="1:7">
      <c r="A33" s="509" t="s">
        <v>2520</v>
      </c>
      <c r="B33" s="576"/>
      <c r="C33" s="552"/>
      <c r="D33" s="552"/>
      <c r="E33" s="552"/>
      <c r="F33" s="596" t="s">
        <v>24</v>
      </c>
      <c r="G33" s="596" t="s">
        <v>25</v>
      </c>
    </row>
    <row r="34" spans="1:7" ht="13.5" customHeight="1">
      <c r="B34" s="595" t="s">
        <v>2519</v>
      </c>
      <c r="C34" s="595" t="s">
        <v>2518</v>
      </c>
      <c r="D34" s="551" t="s">
        <v>2511</v>
      </c>
      <c r="E34" s="596">
        <v>45411</v>
      </c>
      <c r="F34" s="596">
        <v>45417</v>
      </c>
      <c r="G34" s="596">
        <v>45440</v>
      </c>
    </row>
    <row r="35" spans="1:7" ht="13.5" customHeight="1">
      <c r="B35" s="595" t="s">
        <v>2517</v>
      </c>
      <c r="C35" s="595" t="s">
        <v>12</v>
      </c>
      <c r="D35" s="551" t="s">
        <v>2511</v>
      </c>
      <c r="E35" s="596">
        <v>45418</v>
      </c>
      <c r="F35" s="596">
        <v>45424</v>
      </c>
      <c r="G35" s="596">
        <v>45447</v>
      </c>
    </row>
    <row r="36" spans="1:7" ht="13.5" customHeight="1">
      <c r="B36" s="595" t="s">
        <v>2516</v>
      </c>
      <c r="C36" s="595" t="s">
        <v>135</v>
      </c>
      <c r="D36" s="551" t="s">
        <v>2279</v>
      </c>
      <c r="E36" s="596">
        <v>45425</v>
      </c>
      <c r="F36" s="596">
        <v>45431</v>
      </c>
      <c r="G36" s="596">
        <v>45454</v>
      </c>
    </row>
    <row r="37" spans="1:7" ht="13.5" customHeight="1">
      <c r="B37" s="595" t="s">
        <v>2515</v>
      </c>
      <c r="C37" s="595" t="s">
        <v>2514</v>
      </c>
      <c r="D37" s="551" t="s">
        <v>2513</v>
      </c>
      <c r="E37" s="596">
        <v>45432</v>
      </c>
      <c r="F37" s="596">
        <v>45438</v>
      </c>
      <c r="G37" s="596">
        <v>45461</v>
      </c>
    </row>
    <row r="38" spans="1:7" ht="13.5" customHeight="1">
      <c r="B38" s="595" t="s">
        <v>2512</v>
      </c>
      <c r="C38" s="595" t="s">
        <v>2139</v>
      </c>
      <c r="D38" s="551" t="s">
        <v>2511</v>
      </c>
      <c r="E38" s="596">
        <v>45439</v>
      </c>
      <c r="F38" s="596">
        <v>45445</v>
      </c>
      <c r="G38" s="596">
        <v>45468</v>
      </c>
    </row>
    <row r="39" spans="1:7" ht="13.5" customHeight="1">
      <c r="A39" s="509" t="s">
        <v>2510</v>
      </c>
      <c r="B39" s="569"/>
      <c r="C39" s="569"/>
      <c r="D39" s="575"/>
      <c r="E39" s="569"/>
      <c r="F39" s="569"/>
      <c r="G39" s="569"/>
    </row>
    <row r="40" spans="1:7" ht="13.5" customHeight="1">
      <c r="A40" s="509" t="s">
        <v>2509</v>
      </c>
      <c r="B40" s="576" t="s">
        <v>20</v>
      </c>
      <c r="C40" s="576" t="s">
        <v>21</v>
      </c>
      <c r="D40" s="576" t="s">
        <v>22</v>
      </c>
      <c r="E40" s="576" t="s">
        <v>2272</v>
      </c>
      <c r="F40" s="551" t="s">
        <v>187</v>
      </c>
      <c r="G40" s="551" t="s">
        <v>47</v>
      </c>
    </row>
    <row r="41" spans="1:7" ht="13.5" customHeight="1">
      <c r="A41" s="509"/>
      <c r="B41" s="576"/>
      <c r="C41" s="576"/>
      <c r="D41" s="576"/>
      <c r="E41" s="576"/>
      <c r="F41" s="596" t="s">
        <v>24</v>
      </c>
      <c r="G41" s="596" t="s">
        <v>25</v>
      </c>
    </row>
    <row r="42" spans="1:7" ht="13.5" customHeight="1">
      <c r="A42" s="509"/>
      <c r="B42" s="596" t="s">
        <v>2508</v>
      </c>
      <c r="C42" s="596" t="s">
        <v>2507</v>
      </c>
      <c r="D42" s="551" t="s">
        <v>2299</v>
      </c>
      <c r="E42" s="595">
        <v>45408</v>
      </c>
      <c r="F42" s="596">
        <v>45416</v>
      </c>
      <c r="G42" s="596">
        <v>45439</v>
      </c>
    </row>
    <row r="43" spans="1:7" ht="13.5" customHeight="1">
      <c r="A43" s="509"/>
      <c r="B43" s="596" t="s">
        <v>2506</v>
      </c>
      <c r="C43" s="596" t="s">
        <v>2505</v>
      </c>
      <c r="D43" s="551" t="s">
        <v>2299</v>
      </c>
      <c r="E43" s="595">
        <v>45415</v>
      </c>
      <c r="F43" s="596">
        <v>45423</v>
      </c>
      <c r="G43" s="596">
        <v>45446</v>
      </c>
    </row>
    <row r="44" spans="1:7" ht="13.5" customHeight="1">
      <c r="A44" s="509"/>
      <c r="B44" s="596" t="s">
        <v>2301</v>
      </c>
      <c r="C44" s="596" t="s">
        <v>2066</v>
      </c>
      <c r="D44" s="551" t="s">
        <v>2299</v>
      </c>
      <c r="E44" s="595">
        <v>45422</v>
      </c>
      <c r="F44" s="596">
        <v>45430</v>
      </c>
      <c r="G44" s="596">
        <v>45453</v>
      </c>
    </row>
    <row r="45" spans="1:7" ht="13.5" customHeight="1">
      <c r="A45" s="509"/>
      <c r="B45" s="596" t="s">
        <v>2298</v>
      </c>
      <c r="C45" s="596" t="s">
        <v>2504</v>
      </c>
      <c r="D45" s="551" t="s">
        <v>2299</v>
      </c>
      <c r="E45" s="595">
        <v>45429</v>
      </c>
      <c r="F45" s="596">
        <v>45437</v>
      </c>
      <c r="G45" s="596">
        <v>45460</v>
      </c>
    </row>
    <row r="46" spans="1:7" ht="13.5" customHeight="1">
      <c r="A46" s="509"/>
      <c r="B46" s="596" t="s">
        <v>2503</v>
      </c>
      <c r="C46" s="596" t="s">
        <v>2062</v>
      </c>
      <c r="D46" s="551" t="s">
        <v>2502</v>
      </c>
      <c r="E46" s="595">
        <v>45436</v>
      </c>
      <c r="F46" s="596">
        <v>45444</v>
      </c>
      <c r="G46" s="596">
        <v>45467</v>
      </c>
    </row>
    <row r="47" spans="1:7" ht="13.5" customHeight="1">
      <c r="A47" s="509"/>
      <c r="B47" s="569"/>
      <c r="C47" s="569"/>
      <c r="D47" s="575"/>
      <c r="E47" s="569"/>
      <c r="F47" s="569"/>
      <c r="G47" s="569"/>
    </row>
    <row r="48" spans="1:7" ht="13.5" customHeight="1">
      <c r="A48" s="597" t="s">
        <v>2501</v>
      </c>
      <c r="B48" s="576" t="s">
        <v>20</v>
      </c>
      <c r="C48" s="576" t="s">
        <v>21</v>
      </c>
      <c r="D48" s="576" t="s">
        <v>22</v>
      </c>
      <c r="E48" s="576" t="s">
        <v>2272</v>
      </c>
      <c r="F48" s="551" t="s">
        <v>187</v>
      </c>
      <c r="G48" s="551" t="s">
        <v>2500</v>
      </c>
    </row>
    <row r="49" spans="1:7" ht="13.5" customHeight="1">
      <c r="A49" s="509"/>
      <c r="B49" s="576"/>
      <c r="C49" s="576"/>
      <c r="D49" s="576"/>
      <c r="E49" s="576"/>
      <c r="F49" s="596" t="s">
        <v>24</v>
      </c>
      <c r="G49" s="596" t="s">
        <v>25</v>
      </c>
    </row>
    <row r="50" spans="1:7" ht="13.5" customHeight="1">
      <c r="A50" s="509"/>
      <c r="B50" s="595" t="s">
        <v>2490</v>
      </c>
      <c r="C50" s="595" t="s">
        <v>2489</v>
      </c>
      <c r="D50" s="551" t="s">
        <v>2481</v>
      </c>
      <c r="E50" s="595">
        <v>45404</v>
      </c>
      <c r="F50" s="596">
        <v>45414</v>
      </c>
      <c r="G50" s="596">
        <v>45433</v>
      </c>
    </row>
    <row r="51" spans="1:7" ht="13.5" customHeight="1">
      <c r="A51" s="509"/>
      <c r="B51" s="595" t="s">
        <v>2488</v>
      </c>
      <c r="C51" s="595" t="s">
        <v>149</v>
      </c>
      <c r="D51" s="551" t="s">
        <v>2481</v>
      </c>
      <c r="E51" s="595">
        <v>45411</v>
      </c>
      <c r="F51" s="595">
        <v>45421</v>
      </c>
      <c r="G51" s="595">
        <v>45440</v>
      </c>
    </row>
    <row r="52" spans="1:7" ht="13.5" customHeight="1">
      <c r="A52" s="509"/>
      <c r="B52" s="595" t="s">
        <v>2487</v>
      </c>
      <c r="C52" s="595" t="s">
        <v>2486</v>
      </c>
      <c r="D52" s="551" t="s">
        <v>2481</v>
      </c>
      <c r="E52" s="595">
        <v>45418</v>
      </c>
      <c r="F52" s="595">
        <v>45428</v>
      </c>
      <c r="G52" s="595">
        <v>45447</v>
      </c>
    </row>
    <row r="53" spans="1:7" ht="13.5" customHeight="1">
      <c r="A53" s="509"/>
      <c r="B53" s="595" t="s">
        <v>2485</v>
      </c>
      <c r="C53" s="595" t="s">
        <v>2484</v>
      </c>
      <c r="D53" s="551" t="s">
        <v>2481</v>
      </c>
      <c r="E53" s="595">
        <v>45425</v>
      </c>
      <c r="F53" s="595">
        <v>45435</v>
      </c>
      <c r="G53" s="595">
        <v>45454</v>
      </c>
    </row>
    <row r="54" spans="1:7" ht="13.5" customHeight="1">
      <c r="A54" s="509"/>
      <c r="B54" s="595" t="s">
        <v>2482</v>
      </c>
      <c r="C54" s="595" t="s">
        <v>149</v>
      </c>
      <c r="D54" s="551" t="s">
        <v>2481</v>
      </c>
      <c r="E54" s="595">
        <v>45432</v>
      </c>
      <c r="F54" s="595">
        <v>45442</v>
      </c>
      <c r="G54" s="595">
        <v>45461</v>
      </c>
    </row>
    <row r="55" spans="1:7" ht="13.5" customHeight="1">
      <c r="A55" s="509"/>
      <c r="B55" s="595"/>
      <c r="C55" s="595"/>
      <c r="D55" s="551" t="s">
        <v>2350</v>
      </c>
      <c r="E55" s="595">
        <v>45439</v>
      </c>
      <c r="F55" s="595">
        <v>45449</v>
      </c>
      <c r="G55" s="595">
        <v>45468</v>
      </c>
    </row>
    <row r="56" spans="1:7" ht="13.5" customHeight="1">
      <c r="B56" s="569"/>
      <c r="C56" s="569"/>
      <c r="D56" s="569"/>
      <c r="E56" s="569"/>
      <c r="F56" s="569"/>
      <c r="G56" s="569"/>
    </row>
    <row r="57" spans="1:7" ht="13.5" customHeight="1">
      <c r="A57" s="509" t="s">
        <v>2499</v>
      </c>
      <c r="B57" s="576" t="s">
        <v>20</v>
      </c>
      <c r="C57" s="576" t="s">
        <v>21</v>
      </c>
      <c r="D57" s="576" t="s">
        <v>22</v>
      </c>
      <c r="E57" s="576" t="s">
        <v>2272</v>
      </c>
      <c r="F57" s="551" t="s">
        <v>187</v>
      </c>
      <c r="G57" s="551" t="s">
        <v>142</v>
      </c>
    </row>
    <row r="58" spans="1:7" ht="13.5" customHeight="1">
      <c r="A58" s="509" t="s">
        <v>2315</v>
      </c>
      <c r="B58" s="576"/>
      <c r="C58" s="576"/>
      <c r="D58" s="576"/>
      <c r="E58" s="576"/>
      <c r="F58" s="551" t="s">
        <v>24</v>
      </c>
      <c r="G58" s="551" t="s">
        <v>25</v>
      </c>
    </row>
    <row r="59" spans="1:7" ht="13.5" customHeight="1">
      <c r="A59" s="509"/>
      <c r="B59" s="595" t="s">
        <v>2498</v>
      </c>
      <c r="C59" s="595" t="s">
        <v>2497</v>
      </c>
      <c r="D59" s="595" t="s">
        <v>2299</v>
      </c>
      <c r="E59" s="595">
        <v>45412</v>
      </c>
      <c r="F59" s="595">
        <v>45419</v>
      </c>
      <c r="G59" s="595">
        <v>45442</v>
      </c>
    </row>
    <row r="60" spans="1:7" ht="13.5" customHeight="1">
      <c r="A60" s="509"/>
      <c r="B60" s="595" t="s">
        <v>2496</v>
      </c>
      <c r="C60" s="595" t="s">
        <v>2495</v>
      </c>
      <c r="D60" s="595" t="s">
        <v>2299</v>
      </c>
      <c r="E60" s="595">
        <v>45419</v>
      </c>
      <c r="F60" s="595">
        <v>45426</v>
      </c>
      <c r="G60" s="595">
        <v>45449</v>
      </c>
    </row>
    <row r="61" spans="1:7" ht="12.75" customHeight="1">
      <c r="A61" s="509"/>
      <c r="B61" s="595" t="s">
        <v>2494</v>
      </c>
      <c r="C61" s="595" t="s">
        <v>2076</v>
      </c>
      <c r="D61" s="595" t="s">
        <v>2299</v>
      </c>
      <c r="E61" s="595">
        <v>45426</v>
      </c>
      <c r="F61" s="595">
        <v>45433</v>
      </c>
      <c r="G61" s="595">
        <v>45456</v>
      </c>
    </row>
    <row r="62" spans="1:7" ht="13.5" customHeight="1">
      <c r="A62" s="509"/>
      <c r="B62" s="595" t="s">
        <v>2493</v>
      </c>
      <c r="C62" s="595" t="s">
        <v>2074</v>
      </c>
      <c r="D62" s="595" t="s">
        <v>2299</v>
      </c>
      <c r="E62" s="595">
        <v>45433</v>
      </c>
      <c r="F62" s="595">
        <v>45440</v>
      </c>
      <c r="G62" s="595">
        <v>45463</v>
      </c>
    </row>
    <row r="63" spans="1:7" ht="13.5" customHeight="1">
      <c r="A63" s="509"/>
      <c r="B63" s="595"/>
      <c r="C63" s="595"/>
      <c r="D63" s="595" t="s">
        <v>2299</v>
      </c>
      <c r="E63" s="595">
        <v>45440</v>
      </c>
      <c r="F63" s="595">
        <v>45447</v>
      </c>
      <c r="G63" s="595">
        <v>45470</v>
      </c>
    </row>
    <row r="64" spans="1:7" ht="13.5" customHeight="1">
      <c r="A64" s="509"/>
      <c r="B64" s="569"/>
      <c r="C64" s="569"/>
      <c r="D64" s="569"/>
      <c r="E64" s="569"/>
      <c r="F64" s="569"/>
      <c r="G64" s="569"/>
    </row>
    <row r="65" spans="1:7" ht="13.5" customHeight="1">
      <c r="A65" s="589" t="s">
        <v>2492</v>
      </c>
      <c r="B65" s="543" t="s">
        <v>20</v>
      </c>
      <c r="C65" s="543" t="s">
        <v>21</v>
      </c>
      <c r="D65" s="543" t="s">
        <v>22</v>
      </c>
      <c r="E65" s="543" t="s">
        <v>2272</v>
      </c>
      <c r="F65" s="500" t="s">
        <v>187</v>
      </c>
      <c r="G65" s="500" t="s">
        <v>2491</v>
      </c>
    </row>
    <row r="66" spans="1:7" ht="13.5" customHeight="1">
      <c r="A66" s="590" t="s">
        <v>2422</v>
      </c>
      <c r="B66" s="542"/>
      <c r="C66" s="542"/>
      <c r="D66" s="542"/>
      <c r="E66" s="542"/>
      <c r="F66" s="500" t="s">
        <v>24</v>
      </c>
      <c r="G66" s="500" t="s">
        <v>25</v>
      </c>
    </row>
    <row r="67" spans="1:7" ht="13.5" customHeight="1">
      <c r="A67" s="589" t="s">
        <v>2134</v>
      </c>
      <c r="B67" s="550" t="s">
        <v>2490</v>
      </c>
      <c r="C67" s="550" t="s">
        <v>2489</v>
      </c>
      <c r="D67" s="559" t="s">
        <v>2481</v>
      </c>
      <c r="E67" s="550">
        <v>45407</v>
      </c>
      <c r="F67" s="550">
        <v>45414</v>
      </c>
      <c r="G67" s="550">
        <v>45453</v>
      </c>
    </row>
    <row r="68" spans="1:7" ht="13.5" customHeight="1">
      <c r="A68" s="589" t="s">
        <v>2134</v>
      </c>
      <c r="B68" s="550" t="s">
        <v>2488</v>
      </c>
      <c r="C68" s="550" t="s">
        <v>149</v>
      </c>
      <c r="D68" s="559" t="s">
        <v>2481</v>
      </c>
      <c r="E68" s="550">
        <v>45414</v>
      </c>
      <c r="F68" s="550">
        <v>45421</v>
      </c>
      <c r="G68" s="550">
        <v>45460</v>
      </c>
    </row>
    <row r="69" spans="1:7" ht="13.5" customHeight="1">
      <c r="A69" s="589" t="s">
        <v>2134</v>
      </c>
      <c r="B69" s="550" t="s">
        <v>2487</v>
      </c>
      <c r="C69" s="550" t="s">
        <v>2486</v>
      </c>
      <c r="D69" s="559" t="s">
        <v>2481</v>
      </c>
      <c r="E69" s="550">
        <v>45421</v>
      </c>
      <c r="F69" s="550">
        <v>45428</v>
      </c>
      <c r="G69" s="550">
        <v>45467</v>
      </c>
    </row>
    <row r="70" spans="1:7" ht="13.5" customHeight="1">
      <c r="A70" s="589" t="s">
        <v>2134</v>
      </c>
      <c r="B70" s="550" t="s">
        <v>2485</v>
      </c>
      <c r="C70" s="550" t="s">
        <v>2484</v>
      </c>
      <c r="D70" s="559" t="s">
        <v>2483</v>
      </c>
      <c r="E70" s="550">
        <v>45428</v>
      </c>
      <c r="F70" s="550">
        <v>45435</v>
      </c>
      <c r="G70" s="550">
        <v>45474</v>
      </c>
    </row>
    <row r="71" spans="1:7" ht="13.5" customHeight="1">
      <c r="A71" s="589" t="s">
        <v>2134</v>
      </c>
      <c r="B71" s="550" t="s">
        <v>2482</v>
      </c>
      <c r="C71" s="550" t="s">
        <v>149</v>
      </c>
      <c r="D71" s="559" t="s">
        <v>2481</v>
      </c>
      <c r="E71" s="550">
        <v>45435</v>
      </c>
      <c r="F71" s="550">
        <v>45442</v>
      </c>
      <c r="G71" s="550">
        <v>45481</v>
      </c>
    </row>
    <row r="72" spans="1:7" ht="13.5" customHeight="1">
      <c r="A72" s="589" t="s">
        <v>2134</v>
      </c>
      <c r="B72" s="550"/>
      <c r="C72" s="550"/>
      <c r="D72" s="559" t="s">
        <v>2481</v>
      </c>
      <c r="E72" s="550">
        <v>45442</v>
      </c>
      <c r="F72" s="550">
        <v>45449</v>
      </c>
      <c r="G72" s="550">
        <v>45488</v>
      </c>
    </row>
    <row r="73" spans="1:7">
      <c r="A73" s="509"/>
      <c r="B73" s="569"/>
      <c r="C73" s="569"/>
      <c r="D73" s="575"/>
      <c r="E73" s="569"/>
      <c r="F73" s="569"/>
      <c r="G73" s="569"/>
    </row>
    <row r="74" spans="1:7" ht="15.75">
      <c r="A74" s="577" t="s">
        <v>2480</v>
      </c>
      <c r="B74" s="577"/>
      <c r="C74" s="577"/>
      <c r="D74" s="577"/>
      <c r="E74" s="577"/>
      <c r="F74" s="577"/>
      <c r="G74" s="577"/>
    </row>
    <row r="75" spans="1:7">
      <c r="A75" s="589" t="s">
        <v>2479</v>
      </c>
      <c r="B75" s="565" t="s">
        <v>20</v>
      </c>
      <c r="C75" s="565" t="s">
        <v>21</v>
      </c>
      <c r="D75" s="565" t="s">
        <v>2398</v>
      </c>
      <c r="E75" s="565" t="s">
        <v>2272</v>
      </c>
      <c r="F75" s="559" t="s">
        <v>187</v>
      </c>
      <c r="G75" s="559" t="s">
        <v>95</v>
      </c>
    </row>
    <row r="76" spans="1:7">
      <c r="A76" s="590" t="s">
        <v>2478</v>
      </c>
      <c r="B76" s="563"/>
      <c r="C76" s="563"/>
      <c r="D76" s="563"/>
      <c r="E76" s="563"/>
      <c r="F76" s="559" t="s">
        <v>2477</v>
      </c>
      <c r="G76" s="559" t="s">
        <v>2476</v>
      </c>
    </row>
    <row r="77" spans="1:7">
      <c r="A77" s="589"/>
      <c r="B77" s="550" t="s">
        <v>2475</v>
      </c>
      <c r="C77" s="550" t="s">
        <v>1777</v>
      </c>
      <c r="D77" s="559" t="s">
        <v>2470</v>
      </c>
      <c r="E77" s="550">
        <v>45411</v>
      </c>
      <c r="F77" s="550">
        <v>45418</v>
      </c>
      <c r="G77" s="550">
        <v>45426</v>
      </c>
    </row>
    <row r="78" spans="1:7">
      <c r="A78" s="589"/>
      <c r="B78" s="550" t="s">
        <v>2474</v>
      </c>
      <c r="C78" s="550" t="s">
        <v>1775</v>
      </c>
      <c r="D78" s="559" t="s">
        <v>2470</v>
      </c>
      <c r="E78" s="550">
        <v>45418</v>
      </c>
      <c r="F78" s="550">
        <v>45425</v>
      </c>
      <c r="G78" s="550">
        <v>45433</v>
      </c>
    </row>
    <row r="79" spans="1:7">
      <c r="A79" s="589"/>
      <c r="B79" s="550" t="s">
        <v>2473</v>
      </c>
      <c r="C79" s="550" t="s">
        <v>1773</v>
      </c>
      <c r="D79" s="559" t="s">
        <v>2471</v>
      </c>
      <c r="E79" s="550">
        <v>45425</v>
      </c>
      <c r="F79" s="550">
        <v>45432</v>
      </c>
      <c r="G79" s="550">
        <v>45440</v>
      </c>
    </row>
    <row r="80" spans="1:7">
      <c r="A80" s="589"/>
      <c r="B80" s="550" t="s">
        <v>2472</v>
      </c>
      <c r="C80" s="550" t="s">
        <v>1771</v>
      </c>
      <c r="D80" s="559" t="s">
        <v>2471</v>
      </c>
      <c r="E80" s="550">
        <v>45432</v>
      </c>
      <c r="F80" s="550">
        <v>45439</v>
      </c>
      <c r="G80" s="550">
        <v>45447</v>
      </c>
    </row>
    <row r="81" spans="1:7">
      <c r="A81" s="589"/>
      <c r="B81" s="550"/>
      <c r="C81" s="550"/>
      <c r="D81" s="559" t="s">
        <v>2470</v>
      </c>
      <c r="E81" s="550">
        <v>45439</v>
      </c>
      <c r="F81" s="550">
        <v>45446</v>
      </c>
      <c r="G81" s="550">
        <v>45454</v>
      </c>
    </row>
    <row r="82" spans="1:7">
      <c r="A82" s="505"/>
      <c r="B82" s="594"/>
      <c r="C82" s="593"/>
      <c r="D82" s="592"/>
      <c r="E82" s="591"/>
      <c r="F82" s="591"/>
      <c r="G82" s="591"/>
    </row>
    <row r="83" spans="1:7">
      <c r="A83" s="589" t="s">
        <v>2469</v>
      </c>
      <c r="B83" s="543" t="s">
        <v>20</v>
      </c>
      <c r="C83" s="543" t="s">
        <v>21</v>
      </c>
      <c r="D83" s="543" t="s">
        <v>22</v>
      </c>
      <c r="E83" s="543" t="s">
        <v>2272</v>
      </c>
      <c r="F83" s="500" t="s">
        <v>187</v>
      </c>
      <c r="G83" s="500" t="s">
        <v>2468</v>
      </c>
    </row>
    <row r="84" spans="1:7">
      <c r="A84" s="590" t="s">
        <v>2199</v>
      </c>
      <c r="B84" s="542"/>
      <c r="C84" s="542"/>
      <c r="D84" s="542"/>
      <c r="E84" s="542"/>
      <c r="F84" s="500" t="s">
        <v>24</v>
      </c>
      <c r="G84" s="500" t="s">
        <v>25</v>
      </c>
    </row>
    <row r="85" spans="1:7">
      <c r="A85" s="589" t="s">
        <v>2134</v>
      </c>
      <c r="B85" s="550" t="s">
        <v>2460</v>
      </c>
      <c r="C85" s="550" t="s">
        <v>2467</v>
      </c>
      <c r="D85" s="559" t="s">
        <v>2457</v>
      </c>
      <c r="E85" s="550">
        <v>45407</v>
      </c>
      <c r="F85" s="550">
        <v>45413</v>
      </c>
      <c r="G85" s="550">
        <v>45418</v>
      </c>
    </row>
    <row r="86" spans="1:7">
      <c r="A86" s="589" t="s">
        <v>2134</v>
      </c>
      <c r="B86" s="550" t="s">
        <v>2466</v>
      </c>
      <c r="C86" s="550" t="s">
        <v>2465</v>
      </c>
      <c r="D86" s="559" t="s">
        <v>2457</v>
      </c>
      <c r="E86" s="550">
        <v>45414</v>
      </c>
      <c r="F86" s="550">
        <v>45420</v>
      </c>
      <c r="G86" s="550">
        <v>45425</v>
      </c>
    </row>
    <row r="87" spans="1:7">
      <c r="A87" s="589" t="s">
        <v>2134</v>
      </c>
      <c r="B87" s="550" t="s">
        <v>2464</v>
      </c>
      <c r="C87" s="550" t="s">
        <v>2461</v>
      </c>
      <c r="D87" s="559" t="s">
        <v>2463</v>
      </c>
      <c r="E87" s="550">
        <v>45421</v>
      </c>
      <c r="F87" s="550">
        <v>45427</v>
      </c>
      <c r="G87" s="550">
        <v>45432</v>
      </c>
    </row>
    <row r="88" spans="1:7">
      <c r="A88" s="589" t="s">
        <v>2134</v>
      </c>
      <c r="B88" s="550" t="s">
        <v>2462</v>
      </c>
      <c r="C88" s="550" t="s">
        <v>2461</v>
      </c>
      <c r="D88" s="559" t="s">
        <v>2457</v>
      </c>
      <c r="E88" s="550">
        <v>45428</v>
      </c>
      <c r="F88" s="550">
        <v>45434</v>
      </c>
      <c r="G88" s="550">
        <v>45439</v>
      </c>
    </row>
    <row r="89" spans="1:7">
      <c r="A89" s="589" t="s">
        <v>2134</v>
      </c>
      <c r="B89" s="550" t="s">
        <v>2460</v>
      </c>
      <c r="C89" s="550" t="s">
        <v>2459</v>
      </c>
      <c r="D89" s="559" t="s">
        <v>2458</v>
      </c>
      <c r="E89" s="550">
        <v>45435</v>
      </c>
      <c r="F89" s="550">
        <v>45441</v>
      </c>
      <c r="G89" s="550">
        <v>45446</v>
      </c>
    </row>
    <row r="90" spans="1:7">
      <c r="A90" s="589" t="s">
        <v>2134</v>
      </c>
      <c r="B90" s="550"/>
      <c r="C90" s="550"/>
      <c r="D90" s="559" t="s">
        <v>2457</v>
      </c>
      <c r="E90" s="550">
        <v>45442</v>
      </c>
      <c r="F90" s="550">
        <v>45448</v>
      </c>
      <c r="G90" s="550">
        <v>45453</v>
      </c>
    </row>
    <row r="91" spans="1:7">
      <c r="E91" s="586"/>
      <c r="F91" s="586"/>
      <c r="G91" s="586"/>
    </row>
    <row r="92" spans="1:7">
      <c r="A92" s="509" t="s">
        <v>2456</v>
      </c>
      <c r="B92" s="553" t="s">
        <v>20</v>
      </c>
      <c r="C92" s="553" t="s">
        <v>21</v>
      </c>
      <c r="D92" s="553" t="s">
        <v>22</v>
      </c>
      <c r="E92" s="553" t="s">
        <v>2272</v>
      </c>
      <c r="F92" s="551" t="s">
        <v>187</v>
      </c>
      <c r="G92" s="551" t="s">
        <v>2455</v>
      </c>
    </row>
    <row r="93" spans="1:7">
      <c r="A93" s="509" t="s">
        <v>2454</v>
      </c>
      <c r="B93" s="555"/>
      <c r="C93" s="555"/>
      <c r="D93" s="552"/>
      <c r="E93" s="552"/>
      <c r="F93" s="551" t="s">
        <v>24</v>
      </c>
      <c r="G93" s="551" t="s">
        <v>25</v>
      </c>
    </row>
    <row r="94" spans="1:7" ht="13.5" customHeight="1">
      <c r="B94" s="550" t="s">
        <v>2448</v>
      </c>
      <c r="C94" s="550" t="s">
        <v>2453</v>
      </c>
      <c r="D94" s="573" t="s">
        <v>2225</v>
      </c>
      <c r="E94" s="550">
        <v>45411</v>
      </c>
      <c r="F94" s="550">
        <v>45418</v>
      </c>
      <c r="G94" s="550">
        <v>45422</v>
      </c>
    </row>
    <row r="95" spans="1:7" ht="13.5" customHeight="1">
      <c r="B95" s="550" t="s">
        <v>2452</v>
      </c>
      <c r="C95" s="550" t="s">
        <v>2451</v>
      </c>
      <c r="D95" s="572"/>
      <c r="E95" s="550">
        <v>45418</v>
      </c>
      <c r="F95" s="550">
        <v>45425</v>
      </c>
      <c r="G95" s="550">
        <v>45429</v>
      </c>
    </row>
    <row r="96" spans="1:7" ht="13.5" customHeight="1">
      <c r="B96" s="550" t="s">
        <v>2450</v>
      </c>
      <c r="C96" s="550" t="s">
        <v>2449</v>
      </c>
      <c r="D96" s="572"/>
      <c r="E96" s="550">
        <v>45425</v>
      </c>
      <c r="F96" s="550">
        <v>45432</v>
      </c>
      <c r="G96" s="550">
        <v>45436</v>
      </c>
    </row>
    <row r="97" spans="1:7" ht="13.5" customHeight="1">
      <c r="B97" s="550" t="s">
        <v>2448</v>
      </c>
      <c r="C97" s="550" t="s">
        <v>2447</v>
      </c>
      <c r="D97" s="572"/>
      <c r="E97" s="550">
        <v>45432</v>
      </c>
      <c r="F97" s="550">
        <v>45439</v>
      </c>
      <c r="G97" s="550">
        <v>45443</v>
      </c>
    </row>
    <row r="98" spans="1:7" ht="13.5" customHeight="1">
      <c r="B98" s="550"/>
      <c r="C98" s="550"/>
      <c r="D98" s="571"/>
      <c r="E98" s="550">
        <v>45439</v>
      </c>
      <c r="F98" s="550">
        <v>45446</v>
      </c>
      <c r="G98" s="550">
        <v>45450</v>
      </c>
    </row>
    <row r="100" spans="1:7">
      <c r="A100" s="509" t="s">
        <v>2446</v>
      </c>
      <c r="B100" s="503" t="s">
        <v>20</v>
      </c>
      <c r="C100" s="507" t="s">
        <v>21</v>
      </c>
      <c r="D100" s="504" t="s">
        <v>22</v>
      </c>
      <c r="E100" s="504" t="s">
        <v>2272</v>
      </c>
      <c r="F100" s="500" t="s">
        <v>187</v>
      </c>
      <c r="G100" s="500" t="s">
        <v>175</v>
      </c>
    </row>
    <row r="101" spans="1:7">
      <c r="A101" s="509" t="s">
        <v>2445</v>
      </c>
      <c r="B101" s="588"/>
      <c r="C101" s="507"/>
      <c r="D101" s="504"/>
      <c r="E101" s="504"/>
      <c r="F101" s="500" t="s">
        <v>24</v>
      </c>
      <c r="G101" s="500" t="s">
        <v>25</v>
      </c>
    </row>
    <row r="102" spans="1:7" ht="13.5" customHeight="1">
      <c r="A102" s="495" t="s">
        <v>2444</v>
      </c>
      <c r="B102" s="532" t="s">
        <v>2396</v>
      </c>
      <c r="C102" s="532" t="s">
        <v>2395</v>
      </c>
      <c r="D102" s="548" t="s">
        <v>2225</v>
      </c>
      <c r="E102" s="532">
        <v>45411</v>
      </c>
      <c r="F102" s="532">
        <v>45417</v>
      </c>
      <c r="G102" s="532">
        <v>45423</v>
      </c>
    </row>
    <row r="103" spans="1:7" ht="13.5" customHeight="1">
      <c r="B103" s="532" t="s">
        <v>2443</v>
      </c>
      <c r="C103" s="532" t="s">
        <v>2442</v>
      </c>
      <c r="D103" s="547"/>
      <c r="E103" s="532">
        <v>45418</v>
      </c>
      <c r="F103" s="532">
        <v>45424</v>
      </c>
      <c r="G103" s="532">
        <v>45430</v>
      </c>
    </row>
    <row r="104" spans="1:7" ht="13.5" customHeight="1">
      <c r="B104" s="532" t="s">
        <v>2441</v>
      </c>
      <c r="C104" s="532" t="s">
        <v>2440</v>
      </c>
      <c r="D104" s="547"/>
      <c r="E104" s="532">
        <v>45425</v>
      </c>
      <c r="F104" s="532">
        <v>45431</v>
      </c>
      <c r="G104" s="532">
        <v>45437</v>
      </c>
    </row>
    <row r="105" spans="1:7" ht="15" customHeight="1">
      <c r="B105" s="532" t="s">
        <v>2439</v>
      </c>
      <c r="C105" s="532" t="s">
        <v>2438</v>
      </c>
      <c r="D105" s="547"/>
      <c r="E105" s="532">
        <v>45432</v>
      </c>
      <c r="F105" s="532">
        <v>45438</v>
      </c>
      <c r="G105" s="532">
        <v>45444</v>
      </c>
    </row>
    <row r="106" spans="1:7" ht="13.5" customHeight="1">
      <c r="B106" s="532"/>
      <c r="C106" s="532"/>
      <c r="D106" s="545"/>
      <c r="E106" s="532">
        <v>45439</v>
      </c>
      <c r="F106" s="532">
        <v>45445</v>
      </c>
      <c r="G106" s="532">
        <v>45451</v>
      </c>
    </row>
    <row r="107" spans="1:7" ht="13.5" customHeight="1">
      <c r="B107" s="586"/>
      <c r="C107" s="586"/>
      <c r="D107" s="587"/>
      <c r="E107" s="586"/>
      <c r="F107" s="586"/>
      <c r="G107" s="586"/>
    </row>
    <row r="108" spans="1:7" ht="13.5" customHeight="1">
      <c r="A108" s="509" t="s">
        <v>2437</v>
      </c>
      <c r="B108" s="504" t="s">
        <v>20</v>
      </c>
      <c r="C108" s="504" t="s">
        <v>21</v>
      </c>
      <c r="D108" s="504" t="s">
        <v>22</v>
      </c>
      <c r="E108" s="504" t="s">
        <v>2272</v>
      </c>
      <c r="F108" s="500" t="s">
        <v>187</v>
      </c>
      <c r="G108" s="500" t="s">
        <v>2436</v>
      </c>
    </row>
    <row r="109" spans="1:7" ht="13.5" customHeight="1">
      <c r="A109" s="509" t="s">
        <v>2435</v>
      </c>
      <c r="B109" s="504"/>
      <c r="C109" s="504"/>
      <c r="D109" s="504"/>
      <c r="E109" s="504"/>
      <c r="F109" s="500" t="s">
        <v>24</v>
      </c>
      <c r="G109" s="500" t="s">
        <v>25</v>
      </c>
    </row>
    <row r="110" spans="1:7" ht="13.5" customHeight="1">
      <c r="A110" s="509"/>
      <c r="B110" s="532" t="s">
        <v>2434</v>
      </c>
      <c r="C110" s="532" t="s">
        <v>2433</v>
      </c>
      <c r="D110" s="581" t="s">
        <v>2249</v>
      </c>
      <c r="E110" s="532">
        <v>45041</v>
      </c>
      <c r="F110" s="532">
        <v>45413</v>
      </c>
      <c r="G110" s="532">
        <v>45419</v>
      </c>
    </row>
    <row r="111" spans="1:7" ht="13.5" customHeight="1">
      <c r="A111" s="509"/>
      <c r="B111" s="532" t="s">
        <v>2432</v>
      </c>
      <c r="C111" s="532" t="s">
        <v>2431</v>
      </c>
      <c r="D111" s="581" t="s">
        <v>2249</v>
      </c>
      <c r="E111" s="532">
        <v>45048</v>
      </c>
      <c r="F111" s="532">
        <v>45420</v>
      </c>
      <c r="G111" s="532">
        <v>45426</v>
      </c>
    </row>
    <row r="112" spans="1:7" ht="13.5" customHeight="1">
      <c r="A112" s="509"/>
      <c r="B112" s="532" t="s">
        <v>2430</v>
      </c>
      <c r="C112" s="532" t="s">
        <v>2429</v>
      </c>
      <c r="D112" s="581" t="s">
        <v>2249</v>
      </c>
      <c r="E112" s="532">
        <v>45055</v>
      </c>
      <c r="F112" s="532">
        <v>45427</v>
      </c>
      <c r="G112" s="532">
        <v>45433</v>
      </c>
    </row>
    <row r="113" spans="1:7" ht="13.5" customHeight="1">
      <c r="A113" s="509"/>
      <c r="B113" s="532" t="s">
        <v>2428</v>
      </c>
      <c r="C113" s="532" t="s">
        <v>2427</v>
      </c>
      <c r="D113" s="581" t="s">
        <v>2249</v>
      </c>
      <c r="E113" s="532">
        <v>45062</v>
      </c>
      <c r="F113" s="532">
        <v>45434</v>
      </c>
      <c r="G113" s="532">
        <v>45440</v>
      </c>
    </row>
    <row r="114" spans="1:7" ht="13.5" customHeight="1">
      <c r="A114" s="509"/>
      <c r="B114" s="532" t="s">
        <v>2426</v>
      </c>
      <c r="C114" s="532" t="s">
        <v>2425</v>
      </c>
      <c r="D114" s="581" t="s">
        <v>2249</v>
      </c>
      <c r="E114" s="532">
        <v>45069</v>
      </c>
      <c r="F114" s="532">
        <v>45441</v>
      </c>
      <c r="G114" s="532">
        <v>45447</v>
      </c>
    </row>
    <row r="115" spans="1:7" ht="13.5" customHeight="1">
      <c r="A115" s="509"/>
      <c r="B115" s="532"/>
      <c r="C115" s="532"/>
      <c r="D115" s="581" t="s">
        <v>2249</v>
      </c>
      <c r="E115" s="532">
        <v>45076</v>
      </c>
      <c r="F115" s="532">
        <v>45448</v>
      </c>
      <c r="G115" s="532">
        <v>45454</v>
      </c>
    </row>
    <row r="116" spans="1:7" ht="13.5" customHeight="1">
      <c r="A116" s="509"/>
      <c r="B116" s="582"/>
      <c r="C116" s="582"/>
      <c r="D116" s="583"/>
      <c r="E116" s="582"/>
      <c r="F116" s="582"/>
      <c r="G116" s="582"/>
    </row>
    <row r="117" spans="1:7" ht="13.5" customHeight="1" thickBot="1">
      <c r="A117" s="585" t="s">
        <v>2424</v>
      </c>
      <c r="B117" s="504" t="s">
        <v>20</v>
      </c>
      <c r="C117" s="504" t="s">
        <v>21</v>
      </c>
      <c r="D117" s="504" t="s">
        <v>22</v>
      </c>
      <c r="E117" s="504" t="s">
        <v>2272</v>
      </c>
      <c r="F117" s="500" t="s">
        <v>187</v>
      </c>
      <c r="G117" s="500" t="s">
        <v>2423</v>
      </c>
    </row>
    <row r="118" spans="1:7" ht="13.5" customHeight="1">
      <c r="A118" s="509" t="s">
        <v>2422</v>
      </c>
      <c r="B118" s="504"/>
      <c r="C118" s="504"/>
      <c r="D118" s="504"/>
      <c r="E118" s="504"/>
      <c r="F118" s="500" t="s">
        <v>24</v>
      </c>
      <c r="G118" s="500" t="s">
        <v>25</v>
      </c>
    </row>
    <row r="119" spans="1:7" ht="13.5" customHeight="1">
      <c r="A119" s="509"/>
      <c r="B119" s="532" t="s">
        <v>2421</v>
      </c>
      <c r="C119" s="532" t="s">
        <v>2420</v>
      </c>
      <c r="D119" s="548" t="s">
        <v>2419</v>
      </c>
      <c r="E119" s="532">
        <v>45407</v>
      </c>
      <c r="F119" s="532">
        <v>45414</v>
      </c>
      <c r="G119" s="532">
        <v>45450</v>
      </c>
    </row>
    <row r="120" spans="1:7" ht="13.5" customHeight="1">
      <c r="A120" s="509"/>
      <c r="B120" s="532" t="s">
        <v>2418</v>
      </c>
      <c r="C120" s="532" t="s">
        <v>2417</v>
      </c>
      <c r="D120" s="547"/>
      <c r="E120" s="532">
        <v>45414</v>
      </c>
      <c r="F120" s="532">
        <v>45421</v>
      </c>
      <c r="G120" s="532">
        <v>45457</v>
      </c>
    </row>
    <row r="121" spans="1:7" ht="13.5" customHeight="1">
      <c r="A121" s="509"/>
      <c r="B121" s="532" t="s">
        <v>2416</v>
      </c>
      <c r="C121" s="532" t="s">
        <v>2415</v>
      </c>
      <c r="D121" s="547"/>
      <c r="E121" s="532">
        <v>45421</v>
      </c>
      <c r="F121" s="532">
        <v>45428</v>
      </c>
      <c r="G121" s="532">
        <v>45464</v>
      </c>
    </row>
    <row r="122" spans="1:7" ht="13.5" customHeight="1">
      <c r="A122" s="509"/>
      <c r="B122" s="532" t="s">
        <v>2414</v>
      </c>
      <c r="C122" s="532" t="s">
        <v>2413</v>
      </c>
      <c r="D122" s="547"/>
      <c r="E122" s="532">
        <v>45428</v>
      </c>
      <c r="F122" s="532">
        <v>45435</v>
      </c>
      <c r="G122" s="532">
        <v>45471</v>
      </c>
    </row>
    <row r="123" spans="1:7" ht="13.5" customHeight="1">
      <c r="A123" s="509"/>
      <c r="B123" s="532" t="s">
        <v>2412</v>
      </c>
      <c r="C123" s="532" t="s">
        <v>2411</v>
      </c>
      <c r="D123" s="547"/>
      <c r="E123" s="532">
        <v>45435</v>
      </c>
      <c r="F123" s="532">
        <v>45442</v>
      </c>
      <c r="G123" s="532">
        <v>45478</v>
      </c>
    </row>
    <row r="124" spans="1:7" ht="13.5" customHeight="1">
      <c r="A124" s="509"/>
      <c r="B124" s="532"/>
      <c r="C124" s="532"/>
      <c r="D124" s="545"/>
      <c r="E124" s="532">
        <v>45442</v>
      </c>
      <c r="F124" s="532">
        <v>45449</v>
      </c>
      <c r="G124" s="532">
        <v>45485</v>
      </c>
    </row>
    <row r="125" spans="1:7">
      <c r="A125" s="509"/>
      <c r="B125" s="509"/>
      <c r="C125" s="509"/>
      <c r="D125" s="509"/>
      <c r="E125" s="584"/>
      <c r="F125" s="584"/>
      <c r="G125" s="584"/>
    </row>
    <row r="126" spans="1:7">
      <c r="A126" s="509" t="s">
        <v>2410</v>
      </c>
      <c r="B126" s="503" t="s">
        <v>20</v>
      </c>
      <c r="C126" s="503" t="s">
        <v>21</v>
      </c>
      <c r="D126" s="543" t="s">
        <v>22</v>
      </c>
      <c r="E126" s="543" t="s">
        <v>2272</v>
      </c>
      <c r="F126" s="500" t="s">
        <v>187</v>
      </c>
      <c r="G126" s="500" t="s">
        <v>98</v>
      </c>
    </row>
    <row r="127" spans="1:7">
      <c r="A127" s="509" t="s">
        <v>2409</v>
      </c>
      <c r="B127" s="502"/>
      <c r="C127" s="502"/>
      <c r="D127" s="542"/>
      <c r="E127" s="542"/>
      <c r="F127" s="500" t="s">
        <v>24</v>
      </c>
      <c r="G127" s="500" t="s">
        <v>25</v>
      </c>
    </row>
    <row r="128" spans="1:7" ht="13.5" customHeight="1">
      <c r="A128" s="509"/>
      <c r="B128" s="532" t="s">
        <v>2408</v>
      </c>
      <c r="C128" s="532" t="s">
        <v>2407</v>
      </c>
      <c r="D128" s="581" t="s">
        <v>2249</v>
      </c>
      <c r="E128" s="532">
        <v>45407</v>
      </c>
      <c r="F128" s="532">
        <v>45413</v>
      </c>
      <c r="G128" s="532">
        <v>45427</v>
      </c>
    </row>
    <row r="129" spans="1:7" ht="12" customHeight="1">
      <c r="A129" s="509"/>
      <c r="B129" s="532" t="s">
        <v>2406</v>
      </c>
      <c r="C129" s="532" t="s">
        <v>2405</v>
      </c>
      <c r="D129" s="581" t="s">
        <v>2249</v>
      </c>
      <c r="E129" s="532">
        <v>45414</v>
      </c>
      <c r="F129" s="532">
        <v>45420</v>
      </c>
      <c r="G129" s="532">
        <v>45434</v>
      </c>
    </row>
    <row r="130" spans="1:7">
      <c r="A130" s="509"/>
      <c r="B130" s="532" t="s">
        <v>2404</v>
      </c>
      <c r="C130" s="532" t="s">
        <v>2403</v>
      </c>
      <c r="D130" s="581" t="s">
        <v>2249</v>
      </c>
      <c r="E130" s="532">
        <v>45421</v>
      </c>
      <c r="F130" s="532">
        <v>45427</v>
      </c>
      <c r="G130" s="532">
        <v>45441</v>
      </c>
    </row>
    <row r="131" spans="1:7" ht="12.75" customHeight="1">
      <c r="A131" s="509"/>
      <c r="B131" s="532" t="s">
        <v>2402</v>
      </c>
      <c r="C131" s="532" t="s">
        <v>168</v>
      </c>
      <c r="D131" s="581" t="s">
        <v>2401</v>
      </c>
      <c r="E131" s="532">
        <v>45428</v>
      </c>
      <c r="F131" s="532">
        <v>45434</v>
      </c>
      <c r="G131" s="532">
        <v>45448</v>
      </c>
    </row>
    <row r="132" spans="1:7" ht="12.75" customHeight="1">
      <c r="A132" s="509"/>
      <c r="B132" s="532" t="s">
        <v>2400</v>
      </c>
      <c r="C132" s="532" t="s">
        <v>2399</v>
      </c>
      <c r="D132" s="581" t="s">
        <v>2249</v>
      </c>
      <c r="E132" s="532">
        <v>45435</v>
      </c>
      <c r="F132" s="532">
        <v>45441</v>
      </c>
      <c r="G132" s="532">
        <v>45455</v>
      </c>
    </row>
    <row r="133" spans="1:7" ht="13.5" customHeight="1">
      <c r="A133" s="509"/>
      <c r="B133" s="532"/>
      <c r="C133" s="532"/>
      <c r="D133" s="581" t="s">
        <v>2249</v>
      </c>
      <c r="E133" s="532">
        <v>45442</v>
      </c>
      <c r="F133" s="532">
        <v>45448</v>
      </c>
      <c r="G133" s="532">
        <v>45462</v>
      </c>
    </row>
    <row r="135" spans="1:7">
      <c r="A135" s="509" t="s">
        <v>2373</v>
      </c>
      <c r="B135" s="503" t="s">
        <v>20</v>
      </c>
      <c r="C135" s="503" t="s">
        <v>21</v>
      </c>
      <c r="D135" s="543" t="s">
        <v>2398</v>
      </c>
      <c r="E135" s="543" t="s">
        <v>2272</v>
      </c>
      <c r="F135" s="500" t="s">
        <v>187</v>
      </c>
      <c r="G135" s="500" t="s">
        <v>2397</v>
      </c>
    </row>
    <row r="136" spans="1:7">
      <c r="A136" s="509"/>
      <c r="B136" s="502"/>
      <c r="C136" s="502"/>
      <c r="D136" s="542"/>
      <c r="E136" s="542"/>
      <c r="F136" s="500" t="s">
        <v>24</v>
      </c>
      <c r="G136" s="500" t="s">
        <v>25</v>
      </c>
    </row>
    <row r="137" spans="1:7" ht="13.5" customHeight="1">
      <c r="A137" s="509"/>
      <c r="B137" s="532" t="s">
        <v>2396</v>
      </c>
      <c r="C137" s="532" t="s">
        <v>2395</v>
      </c>
      <c r="D137" s="581" t="s">
        <v>2225</v>
      </c>
      <c r="E137" s="532">
        <v>45411</v>
      </c>
      <c r="F137" s="532">
        <v>45416</v>
      </c>
      <c r="G137" s="532">
        <v>45429</v>
      </c>
    </row>
    <row r="138" spans="1:7" ht="13.5" customHeight="1">
      <c r="A138" s="509"/>
      <c r="B138" s="532" t="s">
        <v>2386</v>
      </c>
      <c r="C138" s="532" t="s">
        <v>2385</v>
      </c>
      <c r="D138" s="581" t="s">
        <v>2225</v>
      </c>
      <c r="E138" s="532">
        <v>45418</v>
      </c>
      <c r="F138" s="532">
        <v>45423</v>
      </c>
      <c r="G138" s="532">
        <v>45436</v>
      </c>
    </row>
    <row r="139" spans="1:7" ht="13.5" customHeight="1">
      <c r="A139" s="509"/>
      <c r="B139" s="532"/>
      <c r="C139" s="532"/>
      <c r="D139" s="581" t="s">
        <v>2225</v>
      </c>
      <c r="E139" s="532">
        <v>45425</v>
      </c>
      <c r="F139" s="532">
        <v>45430</v>
      </c>
      <c r="G139" s="532">
        <v>45443</v>
      </c>
    </row>
    <row r="140" spans="1:7" ht="13.5" customHeight="1">
      <c r="A140" s="509"/>
      <c r="B140" s="532" t="s">
        <v>2384</v>
      </c>
      <c r="C140" s="532" t="s">
        <v>2394</v>
      </c>
      <c r="D140" s="581" t="s">
        <v>2366</v>
      </c>
      <c r="E140" s="532">
        <v>45432</v>
      </c>
      <c r="F140" s="532">
        <v>45437</v>
      </c>
      <c r="G140" s="532">
        <v>45450</v>
      </c>
    </row>
    <row r="141" spans="1:7" ht="13.5" customHeight="1">
      <c r="A141" s="509"/>
      <c r="B141" s="532" t="s">
        <v>2393</v>
      </c>
      <c r="C141" s="532" t="s">
        <v>2392</v>
      </c>
      <c r="D141" s="581" t="s">
        <v>2225</v>
      </c>
      <c r="E141" s="532">
        <v>45439</v>
      </c>
      <c r="F141" s="532">
        <v>45444</v>
      </c>
      <c r="G141" s="532">
        <v>45457</v>
      </c>
    </row>
    <row r="142" spans="1:7" ht="13.5" customHeight="1">
      <c r="A142" s="509"/>
      <c r="B142" s="582"/>
      <c r="C142" s="582"/>
      <c r="D142" s="583"/>
      <c r="E142" s="582"/>
      <c r="F142" s="582"/>
      <c r="G142" s="582"/>
    </row>
    <row r="143" spans="1:7" ht="13.5" customHeight="1">
      <c r="A143" s="509" t="s">
        <v>2391</v>
      </c>
      <c r="B143" s="503" t="s">
        <v>20</v>
      </c>
      <c r="C143" s="503" t="s">
        <v>21</v>
      </c>
      <c r="D143" s="543" t="s">
        <v>1748</v>
      </c>
      <c r="E143" s="543" t="s">
        <v>2272</v>
      </c>
      <c r="F143" s="500" t="s">
        <v>187</v>
      </c>
      <c r="G143" s="500" t="s">
        <v>2390</v>
      </c>
    </row>
    <row r="144" spans="1:7" ht="13.5" customHeight="1">
      <c r="A144" s="509" t="s">
        <v>2389</v>
      </c>
      <c r="B144" s="502"/>
      <c r="C144" s="502"/>
      <c r="D144" s="542"/>
      <c r="E144" s="542"/>
      <c r="F144" s="500" t="s">
        <v>24</v>
      </c>
      <c r="G144" s="500" t="s">
        <v>25</v>
      </c>
    </row>
    <row r="145" spans="1:7" ht="13.5" customHeight="1">
      <c r="A145" s="509"/>
      <c r="B145" s="532" t="s">
        <v>2388</v>
      </c>
      <c r="C145" s="532" t="s">
        <v>2387</v>
      </c>
      <c r="D145" s="581" t="s">
        <v>2225</v>
      </c>
      <c r="E145" s="532">
        <v>45412</v>
      </c>
      <c r="F145" s="532">
        <v>45418</v>
      </c>
      <c r="G145" s="532">
        <v>45429</v>
      </c>
    </row>
    <row r="146" spans="1:7" ht="13.5" customHeight="1">
      <c r="A146" s="509"/>
      <c r="B146" s="532" t="s">
        <v>2386</v>
      </c>
      <c r="C146" s="532" t="s">
        <v>2385</v>
      </c>
      <c r="D146" s="581" t="s">
        <v>2225</v>
      </c>
      <c r="E146" s="532">
        <v>45419</v>
      </c>
      <c r="F146" s="532">
        <v>45425</v>
      </c>
      <c r="G146" s="532">
        <v>45436</v>
      </c>
    </row>
    <row r="147" spans="1:7" ht="13.5" customHeight="1">
      <c r="A147" s="509"/>
      <c r="B147" s="532"/>
      <c r="C147" s="532"/>
      <c r="D147" s="581" t="s">
        <v>2225</v>
      </c>
      <c r="E147" s="532">
        <v>45426</v>
      </c>
      <c r="F147" s="532">
        <v>45432</v>
      </c>
      <c r="G147" s="532">
        <v>45443</v>
      </c>
    </row>
    <row r="148" spans="1:7" ht="13.5" customHeight="1">
      <c r="A148" s="509"/>
      <c r="B148" s="532" t="s">
        <v>2384</v>
      </c>
      <c r="C148" s="532" t="s">
        <v>2383</v>
      </c>
      <c r="D148" s="581" t="s">
        <v>2225</v>
      </c>
      <c r="E148" s="532">
        <v>45433</v>
      </c>
      <c r="F148" s="532">
        <v>45439</v>
      </c>
      <c r="G148" s="532">
        <v>45450</v>
      </c>
    </row>
    <row r="149" spans="1:7" ht="13.5" customHeight="1">
      <c r="A149" s="509"/>
      <c r="B149" s="532"/>
      <c r="C149" s="532"/>
      <c r="D149" s="581" t="s">
        <v>2225</v>
      </c>
      <c r="E149" s="532">
        <v>45440</v>
      </c>
      <c r="F149" s="532">
        <v>45446</v>
      </c>
      <c r="G149" s="532">
        <v>45457</v>
      </c>
    </row>
    <row r="150" spans="1:7">
      <c r="F150" s="544"/>
      <c r="G150" s="544"/>
    </row>
    <row r="151" spans="1:7">
      <c r="A151" s="515" t="s">
        <v>2382</v>
      </c>
      <c r="B151" s="553" t="s">
        <v>20</v>
      </c>
      <c r="C151" s="553" t="s">
        <v>21</v>
      </c>
      <c r="D151" s="553" t="s">
        <v>22</v>
      </c>
      <c r="E151" s="553" t="s">
        <v>2272</v>
      </c>
      <c r="F151" s="551" t="s">
        <v>187</v>
      </c>
      <c r="G151" s="551" t="s">
        <v>163</v>
      </c>
    </row>
    <row r="152" spans="1:7">
      <c r="A152" s="509" t="s">
        <v>2381</v>
      </c>
      <c r="B152" s="552"/>
      <c r="C152" s="552"/>
      <c r="D152" s="552"/>
      <c r="E152" s="552"/>
      <c r="F152" s="551" t="s">
        <v>24</v>
      </c>
      <c r="G152" s="551" t="s">
        <v>25</v>
      </c>
    </row>
    <row r="153" spans="1:7" ht="13.5" customHeight="1">
      <c r="A153" s="509"/>
      <c r="B153" s="578" t="s">
        <v>2380</v>
      </c>
      <c r="C153" s="578" t="s">
        <v>48</v>
      </c>
      <c r="D153" s="580" t="s">
        <v>2374</v>
      </c>
      <c r="E153" s="578">
        <v>45413</v>
      </c>
      <c r="F153" s="578">
        <v>45418</v>
      </c>
      <c r="G153" s="578">
        <v>45428</v>
      </c>
    </row>
    <row r="154" spans="1:7" ht="13.5" customHeight="1">
      <c r="A154" s="509"/>
      <c r="B154" s="578" t="s">
        <v>2379</v>
      </c>
      <c r="C154" s="578" t="s">
        <v>2378</v>
      </c>
      <c r="D154" s="580" t="s">
        <v>2374</v>
      </c>
      <c r="E154" s="578">
        <v>45420</v>
      </c>
      <c r="F154" s="578">
        <v>45425</v>
      </c>
      <c r="G154" s="578">
        <v>45435</v>
      </c>
    </row>
    <row r="155" spans="1:7" ht="13.5" customHeight="1">
      <c r="A155" s="509"/>
      <c r="B155" s="578" t="s">
        <v>2377</v>
      </c>
      <c r="C155" s="578" t="s">
        <v>1723</v>
      </c>
      <c r="D155" s="580" t="s">
        <v>2374</v>
      </c>
      <c r="E155" s="578">
        <v>45427</v>
      </c>
      <c r="F155" s="578">
        <v>45432</v>
      </c>
      <c r="G155" s="578">
        <v>45442</v>
      </c>
    </row>
    <row r="156" spans="1:7" ht="12.75" customHeight="1">
      <c r="A156" s="509"/>
      <c r="B156" s="578" t="s">
        <v>2376</v>
      </c>
      <c r="C156" s="578" t="s">
        <v>2375</v>
      </c>
      <c r="D156" s="580" t="s">
        <v>2374</v>
      </c>
      <c r="E156" s="578">
        <v>45434</v>
      </c>
      <c r="F156" s="578">
        <v>45439</v>
      </c>
      <c r="G156" s="578">
        <v>45449</v>
      </c>
    </row>
    <row r="157" spans="1:7" ht="12.75" customHeight="1">
      <c r="A157" s="509"/>
      <c r="B157" s="578"/>
      <c r="C157" s="578"/>
      <c r="D157" s="580" t="s">
        <v>2374</v>
      </c>
      <c r="E157" s="578">
        <v>45441</v>
      </c>
      <c r="F157" s="578">
        <v>45446</v>
      </c>
      <c r="G157" s="578">
        <v>45456</v>
      </c>
    </row>
    <row r="158" spans="1:7">
      <c r="A158" s="579"/>
      <c r="B158" s="579"/>
      <c r="C158" s="579"/>
      <c r="D158" s="579"/>
      <c r="E158" s="579"/>
      <c r="F158" s="579"/>
      <c r="G158" s="569"/>
    </row>
    <row r="159" spans="1:7" ht="15.75">
      <c r="A159" s="577" t="s">
        <v>91</v>
      </c>
      <c r="B159" s="577"/>
      <c r="C159" s="577"/>
      <c r="D159" s="577"/>
      <c r="E159" s="577"/>
      <c r="F159" s="577"/>
      <c r="G159" s="577"/>
    </row>
    <row r="160" spans="1:7" ht="14.1" customHeight="1">
      <c r="A160" s="509" t="s">
        <v>2365</v>
      </c>
      <c r="B160" s="553" t="s">
        <v>20</v>
      </c>
      <c r="C160" s="553" t="s">
        <v>21</v>
      </c>
      <c r="D160" s="553" t="s">
        <v>22</v>
      </c>
      <c r="E160" s="553" t="s">
        <v>2272</v>
      </c>
      <c r="F160" s="551" t="s">
        <v>187</v>
      </c>
      <c r="G160" s="551" t="s">
        <v>2365</v>
      </c>
    </row>
    <row r="161" spans="1:7" ht="14.1" customHeight="1">
      <c r="A161" s="509" t="s">
        <v>2373</v>
      </c>
      <c r="B161" s="555"/>
      <c r="C161" s="552"/>
      <c r="D161" s="552"/>
      <c r="E161" s="552"/>
      <c r="F161" s="551" t="s">
        <v>24</v>
      </c>
      <c r="G161" s="551" t="s">
        <v>25</v>
      </c>
    </row>
    <row r="162" spans="1:7" ht="13.5" customHeight="1">
      <c r="A162" s="509"/>
      <c r="B162" s="578" t="s">
        <v>2372</v>
      </c>
      <c r="C162" s="578" t="s">
        <v>2371</v>
      </c>
      <c r="D162" s="578" t="s">
        <v>2225</v>
      </c>
      <c r="E162" s="578">
        <v>45411</v>
      </c>
      <c r="F162" s="578">
        <v>45416</v>
      </c>
      <c r="G162" s="578">
        <v>45431</v>
      </c>
    </row>
    <row r="163" spans="1:7" ht="14.1" customHeight="1">
      <c r="A163" s="509"/>
      <c r="B163" s="578" t="s">
        <v>2370</v>
      </c>
      <c r="C163" s="578" t="s">
        <v>2369</v>
      </c>
      <c r="D163" s="578" t="s">
        <v>2225</v>
      </c>
      <c r="E163" s="578">
        <v>45418</v>
      </c>
      <c r="F163" s="578">
        <v>45423</v>
      </c>
      <c r="G163" s="578">
        <v>45438</v>
      </c>
    </row>
    <row r="164" spans="1:7" ht="14.1" customHeight="1">
      <c r="A164" s="509"/>
      <c r="B164" s="578" t="s">
        <v>2368</v>
      </c>
      <c r="C164" s="578" t="s">
        <v>2367</v>
      </c>
      <c r="D164" s="578" t="s">
        <v>2366</v>
      </c>
      <c r="E164" s="578">
        <v>45425</v>
      </c>
      <c r="F164" s="578">
        <v>45430</v>
      </c>
      <c r="G164" s="578">
        <v>45445</v>
      </c>
    </row>
    <row r="165" spans="1:7" ht="14.1" customHeight="1">
      <c r="A165" s="509"/>
      <c r="B165" s="578" t="s">
        <v>69</v>
      </c>
      <c r="C165" s="578" t="s">
        <v>2357</v>
      </c>
      <c r="D165" s="578" t="s">
        <v>2225</v>
      </c>
      <c r="E165" s="578">
        <v>45432</v>
      </c>
      <c r="F165" s="578">
        <v>45437</v>
      </c>
      <c r="G165" s="578">
        <v>45452</v>
      </c>
    </row>
    <row r="166" spans="1:7" ht="13.5" customHeight="1">
      <c r="A166" s="509"/>
      <c r="B166" s="578"/>
      <c r="C166" s="578"/>
      <c r="D166" s="578" t="s">
        <v>2225</v>
      </c>
      <c r="E166" s="578">
        <v>45439</v>
      </c>
      <c r="F166" s="578">
        <v>45444</v>
      </c>
      <c r="G166" s="578">
        <v>45459</v>
      </c>
    </row>
    <row r="167" spans="1:7" ht="13.5" customHeight="1">
      <c r="A167" s="509"/>
      <c r="B167" s="544"/>
      <c r="C167" s="544"/>
      <c r="D167" s="544"/>
      <c r="E167" s="544"/>
      <c r="F167" s="544"/>
      <c r="G167" s="544"/>
    </row>
    <row r="168" spans="1:7" ht="13.5" customHeight="1">
      <c r="A168" s="509" t="s">
        <v>2365</v>
      </c>
      <c r="B168" s="553" t="s">
        <v>20</v>
      </c>
      <c r="C168" s="553" t="s">
        <v>21</v>
      </c>
      <c r="D168" s="553" t="s">
        <v>22</v>
      </c>
      <c r="E168" s="553" t="s">
        <v>2272</v>
      </c>
      <c r="F168" s="551" t="s">
        <v>187</v>
      </c>
      <c r="G168" s="551" t="s">
        <v>162</v>
      </c>
    </row>
    <row r="169" spans="1:7" ht="13.5" customHeight="1">
      <c r="A169" s="509" t="s">
        <v>2364</v>
      </c>
      <c r="B169" s="555"/>
      <c r="C169" s="552"/>
      <c r="D169" s="552"/>
      <c r="E169" s="552"/>
      <c r="F169" s="551" t="s">
        <v>24</v>
      </c>
      <c r="G169" s="551" t="s">
        <v>25</v>
      </c>
    </row>
    <row r="170" spans="1:7" ht="13.5" customHeight="1">
      <c r="A170" s="509"/>
      <c r="B170" s="578" t="s">
        <v>2363</v>
      </c>
      <c r="C170" s="578" t="s">
        <v>2362</v>
      </c>
      <c r="D170" s="578" t="s">
        <v>67</v>
      </c>
      <c r="E170" s="578">
        <v>45413</v>
      </c>
      <c r="F170" s="578">
        <v>45419</v>
      </c>
      <c r="G170" s="578">
        <v>45434</v>
      </c>
    </row>
    <row r="171" spans="1:7" ht="13.5" customHeight="1">
      <c r="A171" s="509"/>
      <c r="B171" s="578" t="s">
        <v>2361</v>
      </c>
      <c r="C171" s="578" t="s">
        <v>2360</v>
      </c>
      <c r="D171" s="578" t="s">
        <v>67</v>
      </c>
      <c r="E171" s="578">
        <v>45420</v>
      </c>
      <c r="F171" s="578">
        <v>45426</v>
      </c>
      <c r="G171" s="578">
        <v>45441</v>
      </c>
    </row>
    <row r="172" spans="1:7" ht="13.5" customHeight="1">
      <c r="A172" s="509"/>
      <c r="B172" s="578" t="s">
        <v>2359</v>
      </c>
      <c r="C172" s="578" t="s">
        <v>2358</v>
      </c>
      <c r="D172" s="578" t="s">
        <v>67</v>
      </c>
      <c r="E172" s="578">
        <v>45427</v>
      </c>
      <c r="F172" s="578">
        <v>45433</v>
      </c>
      <c r="G172" s="578">
        <v>45448</v>
      </c>
    </row>
    <row r="173" spans="1:7" ht="13.5" customHeight="1">
      <c r="A173" s="509"/>
      <c r="B173" s="578" t="s">
        <v>11</v>
      </c>
      <c r="C173" s="578" t="s">
        <v>2357</v>
      </c>
      <c r="D173" s="578" t="s">
        <v>67</v>
      </c>
      <c r="E173" s="578">
        <v>45434</v>
      </c>
      <c r="F173" s="578">
        <v>45440</v>
      </c>
      <c r="G173" s="578">
        <v>45455</v>
      </c>
    </row>
    <row r="174" spans="1:7" ht="13.5" customHeight="1">
      <c r="A174" s="509"/>
      <c r="B174" s="578"/>
      <c r="C174" s="578"/>
      <c r="D174" s="578" t="s">
        <v>67</v>
      </c>
      <c r="E174" s="578">
        <v>45441</v>
      </c>
      <c r="F174" s="578">
        <v>45447</v>
      </c>
      <c r="G174" s="578">
        <v>45462</v>
      </c>
    </row>
    <row r="175" spans="1:7">
      <c r="A175" s="509"/>
      <c r="B175" s="544"/>
      <c r="C175" s="544"/>
      <c r="D175" s="544"/>
      <c r="E175" s="544"/>
      <c r="F175" s="544"/>
      <c r="G175" s="544"/>
    </row>
    <row r="176" spans="1:7" ht="15.75">
      <c r="A176" s="577" t="s">
        <v>103</v>
      </c>
      <c r="B176" s="577"/>
      <c r="C176" s="577"/>
      <c r="D176" s="577"/>
      <c r="E176" s="577"/>
      <c r="F176" s="577"/>
      <c r="G176" s="577"/>
    </row>
    <row r="177" spans="1:7">
      <c r="A177" s="509" t="s">
        <v>2356</v>
      </c>
      <c r="B177" s="553" t="s">
        <v>20</v>
      </c>
      <c r="C177" s="553" t="s">
        <v>21</v>
      </c>
      <c r="D177" s="553" t="s">
        <v>22</v>
      </c>
      <c r="E177" s="553" t="s">
        <v>2272</v>
      </c>
      <c r="F177" s="551" t="s">
        <v>187</v>
      </c>
      <c r="G177" s="551" t="s">
        <v>115</v>
      </c>
    </row>
    <row r="178" spans="1:7">
      <c r="A178" s="508" t="s">
        <v>2355</v>
      </c>
      <c r="B178" s="552"/>
      <c r="C178" s="552"/>
      <c r="D178" s="552"/>
      <c r="E178" s="552"/>
      <c r="F178" s="551" t="s">
        <v>24</v>
      </c>
      <c r="G178" s="551" t="s">
        <v>25</v>
      </c>
    </row>
    <row r="179" spans="1:7" ht="13.5" customHeight="1">
      <c r="A179" s="509"/>
      <c r="B179" s="550"/>
      <c r="C179" s="550"/>
      <c r="D179" s="551" t="s">
        <v>2354</v>
      </c>
      <c r="E179" s="550">
        <v>45412</v>
      </c>
      <c r="F179" s="550">
        <v>45419</v>
      </c>
      <c r="G179" s="550">
        <v>45442</v>
      </c>
    </row>
    <row r="180" spans="1:7" ht="13.5" customHeight="1">
      <c r="A180" s="509"/>
      <c r="B180" s="550" t="s">
        <v>1628</v>
      </c>
      <c r="C180" s="550" t="s">
        <v>1627</v>
      </c>
      <c r="D180" s="551" t="s">
        <v>2353</v>
      </c>
      <c r="E180" s="550">
        <v>45419</v>
      </c>
      <c r="F180" s="550">
        <v>45426</v>
      </c>
      <c r="G180" s="550">
        <v>45449</v>
      </c>
    </row>
    <row r="181" spans="1:7" ht="13.5" customHeight="1">
      <c r="A181" s="509"/>
      <c r="B181" s="550" t="s">
        <v>134</v>
      </c>
      <c r="C181" s="550" t="s">
        <v>2314</v>
      </c>
      <c r="D181" s="551" t="s">
        <v>2353</v>
      </c>
      <c r="E181" s="550">
        <v>45426</v>
      </c>
      <c r="F181" s="550">
        <v>45433</v>
      </c>
      <c r="G181" s="550">
        <v>45456</v>
      </c>
    </row>
    <row r="182" spans="1:7" ht="13.5" customHeight="1">
      <c r="A182" s="509"/>
      <c r="B182" s="550" t="s">
        <v>2313</v>
      </c>
      <c r="C182" s="550" t="s">
        <v>2306</v>
      </c>
      <c r="D182" s="551" t="s">
        <v>2353</v>
      </c>
      <c r="E182" s="550">
        <v>45433</v>
      </c>
      <c r="F182" s="550">
        <v>45440</v>
      </c>
      <c r="G182" s="550">
        <v>45463</v>
      </c>
    </row>
    <row r="183" spans="1:7" ht="13.5" customHeight="1">
      <c r="A183" s="509"/>
      <c r="B183" s="550"/>
      <c r="C183" s="550"/>
      <c r="D183" s="551" t="s">
        <v>2353</v>
      </c>
      <c r="E183" s="550">
        <v>45440</v>
      </c>
      <c r="F183" s="550">
        <v>45447</v>
      </c>
      <c r="G183" s="550">
        <v>45470</v>
      </c>
    </row>
    <row r="185" spans="1:7">
      <c r="A185" s="509" t="s">
        <v>2352</v>
      </c>
      <c r="B185" s="576" t="s">
        <v>20</v>
      </c>
      <c r="C185" s="553" t="s">
        <v>21</v>
      </c>
      <c r="D185" s="553" t="s">
        <v>22</v>
      </c>
      <c r="E185" s="553" t="s">
        <v>2272</v>
      </c>
      <c r="F185" s="551" t="s">
        <v>187</v>
      </c>
      <c r="G185" s="551" t="s">
        <v>107</v>
      </c>
    </row>
    <row r="186" spans="1:7">
      <c r="A186" s="509" t="s">
        <v>2346</v>
      </c>
      <c r="B186" s="576"/>
      <c r="C186" s="552"/>
      <c r="D186" s="552"/>
      <c r="E186" s="552"/>
      <c r="F186" s="551" t="s">
        <v>24</v>
      </c>
      <c r="G186" s="551" t="s">
        <v>25</v>
      </c>
    </row>
    <row r="187" spans="1:7" ht="13.5" customHeight="1">
      <c r="A187" s="509"/>
      <c r="B187" s="570" t="s">
        <v>2345</v>
      </c>
      <c r="C187" s="570" t="s">
        <v>2344</v>
      </c>
      <c r="D187" s="573" t="s">
        <v>2196</v>
      </c>
      <c r="E187" s="570">
        <v>45406</v>
      </c>
      <c r="F187" s="570">
        <v>45413</v>
      </c>
      <c r="G187" s="570">
        <v>45448</v>
      </c>
    </row>
    <row r="188" spans="1:7" ht="13.5" customHeight="1">
      <c r="A188" s="509"/>
      <c r="B188" s="570" t="s">
        <v>2343</v>
      </c>
      <c r="C188" s="570" t="s">
        <v>30</v>
      </c>
      <c r="D188" s="572"/>
      <c r="E188" s="570">
        <v>45413</v>
      </c>
      <c r="F188" s="570">
        <v>45420</v>
      </c>
      <c r="G188" s="570">
        <v>45455</v>
      </c>
    </row>
    <row r="189" spans="1:7" ht="13.5" customHeight="1">
      <c r="A189" s="509"/>
      <c r="B189" s="570" t="s">
        <v>2342</v>
      </c>
      <c r="C189" s="570" t="s">
        <v>2341</v>
      </c>
      <c r="D189" s="572"/>
      <c r="E189" s="570">
        <v>45420</v>
      </c>
      <c r="F189" s="570">
        <v>45427</v>
      </c>
      <c r="G189" s="570">
        <v>45462</v>
      </c>
    </row>
    <row r="190" spans="1:7" ht="13.5" customHeight="1">
      <c r="A190" s="546"/>
      <c r="B190" s="570"/>
      <c r="C190" s="570"/>
      <c r="D190" s="572"/>
      <c r="E190" s="570">
        <v>45427</v>
      </c>
      <c r="F190" s="570">
        <v>45434</v>
      </c>
      <c r="G190" s="570">
        <v>45469</v>
      </c>
    </row>
    <row r="191" spans="1:7" ht="13.5" customHeight="1">
      <c r="A191" s="546"/>
      <c r="B191" s="570" t="s">
        <v>2340</v>
      </c>
      <c r="C191" s="570" t="s">
        <v>29</v>
      </c>
      <c r="D191" s="572"/>
      <c r="E191" s="570">
        <v>45434</v>
      </c>
      <c r="F191" s="570">
        <v>45441</v>
      </c>
      <c r="G191" s="570">
        <v>45476</v>
      </c>
    </row>
    <row r="192" spans="1:7" ht="13.5" customHeight="1">
      <c r="A192" s="509"/>
      <c r="B192" s="570" t="s">
        <v>2339</v>
      </c>
      <c r="C192" s="570" t="s">
        <v>2338</v>
      </c>
      <c r="D192" s="571"/>
      <c r="E192" s="570">
        <v>45441</v>
      </c>
      <c r="F192" s="570">
        <v>45448</v>
      </c>
      <c r="G192" s="570">
        <v>45483</v>
      </c>
    </row>
    <row r="193" spans="1:7" ht="13.5" customHeight="1">
      <c r="A193" s="509"/>
      <c r="B193" s="574"/>
      <c r="C193" s="574"/>
      <c r="D193" s="575"/>
      <c r="E193" s="574"/>
      <c r="F193" s="574"/>
      <c r="G193" s="574"/>
    </row>
    <row r="194" spans="1:7" ht="13.5" customHeight="1">
      <c r="A194" s="509" t="s">
        <v>2337</v>
      </c>
      <c r="B194" s="576" t="s">
        <v>20</v>
      </c>
      <c r="C194" s="553" t="s">
        <v>21</v>
      </c>
      <c r="D194" s="553" t="s">
        <v>22</v>
      </c>
      <c r="E194" s="553" t="s">
        <v>2272</v>
      </c>
      <c r="F194" s="551" t="s">
        <v>187</v>
      </c>
      <c r="G194" s="551" t="s">
        <v>2352</v>
      </c>
    </row>
    <row r="195" spans="1:7" ht="13.5" customHeight="1">
      <c r="A195" s="509"/>
      <c r="B195" s="576"/>
      <c r="C195" s="552"/>
      <c r="D195" s="552"/>
      <c r="E195" s="552"/>
      <c r="F195" s="551" t="s">
        <v>24</v>
      </c>
      <c r="G195" s="551" t="s">
        <v>25</v>
      </c>
    </row>
    <row r="196" spans="1:7" ht="13.5" customHeight="1">
      <c r="A196" s="509"/>
      <c r="B196" s="570" t="s">
        <v>2336</v>
      </c>
      <c r="C196" s="570" t="s">
        <v>2335</v>
      </c>
      <c r="D196" s="573" t="s">
        <v>2213</v>
      </c>
      <c r="E196" s="570">
        <v>45407</v>
      </c>
      <c r="F196" s="570">
        <v>45414</v>
      </c>
      <c r="G196" s="570">
        <v>45455</v>
      </c>
    </row>
    <row r="197" spans="1:7" ht="13.5" customHeight="1">
      <c r="A197" s="509"/>
      <c r="B197" s="570" t="s">
        <v>2333</v>
      </c>
      <c r="C197" s="570" t="s">
        <v>1777</v>
      </c>
      <c r="D197" s="572"/>
      <c r="E197" s="570">
        <v>45414</v>
      </c>
      <c r="F197" s="570">
        <v>45421</v>
      </c>
      <c r="G197" s="570">
        <v>45462</v>
      </c>
    </row>
    <row r="198" spans="1:7" ht="13.5" customHeight="1">
      <c r="A198" s="509"/>
      <c r="B198" s="570" t="s">
        <v>2332</v>
      </c>
      <c r="C198" s="570" t="s">
        <v>2331</v>
      </c>
      <c r="D198" s="572"/>
      <c r="E198" s="570">
        <v>45421</v>
      </c>
      <c r="F198" s="570">
        <v>45428</v>
      </c>
      <c r="G198" s="570">
        <v>45469</v>
      </c>
    </row>
    <row r="199" spans="1:7" ht="13.5" customHeight="1">
      <c r="A199" s="509"/>
      <c r="B199" s="570" t="s">
        <v>2330</v>
      </c>
      <c r="C199" s="570" t="s">
        <v>1773</v>
      </c>
      <c r="D199" s="572"/>
      <c r="E199" s="570">
        <v>45428</v>
      </c>
      <c r="F199" s="570">
        <v>45435</v>
      </c>
      <c r="G199" s="570">
        <v>45476</v>
      </c>
    </row>
    <row r="200" spans="1:7" ht="13.5" customHeight="1">
      <c r="A200" s="509"/>
      <c r="B200" s="570" t="s">
        <v>2329</v>
      </c>
      <c r="C200" s="570" t="s">
        <v>1771</v>
      </c>
      <c r="D200" s="572"/>
      <c r="E200" s="570">
        <v>45435</v>
      </c>
      <c r="F200" s="570">
        <v>45442</v>
      </c>
      <c r="G200" s="570">
        <v>45483</v>
      </c>
    </row>
    <row r="201" spans="1:7" ht="13.5" customHeight="1">
      <c r="A201" s="509"/>
      <c r="B201" s="570"/>
      <c r="C201" s="570"/>
      <c r="D201" s="571"/>
      <c r="E201" s="570">
        <v>45442</v>
      </c>
      <c r="F201" s="570">
        <v>45449</v>
      </c>
      <c r="G201" s="570">
        <v>45490</v>
      </c>
    </row>
    <row r="202" spans="1:7" ht="13.5" customHeight="1">
      <c r="A202" s="509" t="s">
        <v>109</v>
      </c>
      <c r="B202" s="570"/>
      <c r="C202" s="570"/>
      <c r="D202" s="575"/>
      <c r="E202" s="574"/>
      <c r="F202" s="574"/>
      <c r="G202" s="574"/>
    </row>
    <row r="203" spans="1:7" ht="13.5" customHeight="1">
      <c r="A203" s="509" t="s">
        <v>2351</v>
      </c>
      <c r="B203" s="553" t="s">
        <v>20</v>
      </c>
      <c r="C203" s="553" t="s">
        <v>21</v>
      </c>
      <c r="D203" s="553" t="s">
        <v>22</v>
      </c>
      <c r="E203" s="553" t="s">
        <v>2272</v>
      </c>
      <c r="F203" s="551" t="s">
        <v>187</v>
      </c>
      <c r="G203" s="551" t="s">
        <v>110</v>
      </c>
    </row>
    <row r="204" spans="1:7" ht="13.5" customHeight="1">
      <c r="A204" s="509"/>
      <c r="B204" s="552"/>
      <c r="C204" s="552"/>
      <c r="D204" s="552"/>
      <c r="E204" s="552"/>
      <c r="F204" s="551" t="s">
        <v>24</v>
      </c>
      <c r="G204" s="551" t="s">
        <v>25</v>
      </c>
    </row>
    <row r="205" spans="1:7" ht="13.5" customHeight="1">
      <c r="A205" s="509"/>
      <c r="B205" s="570" t="s">
        <v>2345</v>
      </c>
      <c r="C205" s="570" t="s">
        <v>2344</v>
      </c>
      <c r="D205" s="573" t="s">
        <v>2350</v>
      </c>
      <c r="E205" s="570">
        <v>45409</v>
      </c>
      <c r="F205" s="570">
        <v>45413</v>
      </c>
      <c r="G205" s="570">
        <v>45443</v>
      </c>
    </row>
    <row r="206" spans="1:7" ht="13.5" customHeight="1">
      <c r="A206" s="509"/>
      <c r="B206" s="570" t="s">
        <v>2343</v>
      </c>
      <c r="C206" s="570" t="s">
        <v>30</v>
      </c>
      <c r="D206" s="572"/>
      <c r="E206" s="570">
        <v>45416</v>
      </c>
      <c r="F206" s="570">
        <v>45420</v>
      </c>
      <c r="G206" s="570">
        <v>45450</v>
      </c>
    </row>
    <row r="207" spans="1:7" ht="13.5" customHeight="1">
      <c r="A207" s="509"/>
      <c r="B207" s="570" t="s">
        <v>2342</v>
      </c>
      <c r="C207" s="570" t="s">
        <v>2341</v>
      </c>
      <c r="D207" s="572"/>
      <c r="E207" s="570">
        <v>45423</v>
      </c>
      <c r="F207" s="570">
        <v>45427</v>
      </c>
      <c r="G207" s="570">
        <v>45457</v>
      </c>
    </row>
    <row r="208" spans="1:7" ht="13.5" customHeight="1">
      <c r="A208" s="509"/>
      <c r="B208" s="570"/>
      <c r="C208" s="570"/>
      <c r="D208" s="572"/>
      <c r="E208" s="570">
        <v>45430</v>
      </c>
      <c r="F208" s="570">
        <v>45434</v>
      </c>
      <c r="G208" s="570">
        <v>45464</v>
      </c>
    </row>
    <row r="209" spans="1:7" ht="13.5" customHeight="1">
      <c r="A209" s="509"/>
      <c r="B209" s="570" t="s">
        <v>2340</v>
      </c>
      <c r="C209" s="570" t="s">
        <v>29</v>
      </c>
      <c r="D209" s="572"/>
      <c r="E209" s="570">
        <v>45437</v>
      </c>
      <c r="F209" s="570">
        <v>45441</v>
      </c>
      <c r="G209" s="570">
        <v>45471</v>
      </c>
    </row>
    <row r="210" spans="1:7" ht="13.5" customHeight="1">
      <c r="A210" s="509"/>
      <c r="B210" s="570" t="s">
        <v>2339</v>
      </c>
      <c r="C210" s="570" t="s">
        <v>2338</v>
      </c>
      <c r="D210" s="571"/>
      <c r="E210" s="570">
        <v>45444</v>
      </c>
      <c r="F210" s="570">
        <v>45448</v>
      </c>
      <c r="G210" s="570">
        <v>45478</v>
      </c>
    </row>
    <row r="211" spans="1:7" ht="13.5" customHeight="1">
      <c r="A211" s="574"/>
      <c r="B211" s="574"/>
      <c r="C211" s="574"/>
      <c r="D211" s="574"/>
      <c r="E211" s="574"/>
      <c r="F211" s="574"/>
      <c r="G211" s="574"/>
    </row>
    <row r="212" spans="1:7" ht="13.5" customHeight="1">
      <c r="A212" s="509" t="s">
        <v>2349</v>
      </c>
      <c r="B212" s="553" t="s">
        <v>20</v>
      </c>
      <c r="C212" s="553" t="s">
        <v>21</v>
      </c>
      <c r="D212" s="553" t="s">
        <v>22</v>
      </c>
      <c r="E212" s="553" t="s">
        <v>2272</v>
      </c>
      <c r="F212" s="551" t="s">
        <v>187</v>
      </c>
      <c r="G212" s="551" t="s">
        <v>106</v>
      </c>
    </row>
    <row r="213" spans="1:7" ht="13.5" customHeight="1">
      <c r="A213" s="509" t="s">
        <v>2346</v>
      </c>
      <c r="B213" s="552"/>
      <c r="C213" s="552"/>
      <c r="D213" s="552"/>
      <c r="E213" s="552"/>
      <c r="F213" s="551" t="s">
        <v>24</v>
      </c>
      <c r="G213" s="551" t="s">
        <v>25</v>
      </c>
    </row>
    <row r="214" spans="1:7" ht="13.5" customHeight="1">
      <c r="A214" s="546"/>
      <c r="B214" s="570" t="s">
        <v>2345</v>
      </c>
      <c r="C214" s="570" t="s">
        <v>2344</v>
      </c>
      <c r="D214" s="573" t="s">
        <v>2196</v>
      </c>
      <c r="E214" s="570">
        <v>45406</v>
      </c>
      <c r="F214" s="570">
        <v>45413</v>
      </c>
      <c r="G214" s="570">
        <v>45450</v>
      </c>
    </row>
    <row r="215" spans="1:7" ht="13.5" customHeight="1">
      <c r="A215" s="546"/>
      <c r="B215" s="570" t="s">
        <v>2343</v>
      </c>
      <c r="C215" s="570" t="s">
        <v>30</v>
      </c>
      <c r="D215" s="572"/>
      <c r="E215" s="570">
        <v>45413</v>
      </c>
      <c r="F215" s="570">
        <v>45420</v>
      </c>
      <c r="G215" s="570">
        <v>45457</v>
      </c>
    </row>
    <row r="216" spans="1:7" ht="13.5" customHeight="1">
      <c r="A216" s="546"/>
      <c r="B216" s="570" t="s">
        <v>2342</v>
      </c>
      <c r="C216" s="570" t="s">
        <v>2341</v>
      </c>
      <c r="D216" s="572"/>
      <c r="E216" s="570">
        <v>45420</v>
      </c>
      <c r="F216" s="570">
        <v>45427</v>
      </c>
      <c r="G216" s="570">
        <v>45464</v>
      </c>
    </row>
    <row r="217" spans="1:7" ht="13.5" customHeight="1">
      <c r="A217" s="546"/>
      <c r="B217" s="570"/>
      <c r="C217" s="570"/>
      <c r="D217" s="572"/>
      <c r="E217" s="570">
        <v>45427</v>
      </c>
      <c r="F217" s="570">
        <v>45434</v>
      </c>
      <c r="G217" s="570">
        <v>45471</v>
      </c>
    </row>
    <row r="218" spans="1:7" ht="13.5" customHeight="1">
      <c r="A218" s="546"/>
      <c r="B218" s="570" t="s">
        <v>2340</v>
      </c>
      <c r="C218" s="570" t="s">
        <v>29</v>
      </c>
      <c r="D218" s="572"/>
      <c r="E218" s="570">
        <v>45434</v>
      </c>
      <c r="F218" s="570">
        <v>45441</v>
      </c>
      <c r="G218" s="570">
        <v>45478</v>
      </c>
    </row>
    <row r="219" spans="1:7" ht="13.5" customHeight="1">
      <c r="A219" s="546"/>
      <c r="B219" s="570" t="s">
        <v>2339</v>
      </c>
      <c r="C219" s="570" t="s">
        <v>2338</v>
      </c>
      <c r="D219" s="571"/>
      <c r="E219" s="570">
        <v>45441</v>
      </c>
      <c r="F219" s="570">
        <v>45448</v>
      </c>
      <c r="G219" s="570">
        <v>45485</v>
      </c>
    </row>
    <row r="220" spans="1:7" ht="13.5" customHeight="1">
      <c r="E220" s="574"/>
      <c r="F220" s="574"/>
      <c r="G220" s="574"/>
    </row>
    <row r="221" spans="1:7" ht="13.5" customHeight="1">
      <c r="A221" s="509" t="s">
        <v>2348</v>
      </c>
      <c r="B221" s="553" t="s">
        <v>20</v>
      </c>
      <c r="C221" s="553" t="s">
        <v>21</v>
      </c>
      <c r="D221" s="553" t="s">
        <v>22</v>
      </c>
      <c r="E221" s="553" t="s">
        <v>2272</v>
      </c>
      <c r="F221" s="551" t="s">
        <v>187</v>
      </c>
      <c r="G221" s="551" t="s">
        <v>2347</v>
      </c>
    </row>
    <row r="222" spans="1:7" ht="13.5" customHeight="1">
      <c r="A222" s="509" t="s">
        <v>2346</v>
      </c>
      <c r="B222" s="552"/>
      <c r="C222" s="552"/>
      <c r="D222" s="552"/>
      <c r="E222" s="552"/>
      <c r="F222" s="551" t="s">
        <v>24</v>
      </c>
      <c r="G222" s="551" t="s">
        <v>25</v>
      </c>
    </row>
    <row r="223" spans="1:7" ht="13.5" customHeight="1">
      <c r="A223" s="546"/>
      <c r="B223" s="570" t="s">
        <v>2345</v>
      </c>
      <c r="C223" s="570" t="s">
        <v>2344</v>
      </c>
      <c r="D223" s="573" t="s">
        <v>2196</v>
      </c>
      <c r="E223" s="570">
        <v>45406</v>
      </c>
      <c r="F223" s="570">
        <v>45413</v>
      </c>
      <c r="G223" s="570">
        <v>45445</v>
      </c>
    </row>
    <row r="224" spans="1:7" ht="13.5" customHeight="1">
      <c r="A224" s="546"/>
      <c r="B224" s="570" t="s">
        <v>2343</v>
      </c>
      <c r="C224" s="570" t="s">
        <v>30</v>
      </c>
      <c r="D224" s="572"/>
      <c r="E224" s="570">
        <v>45378</v>
      </c>
      <c r="F224" s="570">
        <v>45385</v>
      </c>
      <c r="G224" s="570">
        <v>45417</v>
      </c>
    </row>
    <row r="225" spans="1:7" ht="13.5" customHeight="1">
      <c r="A225" s="546"/>
      <c r="B225" s="570" t="s">
        <v>2342</v>
      </c>
      <c r="C225" s="570" t="s">
        <v>2341</v>
      </c>
      <c r="D225" s="572"/>
      <c r="E225" s="570">
        <v>45385</v>
      </c>
      <c r="F225" s="570">
        <v>45392</v>
      </c>
      <c r="G225" s="570">
        <v>45424</v>
      </c>
    </row>
    <row r="226" spans="1:7" ht="13.5" customHeight="1">
      <c r="A226" s="546"/>
      <c r="B226" s="570"/>
      <c r="C226" s="570"/>
      <c r="D226" s="572"/>
      <c r="E226" s="570">
        <v>45392</v>
      </c>
      <c r="F226" s="570">
        <v>45399</v>
      </c>
      <c r="G226" s="570">
        <v>45431</v>
      </c>
    </row>
    <row r="227" spans="1:7" ht="13.5" customHeight="1">
      <c r="A227" s="546"/>
      <c r="B227" s="570" t="s">
        <v>2340</v>
      </c>
      <c r="C227" s="570" t="s">
        <v>29</v>
      </c>
      <c r="D227" s="572"/>
      <c r="E227" s="570">
        <v>45399</v>
      </c>
      <c r="F227" s="570">
        <v>45406</v>
      </c>
      <c r="G227" s="570">
        <v>45438</v>
      </c>
    </row>
    <row r="228" spans="1:7" ht="13.5" customHeight="1">
      <c r="A228" s="546"/>
      <c r="B228" s="570" t="s">
        <v>2339</v>
      </c>
      <c r="C228" s="570" t="s">
        <v>2338</v>
      </c>
      <c r="D228" s="571"/>
      <c r="E228" s="570">
        <v>45406</v>
      </c>
      <c r="F228" s="570">
        <v>45413</v>
      </c>
      <c r="G228" s="570">
        <v>45445</v>
      </c>
    </row>
    <row r="229" spans="1:7" ht="13.5" customHeight="1">
      <c r="A229" s="509"/>
      <c r="B229" s="574"/>
      <c r="C229" s="574"/>
    </row>
    <row r="230" spans="1:7" ht="13.5" customHeight="1">
      <c r="A230" s="509" t="s">
        <v>2337</v>
      </c>
      <c r="B230" s="553" t="s">
        <v>20</v>
      </c>
      <c r="C230" s="553" t="s">
        <v>21</v>
      </c>
      <c r="D230" s="553" t="s">
        <v>22</v>
      </c>
      <c r="E230" s="553" t="s">
        <v>2272</v>
      </c>
      <c r="F230" s="551" t="s">
        <v>187</v>
      </c>
      <c r="G230" s="551" t="s">
        <v>106</v>
      </c>
    </row>
    <row r="231" spans="1:7" ht="13.5" customHeight="1">
      <c r="A231" s="509"/>
      <c r="B231" s="552"/>
      <c r="C231" s="552"/>
      <c r="D231" s="552"/>
      <c r="E231" s="552"/>
      <c r="F231" s="551" t="s">
        <v>24</v>
      </c>
      <c r="G231" s="551" t="s">
        <v>25</v>
      </c>
    </row>
    <row r="232" spans="1:7" ht="13.5" customHeight="1">
      <c r="A232" s="509"/>
      <c r="B232" s="570" t="s">
        <v>2336</v>
      </c>
      <c r="C232" s="570" t="s">
        <v>2335</v>
      </c>
      <c r="D232" s="573" t="s">
        <v>2334</v>
      </c>
      <c r="E232" s="570">
        <v>45407</v>
      </c>
      <c r="F232" s="570">
        <v>45414</v>
      </c>
      <c r="G232" s="570">
        <v>45452</v>
      </c>
    </row>
    <row r="233" spans="1:7" ht="13.5" customHeight="1">
      <c r="A233" s="509"/>
      <c r="B233" s="570" t="s">
        <v>2333</v>
      </c>
      <c r="C233" s="570" t="s">
        <v>1777</v>
      </c>
      <c r="D233" s="572"/>
      <c r="E233" s="570">
        <v>45414</v>
      </c>
      <c r="F233" s="570">
        <v>45421</v>
      </c>
      <c r="G233" s="570">
        <v>45459</v>
      </c>
    </row>
    <row r="234" spans="1:7" ht="13.5" customHeight="1">
      <c r="A234" s="509"/>
      <c r="B234" s="570" t="s">
        <v>2332</v>
      </c>
      <c r="C234" s="570" t="s">
        <v>2331</v>
      </c>
      <c r="D234" s="572"/>
      <c r="E234" s="570">
        <v>45421</v>
      </c>
      <c r="F234" s="570">
        <v>45428</v>
      </c>
      <c r="G234" s="570">
        <v>45466</v>
      </c>
    </row>
    <row r="235" spans="1:7" ht="13.5" customHeight="1">
      <c r="A235" s="509"/>
      <c r="B235" s="570" t="s">
        <v>2330</v>
      </c>
      <c r="C235" s="570" t="s">
        <v>1773</v>
      </c>
      <c r="D235" s="572"/>
      <c r="E235" s="570">
        <v>45428</v>
      </c>
      <c r="F235" s="570">
        <v>45435</v>
      </c>
      <c r="G235" s="570">
        <v>45473</v>
      </c>
    </row>
    <row r="236" spans="1:7" ht="13.5" customHeight="1">
      <c r="A236" s="509"/>
      <c r="B236" s="570" t="s">
        <v>2329</v>
      </c>
      <c r="C236" s="570" t="s">
        <v>1771</v>
      </c>
      <c r="D236" s="572"/>
      <c r="E236" s="570">
        <v>45435</v>
      </c>
      <c r="F236" s="570">
        <v>45442</v>
      </c>
      <c r="G236" s="570">
        <v>45480</v>
      </c>
    </row>
    <row r="237" spans="1:7" ht="13.5" customHeight="1">
      <c r="A237" s="509"/>
      <c r="B237" s="570"/>
      <c r="C237" s="570"/>
      <c r="D237" s="571"/>
      <c r="E237" s="570">
        <v>45442</v>
      </c>
      <c r="F237" s="570">
        <v>45449</v>
      </c>
      <c r="G237" s="570">
        <v>45487</v>
      </c>
    </row>
    <row r="238" spans="1:7">
      <c r="B238" s="570"/>
      <c r="C238" s="570"/>
      <c r="F238" s="569"/>
      <c r="G238" s="569"/>
    </row>
    <row r="239" spans="1:7">
      <c r="A239" s="509" t="s">
        <v>2328</v>
      </c>
      <c r="B239" s="543" t="s">
        <v>20</v>
      </c>
      <c r="C239" s="543" t="s">
        <v>21</v>
      </c>
      <c r="D239" s="543" t="s">
        <v>22</v>
      </c>
      <c r="E239" s="543" t="s">
        <v>2272</v>
      </c>
      <c r="F239" s="500" t="s">
        <v>187</v>
      </c>
      <c r="G239" s="500" t="s">
        <v>113</v>
      </c>
    </row>
    <row r="240" spans="1:7">
      <c r="A240" s="509" t="s">
        <v>2302</v>
      </c>
      <c r="B240" s="542"/>
      <c r="C240" s="542"/>
      <c r="D240" s="542"/>
      <c r="E240" s="542"/>
      <c r="F240" s="568" t="s">
        <v>24</v>
      </c>
      <c r="G240" s="568" t="s">
        <v>25</v>
      </c>
    </row>
    <row r="241" spans="1:7" ht="13.5" customHeight="1">
      <c r="B241" s="559" t="s">
        <v>2327</v>
      </c>
      <c r="C241" s="559" t="s">
        <v>1637</v>
      </c>
      <c r="D241" s="567" t="s">
        <v>2196</v>
      </c>
      <c r="E241" s="559">
        <v>45412</v>
      </c>
      <c r="F241" s="559">
        <v>45418</v>
      </c>
      <c r="G241" s="559">
        <v>45454</v>
      </c>
    </row>
    <row r="242" spans="1:7" ht="13.5" customHeight="1">
      <c r="B242" s="559" t="s">
        <v>2326</v>
      </c>
      <c r="C242" s="559" t="s">
        <v>3</v>
      </c>
      <c r="D242" s="567" t="s">
        <v>2196</v>
      </c>
      <c r="E242" s="559">
        <v>45419</v>
      </c>
      <c r="F242" s="559">
        <v>45425</v>
      </c>
      <c r="G242" s="559">
        <v>45461</v>
      </c>
    </row>
    <row r="243" spans="1:7">
      <c r="A243" s="509"/>
      <c r="B243" s="559" t="s">
        <v>2325</v>
      </c>
      <c r="C243" s="559" t="s">
        <v>1634</v>
      </c>
      <c r="D243" s="567" t="s">
        <v>2324</v>
      </c>
      <c r="E243" s="559">
        <v>45426</v>
      </c>
      <c r="F243" s="559">
        <v>45432</v>
      </c>
      <c r="G243" s="559">
        <v>45468</v>
      </c>
    </row>
    <row r="244" spans="1:7" ht="13.5" customHeight="1">
      <c r="B244" s="559" t="s">
        <v>2323</v>
      </c>
      <c r="C244" s="559" t="s">
        <v>2322</v>
      </c>
      <c r="D244" s="567" t="s">
        <v>2196</v>
      </c>
      <c r="E244" s="559">
        <v>45433</v>
      </c>
      <c r="F244" s="559">
        <v>45439</v>
      </c>
      <c r="G244" s="559">
        <v>45475</v>
      </c>
    </row>
    <row r="245" spans="1:7" ht="13.5" customHeight="1">
      <c r="B245" s="559"/>
      <c r="C245" s="559"/>
      <c r="D245" s="567" t="s">
        <v>2321</v>
      </c>
      <c r="E245" s="559">
        <v>45440</v>
      </c>
      <c r="F245" s="559">
        <v>45446</v>
      </c>
      <c r="G245" s="559">
        <v>45482</v>
      </c>
    </row>
    <row r="247" spans="1:7" s="510" customFormat="1">
      <c r="A247" s="509" t="s">
        <v>112</v>
      </c>
      <c r="B247" s="504" t="s">
        <v>20</v>
      </c>
      <c r="C247" s="504" t="s">
        <v>21</v>
      </c>
      <c r="D247" s="504" t="s">
        <v>22</v>
      </c>
      <c r="E247" s="504" t="s">
        <v>2272</v>
      </c>
      <c r="F247" s="500" t="s">
        <v>187</v>
      </c>
      <c r="G247" s="500" t="s">
        <v>112</v>
      </c>
    </row>
    <row r="248" spans="1:7">
      <c r="A248" s="566" t="s">
        <v>2320</v>
      </c>
      <c r="B248" s="504"/>
      <c r="C248" s="504"/>
      <c r="D248" s="504"/>
      <c r="E248" s="504"/>
      <c r="F248" s="500" t="s">
        <v>24</v>
      </c>
      <c r="G248" s="500" t="s">
        <v>25</v>
      </c>
    </row>
    <row r="249" spans="1:7" ht="13.5" customHeight="1">
      <c r="B249" s="550"/>
      <c r="C249" s="550"/>
      <c r="D249" s="565" t="s">
        <v>2196</v>
      </c>
      <c r="E249" s="559">
        <v>45412</v>
      </c>
      <c r="F249" s="559">
        <v>45419</v>
      </c>
      <c r="G249" s="532">
        <v>45455</v>
      </c>
    </row>
    <row r="250" spans="1:7" ht="13.5" customHeight="1">
      <c r="B250" s="550" t="s">
        <v>1628</v>
      </c>
      <c r="C250" s="550" t="s">
        <v>1627</v>
      </c>
      <c r="D250" s="564"/>
      <c r="E250" s="559">
        <v>45419</v>
      </c>
      <c r="F250" s="559">
        <v>45426</v>
      </c>
      <c r="G250" s="532">
        <v>45462</v>
      </c>
    </row>
    <row r="251" spans="1:7" ht="13.5" customHeight="1">
      <c r="B251" s="550" t="s">
        <v>134</v>
      </c>
      <c r="C251" s="550" t="s">
        <v>2314</v>
      </c>
      <c r="D251" s="564"/>
      <c r="E251" s="559">
        <v>45426</v>
      </c>
      <c r="F251" s="559">
        <v>45433</v>
      </c>
      <c r="G251" s="532">
        <v>45469</v>
      </c>
    </row>
    <row r="252" spans="1:7" ht="13.5" customHeight="1">
      <c r="B252" s="550" t="s">
        <v>2313</v>
      </c>
      <c r="C252" s="550" t="s">
        <v>2306</v>
      </c>
      <c r="D252" s="564"/>
      <c r="E252" s="559">
        <v>45433</v>
      </c>
      <c r="F252" s="559">
        <v>45440</v>
      </c>
      <c r="G252" s="532">
        <v>45476</v>
      </c>
    </row>
    <row r="253" spans="1:7" ht="13.5" customHeight="1">
      <c r="B253" s="550"/>
      <c r="C253" s="550"/>
      <c r="D253" s="563"/>
      <c r="E253" s="559">
        <v>45440</v>
      </c>
      <c r="F253" s="559">
        <v>45447</v>
      </c>
      <c r="G253" s="532">
        <v>45483</v>
      </c>
    </row>
    <row r="254" spans="1:7">
      <c r="A254" s="509"/>
      <c r="B254" s="509"/>
      <c r="C254" s="561"/>
      <c r="D254" s="557"/>
      <c r="E254" s="557"/>
      <c r="F254" s="557"/>
      <c r="G254" s="557"/>
    </row>
    <row r="255" spans="1:7">
      <c r="A255" s="505" t="s">
        <v>2319</v>
      </c>
      <c r="B255" s="538" t="s">
        <v>20</v>
      </c>
      <c r="C255" s="538" t="s">
        <v>21</v>
      </c>
      <c r="D255" s="543" t="s">
        <v>22</v>
      </c>
      <c r="E255" s="543" t="s">
        <v>2272</v>
      </c>
      <c r="F255" s="500" t="s">
        <v>187</v>
      </c>
      <c r="G255" s="500" t="s">
        <v>2</v>
      </c>
    </row>
    <row r="256" spans="1:7">
      <c r="A256" s="562" t="s">
        <v>2318</v>
      </c>
      <c r="B256" s="536"/>
      <c r="C256" s="536"/>
      <c r="D256" s="542"/>
      <c r="E256" s="542"/>
      <c r="F256" s="500" t="s">
        <v>24</v>
      </c>
      <c r="G256" s="500" t="s">
        <v>25</v>
      </c>
    </row>
    <row r="257" spans="1:7" s="512" customFormat="1" ht="13.5" customHeight="1">
      <c r="A257" s="560"/>
      <c r="B257" s="550"/>
      <c r="C257" s="550"/>
      <c r="D257" s="517" t="s">
        <v>2317</v>
      </c>
      <c r="E257" s="558">
        <v>45411</v>
      </c>
      <c r="F257" s="558">
        <v>45419</v>
      </c>
      <c r="G257" s="558">
        <v>45460</v>
      </c>
    </row>
    <row r="258" spans="1:7" s="512" customFormat="1" ht="13.5" customHeight="1">
      <c r="A258" s="560"/>
      <c r="B258" s="550" t="s">
        <v>1628</v>
      </c>
      <c r="C258" s="550" t="s">
        <v>1627</v>
      </c>
      <c r="D258" s="516"/>
      <c r="E258" s="558">
        <v>45418</v>
      </c>
      <c r="F258" s="558">
        <v>45426</v>
      </c>
      <c r="G258" s="558">
        <v>45467</v>
      </c>
    </row>
    <row r="259" spans="1:7" s="512" customFormat="1" ht="13.5" customHeight="1">
      <c r="A259" s="560"/>
      <c r="B259" s="550" t="s">
        <v>134</v>
      </c>
      <c r="C259" s="550" t="s">
        <v>2314</v>
      </c>
      <c r="D259" s="516"/>
      <c r="E259" s="558">
        <v>45425</v>
      </c>
      <c r="F259" s="558">
        <v>45433</v>
      </c>
      <c r="G259" s="558">
        <v>45474</v>
      </c>
    </row>
    <row r="260" spans="1:7" s="512" customFormat="1" ht="13.5" customHeight="1">
      <c r="A260" s="560"/>
      <c r="B260" s="550" t="s">
        <v>2313</v>
      </c>
      <c r="C260" s="550" t="s">
        <v>2306</v>
      </c>
      <c r="D260" s="516"/>
      <c r="E260" s="558">
        <v>45432</v>
      </c>
      <c r="F260" s="558">
        <v>45440</v>
      </c>
      <c r="G260" s="558">
        <v>45481</v>
      </c>
    </row>
    <row r="261" spans="1:7" s="512" customFormat="1" ht="13.5" customHeight="1">
      <c r="A261" s="560"/>
      <c r="B261" s="550"/>
      <c r="C261" s="550"/>
      <c r="D261" s="514"/>
      <c r="E261" s="558">
        <v>45439</v>
      </c>
      <c r="F261" s="558">
        <v>45447</v>
      </c>
      <c r="G261" s="558">
        <v>45488</v>
      </c>
    </row>
    <row r="262" spans="1:7" s="512" customFormat="1" ht="13.5" customHeight="1">
      <c r="A262" s="560"/>
      <c r="B262" s="509"/>
      <c r="C262" s="561"/>
    </row>
    <row r="263" spans="1:7" s="512" customFormat="1" ht="13.5" customHeight="1">
      <c r="A263" s="560" t="s">
        <v>2316</v>
      </c>
      <c r="B263" s="538" t="s">
        <v>20</v>
      </c>
      <c r="C263" s="538" t="s">
        <v>21</v>
      </c>
      <c r="D263" s="543" t="s">
        <v>22</v>
      </c>
      <c r="E263" s="543" t="s">
        <v>2272</v>
      </c>
      <c r="F263" s="500" t="s">
        <v>187</v>
      </c>
      <c r="G263" s="500" t="s">
        <v>2316</v>
      </c>
    </row>
    <row r="264" spans="1:7" s="512" customFormat="1" ht="13.5" customHeight="1">
      <c r="A264" s="560" t="s">
        <v>2315</v>
      </c>
      <c r="B264" s="536"/>
      <c r="C264" s="536"/>
      <c r="D264" s="542"/>
      <c r="E264" s="542"/>
      <c r="F264" s="500" t="s">
        <v>24</v>
      </c>
      <c r="G264" s="500" t="s">
        <v>25</v>
      </c>
    </row>
    <row r="265" spans="1:7" s="512" customFormat="1" ht="13.5" customHeight="1">
      <c r="A265" s="560"/>
      <c r="B265" s="550"/>
      <c r="C265" s="550"/>
      <c r="D265" s="517" t="s">
        <v>2196</v>
      </c>
      <c r="E265" s="559">
        <v>45412</v>
      </c>
      <c r="F265" s="559">
        <v>45419</v>
      </c>
      <c r="G265" s="558">
        <v>45449</v>
      </c>
    </row>
    <row r="266" spans="1:7" s="512" customFormat="1" ht="13.5" customHeight="1">
      <c r="A266" s="560"/>
      <c r="B266" s="550" t="s">
        <v>1628</v>
      </c>
      <c r="C266" s="550" t="s">
        <v>1627</v>
      </c>
      <c r="D266" s="516"/>
      <c r="E266" s="559">
        <v>45419</v>
      </c>
      <c r="F266" s="559">
        <v>45426</v>
      </c>
      <c r="G266" s="558">
        <v>45456</v>
      </c>
    </row>
    <row r="267" spans="1:7" s="512" customFormat="1" ht="13.5" customHeight="1">
      <c r="A267" s="560"/>
      <c r="B267" s="550" t="s">
        <v>134</v>
      </c>
      <c r="C267" s="550" t="s">
        <v>2314</v>
      </c>
      <c r="D267" s="516"/>
      <c r="E267" s="559">
        <v>45426</v>
      </c>
      <c r="F267" s="559">
        <v>45433</v>
      </c>
      <c r="G267" s="558">
        <v>45463</v>
      </c>
    </row>
    <row r="268" spans="1:7" s="512" customFormat="1" ht="13.5" customHeight="1">
      <c r="A268" s="560"/>
      <c r="B268" s="550" t="s">
        <v>2313</v>
      </c>
      <c r="C268" s="550" t="s">
        <v>2306</v>
      </c>
      <c r="D268" s="516"/>
      <c r="E268" s="559">
        <v>45433</v>
      </c>
      <c r="F268" s="559">
        <v>45440</v>
      </c>
      <c r="G268" s="558">
        <v>45470</v>
      </c>
    </row>
    <row r="269" spans="1:7" s="512" customFormat="1" ht="13.5" customHeight="1">
      <c r="A269" s="560"/>
      <c r="B269" s="550"/>
      <c r="C269" s="550"/>
      <c r="D269" s="514"/>
      <c r="E269" s="559">
        <v>45440</v>
      </c>
      <c r="F269" s="559">
        <v>45447</v>
      </c>
      <c r="G269" s="558">
        <v>45477</v>
      </c>
    </row>
    <row r="270" spans="1:7">
      <c r="B270" s="557"/>
      <c r="C270" s="557"/>
      <c r="D270" s="557"/>
      <c r="E270" s="557"/>
      <c r="F270" s="556"/>
      <c r="G270" s="556"/>
    </row>
    <row r="271" spans="1:7">
      <c r="A271" s="509" t="s">
        <v>2312</v>
      </c>
      <c r="B271" s="553" t="s">
        <v>20</v>
      </c>
      <c r="C271" s="553" t="s">
        <v>21</v>
      </c>
      <c r="D271" s="553" t="s">
        <v>22</v>
      </c>
      <c r="E271" s="553" t="s">
        <v>2272</v>
      </c>
      <c r="F271" s="551" t="s">
        <v>187</v>
      </c>
      <c r="G271" s="551" t="s">
        <v>178</v>
      </c>
    </row>
    <row r="272" spans="1:7">
      <c r="A272" s="509" t="s">
        <v>2311</v>
      </c>
      <c r="B272" s="555"/>
      <c r="C272" s="555"/>
      <c r="D272" s="552"/>
      <c r="E272" s="552"/>
      <c r="F272" s="551" t="s">
        <v>24</v>
      </c>
      <c r="G272" s="551" t="s">
        <v>25</v>
      </c>
    </row>
    <row r="273" spans="1:7" ht="13.5" customHeight="1">
      <c r="A273" s="495" t="s">
        <v>2134</v>
      </c>
      <c r="B273" s="550"/>
      <c r="C273" s="550"/>
      <c r="D273" s="554" t="s">
        <v>2196</v>
      </c>
      <c r="E273" s="550">
        <v>45412</v>
      </c>
      <c r="F273" s="550">
        <v>45418</v>
      </c>
      <c r="G273" s="550">
        <v>45449</v>
      </c>
    </row>
    <row r="274" spans="1:7" ht="13.5" customHeight="1">
      <c r="A274" s="495" t="s">
        <v>2134</v>
      </c>
      <c r="B274" s="550" t="s">
        <v>2310</v>
      </c>
      <c r="C274" s="550" t="s">
        <v>1627</v>
      </c>
      <c r="D274" s="554" t="s">
        <v>2196</v>
      </c>
      <c r="E274" s="550">
        <v>45419</v>
      </c>
      <c r="F274" s="550">
        <v>45425</v>
      </c>
      <c r="G274" s="550">
        <v>45456</v>
      </c>
    </row>
    <row r="275" spans="1:7" ht="13.5" customHeight="1">
      <c r="A275" s="495" t="s">
        <v>2134</v>
      </c>
      <c r="B275" s="550" t="s">
        <v>2309</v>
      </c>
      <c r="C275" s="550" t="s">
        <v>2308</v>
      </c>
      <c r="D275" s="554" t="s">
        <v>2196</v>
      </c>
      <c r="E275" s="550">
        <v>45426</v>
      </c>
      <c r="F275" s="550">
        <v>45432</v>
      </c>
      <c r="G275" s="550">
        <v>45463</v>
      </c>
    </row>
    <row r="276" spans="1:7" ht="13.5" customHeight="1">
      <c r="A276" s="495" t="s">
        <v>2134</v>
      </c>
      <c r="B276" s="550" t="s">
        <v>2307</v>
      </c>
      <c r="C276" s="550" t="s">
        <v>2306</v>
      </c>
      <c r="D276" s="554" t="s">
        <v>2196</v>
      </c>
      <c r="E276" s="550">
        <v>45433</v>
      </c>
      <c r="F276" s="550">
        <v>45439</v>
      </c>
      <c r="G276" s="550">
        <v>45470</v>
      </c>
    </row>
    <row r="277" spans="1:7" ht="13.5" customHeight="1">
      <c r="A277" s="495" t="s">
        <v>2134</v>
      </c>
      <c r="B277" s="550" t="s">
        <v>2305</v>
      </c>
      <c r="C277" s="550" t="s">
        <v>2304</v>
      </c>
      <c r="D277" s="554" t="s">
        <v>2196</v>
      </c>
      <c r="E277" s="550">
        <v>45440</v>
      </c>
      <c r="F277" s="550">
        <v>45446</v>
      </c>
      <c r="G277" s="550">
        <v>45477</v>
      </c>
    </row>
    <row r="279" spans="1:7" ht="13.5" customHeight="1">
      <c r="A279" s="509" t="s">
        <v>2303</v>
      </c>
      <c r="B279" s="553" t="s">
        <v>20</v>
      </c>
      <c r="C279" s="553" t="s">
        <v>21</v>
      </c>
      <c r="D279" s="553" t="s">
        <v>22</v>
      </c>
      <c r="E279" s="553" t="s">
        <v>2272</v>
      </c>
      <c r="F279" s="551" t="s">
        <v>187</v>
      </c>
      <c r="G279" s="551" t="s">
        <v>2303</v>
      </c>
    </row>
    <row r="280" spans="1:7" ht="13.5" customHeight="1">
      <c r="A280" s="509" t="s">
        <v>2302</v>
      </c>
      <c r="B280" s="552"/>
      <c r="C280" s="552"/>
      <c r="D280" s="552"/>
      <c r="E280" s="552"/>
      <c r="F280" s="551" t="s">
        <v>24</v>
      </c>
      <c r="G280" s="551" t="s">
        <v>25</v>
      </c>
    </row>
    <row r="281" spans="1:7" ht="13.5" customHeight="1">
      <c r="B281" s="550" t="s">
        <v>2301</v>
      </c>
      <c r="C281" s="550" t="s">
        <v>2300</v>
      </c>
      <c r="D281" s="541" t="s">
        <v>2299</v>
      </c>
      <c r="E281" s="550">
        <v>45412</v>
      </c>
      <c r="F281" s="550">
        <v>45418</v>
      </c>
      <c r="G281" s="550">
        <v>45462</v>
      </c>
    </row>
    <row r="282" spans="1:7" ht="13.5" customHeight="1">
      <c r="B282" s="550" t="s">
        <v>2298</v>
      </c>
      <c r="C282" s="550" t="s">
        <v>2297</v>
      </c>
      <c r="D282" s="540"/>
      <c r="E282" s="550">
        <v>45419</v>
      </c>
      <c r="F282" s="550">
        <v>45425</v>
      </c>
      <c r="G282" s="550">
        <v>45469</v>
      </c>
    </row>
    <row r="283" spans="1:7" ht="12.75" customHeight="1">
      <c r="B283" s="550" t="s">
        <v>2296</v>
      </c>
      <c r="C283" s="550" t="s">
        <v>2295</v>
      </c>
      <c r="D283" s="540"/>
      <c r="E283" s="550">
        <v>45426</v>
      </c>
      <c r="F283" s="550">
        <v>45432</v>
      </c>
      <c r="G283" s="550">
        <v>45476</v>
      </c>
    </row>
    <row r="284" spans="1:7" ht="13.5" customHeight="1">
      <c r="B284" s="550" t="s">
        <v>2294</v>
      </c>
      <c r="C284" s="550" t="s">
        <v>2293</v>
      </c>
      <c r="D284" s="540"/>
      <c r="E284" s="550">
        <v>45433</v>
      </c>
      <c r="F284" s="550">
        <v>45439</v>
      </c>
      <c r="G284" s="550">
        <v>45483</v>
      </c>
    </row>
    <row r="285" spans="1:7" ht="13.5" customHeight="1">
      <c r="B285" s="550"/>
      <c r="C285" s="550"/>
      <c r="D285" s="539"/>
      <c r="E285" s="550">
        <v>45440</v>
      </c>
      <c r="F285" s="550">
        <v>45446</v>
      </c>
      <c r="G285" s="550">
        <v>45490</v>
      </c>
    </row>
    <row r="286" spans="1:7" ht="13.5" customHeight="1">
      <c r="B286" s="550"/>
    </row>
    <row r="287" spans="1:7">
      <c r="A287" s="509" t="s">
        <v>2282</v>
      </c>
      <c r="B287" s="543" t="s">
        <v>20</v>
      </c>
      <c r="C287" s="543" t="s">
        <v>21</v>
      </c>
      <c r="D287" s="543" t="s">
        <v>22</v>
      </c>
      <c r="E287" s="543" t="s">
        <v>2272</v>
      </c>
      <c r="F287" s="500" t="s">
        <v>187</v>
      </c>
      <c r="G287" s="500" t="s">
        <v>119</v>
      </c>
    </row>
    <row r="288" spans="1:7">
      <c r="A288" s="508" t="s">
        <v>2292</v>
      </c>
      <c r="B288" s="549"/>
      <c r="C288" s="549"/>
      <c r="D288" s="549"/>
      <c r="E288" s="549"/>
      <c r="F288" s="500"/>
      <c r="G288" s="500"/>
    </row>
    <row r="289" spans="1:7">
      <c r="B289" s="542"/>
      <c r="C289" s="542"/>
      <c r="D289" s="542"/>
      <c r="E289" s="542"/>
      <c r="F289" s="500" t="s">
        <v>24</v>
      </c>
      <c r="G289" s="500" t="s">
        <v>25</v>
      </c>
    </row>
    <row r="290" spans="1:7" ht="12.75" customHeight="1">
      <c r="A290" s="546"/>
      <c r="B290" s="532" t="s">
        <v>2291</v>
      </c>
      <c r="C290" s="532" t="s">
        <v>2290</v>
      </c>
      <c r="D290" s="548" t="s">
        <v>2289</v>
      </c>
      <c r="E290" s="532">
        <v>45411</v>
      </c>
      <c r="F290" s="532">
        <v>45417</v>
      </c>
      <c r="G290" s="532">
        <v>45432</v>
      </c>
    </row>
    <row r="291" spans="1:7" ht="12.75" customHeight="1">
      <c r="A291" s="546"/>
      <c r="B291" s="532" t="s">
        <v>2288</v>
      </c>
      <c r="C291" s="532" t="s">
        <v>2287</v>
      </c>
      <c r="D291" s="547"/>
      <c r="E291" s="532">
        <v>45418</v>
      </c>
      <c r="F291" s="532">
        <v>45424</v>
      </c>
      <c r="G291" s="532">
        <v>45439</v>
      </c>
    </row>
    <row r="292" spans="1:7" ht="12.75" customHeight="1">
      <c r="A292" s="546"/>
      <c r="B292" s="532" t="s">
        <v>2286</v>
      </c>
      <c r="C292" s="532" t="s">
        <v>2285</v>
      </c>
      <c r="D292" s="547"/>
      <c r="E292" s="532">
        <v>45425</v>
      </c>
      <c r="F292" s="532">
        <v>45431</v>
      </c>
      <c r="G292" s="532">
        <v>45446</v>
      </c>
    </row>
    <row r="293" spans="1:7" ht="12.75" customHeight="1">
      <c r="A293" s="546"/>
      <c r="B293" s="532" t="s">
        <v>2284</v>
      </c>
      <c r="C293" s="532" t="s">
        <v>2283</v>
      </c>
      <c r="D293" s="547"/>
      <c r="E293" s="532">
        <v>45432</v>
      </c>
      <c r="F293" s="532">
        <v>45438</v>
      </c>
      <c r="G293" s="532">
        <v>45453</v>
      </c>
    </row>
    <row r="294" spans="1:7" ht="12.75" customHeight="1">
      <c r="A294" s="546"/>
      <c r="B294" s="532"/>
      <c r="C294" s="532"/>
      <c r="D294" s="545"/>
      <c r="E294" s="532">
        <v>45439</v>
      </c>
      <c r="F294" s="532">
        <v>45445</v>
      </c>
      <c r="G294" s="532">
        <v>45460</v>
      </c>
    </row>
    <row r="295" spans="1:7">
      <c r="A295" s="509"/>
      <c r="B295" s="532"/>
      <c r="C295" s="532"/>
      <c r="E295" s="544"/>
    </row>
    <row r="296" spans="1:7" ht="12.75" customHeight="1">
      <c r="A296" s="509" t="s">
        <v>2282</v>
      </c>
      <c r="B296" s="543" t="s">
        <v>20</v>
      </c>
      <c r="C296" s="543" t="s">
        <v>21</v>
      </c>
      <c r="D296" s="543" t="s">
        <v>22</v>
      </c>
      <c r="E296" s="543" t="s">
        <v>2272</v>
      </c>
      <c r="F296" s="500" t="s">
        <v>187</v>
      </c>
      <c r="G296" s="500" t="s">
        <v>119</v>
      </c>
    </row>
    <row r="297" spans="1:7" ht="12.75" customHeight="1">
      <c r="A297" s="509" t="s">
        <v>2281</v>
      </c>
      <c r="B297" s="542"/>
      <c r="C297" s="542"/>
      <c r="D297" s="542"/>
      <c r="E297" s="542"/>
      <c r="F297" s="500" t="s">
        <v>24</v>
      </c>
      <c r="G297" s="500" t="s">
        <v>25</v>
      </c>
    </row>
    <row r="298" spans="1:7" ht="13.5" customHeight="1">
      <c r="B298" s="532" t="s">
        <v>2280</v>
      </c>
      <c r="C298" s="532" t="s">
        <v>9</v>
      </c>
      <c r="D298" s="541" t="s">
        <v>2279</v>
      </c>
      <c r="E298" s="532">
        <v>45412</v>
      </c>
      <c r="F298" s="532">
        <v>45418</v>
      </c>
      <c r="G298" s="532">
        <v>45433</v>
      </c>
    </row>
    <row r="299" spans="1:7" ht="13.5" customHeight="1">
      <c r="B299" s="532" t="s">
        <v>2278</v>
      </c>
      <c r="C299" s="532" t="s">
        <v>2277</v>
      </c>
      <c r="D299" s="540"/>
      <c r="E299" s="532">
        <v>45419</v>
      </c>
      <c r="F299" s="532">
        <v>45425</v>
      </c>
      <c r="G299" s="532">
        <v>45440</v>
      </c>
    </row>
    <row r="300" spans="1:7" ht="13.5" customHeight="1">
      <c r="B300" s="532" t="s">
        <v>2276</v>
      </c>
      <c r="C300" s="532" t="s">
        <v>8</v>
      </c>
      <c r="D300" s="540"/>
      <c r="E300" s="532">
        <v>45426</v>
      </c>
      <c r="F300" s="532">
        <v>45432</v>
      </c>
      <c r="G300" s="532">
        <v>45447</v>
      </c>
    </row>
    <row r="301" spans="1:7" ht="12.75" customHeight="1">
      <c r="B301" s="532" t="s">
        <v>2275</v>
      </c>
      <c r="C301" s="532" t="s">
        <v>2274</v>
      </c>
      <c r="D301" s="540"/>
      <c r="E301" s="532">
        <v>45433</v>
      </c>
      <c r="F301" s="532">
        <v>45439</v>
      </c>
      <c r="G301" s="532">
        <v>45454</v>
      </c>
    </row>
    <row r="302" spans="1:7" ht="12.75" customHeight="1">
      <c r="B302" s="532"/>
      <c r="C302" s="532"/>
      <c r="D302" s="539"/>
      <c r="E302" s="532">
        <v>45440</v>
      </c>
      <c r="F302" s="532">
        <v>45446</v>
      </c>
      <c r="G302" s="532">
        <v>45461</v>
      </c>
    </row>
    <row r="303" spans="1:7" ht="12.75" customHeight="1"/>
    <row r="304" spans="1:7">
      <c r="A304" s="537" t="s">
        <v>2273</v>
      </c>
      <c r="B304" s="499" t="s">
        <v>20</v>
      </c>
      <c r="C304" s="499" t="s">
        <v>21</v>
      </c>
      <c r="D304" s="499" t="s">
        <v>22</v>
      </c>
      <c r="E304" s="538" t="s">
        <v>2272</v>
      </c>
      <c r="F304" s="532" t="s">
        <v>187</v>
      </c>
      <c r="G304" s="532" t="s">
        <v>119</v>
      </c>
    </row>
    <row r="305" spans="1:7" ht="12" customHeight="1">
      <c r="A305" s="537"/>
      <c r="B305" s="497"/>
      <c r="C305" s="497"/>
      <c r="D305" s="497"/>
      <c r="E305" s="536"/>
      <c r="F305" s="528" t="s">
        <v>24</v>
      </c>
      <c r="G305" s="500" t="s">
        <v>25</v>
      </c>
    </row>
    <row r="306" spans="1:7" ht="13.5" customHeight="1">
      <c r="B306" s="532" t="s">
        <v>2271</v>
      </c>
      <c r="C306" s="532" t="s">
        <v>2270</v>
      </c>
      <c r="D306" s="535" t="s">
        <v>2196</v>
      </c>
      <c r="E306" s="532">
        <v>45408</v>
      </c>
      <c r="F306" s="532">
        <v>45415</v>
      </c>
      <c r="G306" s="532">
        <v>45430</v>
      </c>
    </row>
    <row r="307" spans="1:7" ht="13.5" customHeight="1">
      <c r="B307" s="532" t="s">
        <v>2269</v>
      </c>
      <c r="C307" s="532" t="s">
        <v>2268</v>
      </c>
      <c r="D307" s="534"/>
      <c r="E307" s="532">
        <v>45415</v>
      </c>
      <c r="F307" s="532">
        <v>45422</v>
      </c>
      <c r="G307" s="532">
        <v>45437</v>
      </c>
    </row>
    <row r="308" spans="1:7" ht="13.5" customHeight="1">
      <c r="B308" s="532" t="s">
        <v>2267</v>
      </c>
      <c r="C308" s="532" t="s">
        <v>10</v>
      </c>
      <c r="D308" s="534"/>
      <c r="E308" s="532">
        <v>45422</v>
      </c>
      <c r="F308" s="532">
        <v>45429</v>
      </c>
      <c r="G308" s="532">
        <v>45444</v>
      </c>
    </row>
    <row r="309" spans="1:7" ht="13.5" customHeight="1">
      <c r="B309" s="532" t="s">
        <v>2266</v>
      </c>
      <c r="C309" s="532" t="s">
        <v>2265</v>
      </c>
      <c r="D309" s="534"/>
      <c r="E309" s="532">
        <v>45429</v>
      </c>
      <c r="F309" s="532">
        <v>45436</v>
      </c>
      <c r="G309" s="532">
        <v>45451</v>
      </c>
    </row>
    <row r="310" spans="1:7" ht="13.5" customHeight="1">
      <c r="B310" s="532" t="s">
        <v>2264</v>
      </c>
      <c r="C310" s="532" t="s">
        <v>2263</v>
      </c>
      <c r="D310" s="534"/>
      <c r="E310" s="532">
        <v>45436</v>
      </c>
      <c r="F310" s="532">
        <v>45443</v>
      </c>
      <c r="G310" s="532">
        <v>45458</v>
      </c>
    </row>
    <row r="311" spans="1:7" ht="13.5" customHeight="1">
      <c r="B311" s="532"/>
      <c r="C311" s="532"/>
      <c r="D311" s="533"/>
      <c r="E311" s="532">
        <v>45443</v>
      </c>
      <c r="F311" s="532">
        <v>45450</v>
      </c>
      <c r="G311" s="532">
        <v>45465</v>
      </c>
    </row>
    <row r="312" spans="1:7" s="512" customFormat="1" ht="12.75" customHeight="1">
      <c r="B312" s="521"/>
    </row>
    <row r="313" spans="1:7" s="512" customFormat="1" ht="12.75" customHeight="1">
      <c r="A313" s="515" t="s">
        <v>2262</v>
      </c>
      <c r="B313" s="525" t="s">
        <v>20</v>
      </c>
      <c r="C313" s="525" t="s">
        <v>21</v>
      </c>
      <c r="D313" s="525" t="s">
        <v>22</v>
      </c>
      <c r="E313" s="525" t="s">
        <v>2201</v>
      </c>
      <c r="F313" s="526" t="s">
        <v>187</v>
      </c>
      <c r="G313" s="526" t="s">
        <v>2261</v>
      </c>
    </row>
    <row r="314" spans="1:7" s="512" customFormat="1" ht="12.75" customHeight="1">
      <c r="A314" s="515" t="s">
        <v>2250</v>
      </c>
      <c r="B314" s="523"/>
      <c r="C314" s="523"/>
      <c r="D314" s="523"/>
      <c r="E314" s="523"/>
      <c r="F314" s="526" t="s">
        <v>24</v>
      </c>
      <c r="G314" s="526" t="s">
        <v>25</v>
      </c>
    </row>
    <row r="315" spans="1:7" s="512" customFormat="1" ht="12.75" customHeight="1">
      <c r="A315" s="515"/>
      <c r="B315" s="522" t="s">
        <v>2260</v>
      </c>
      <c r="C315" s="522" t="s">
        <v>2259</v>
      </c>
      <c r="D315" s="531" t="s">
        <v>2249</v>
      </c>
      <c r="E315" s="522">
        <v>45412</v>
      </c>
      <c r="F315" s="522">
        <v>45419</v>
      </c>
      <c r="G315" s="522">
        <v>45439</v>
      </c>
    </row>
    <row r="316" spans="1:7" s="512" customFormat="1" ht="12.75" customHeight="1">
      <c r="A316" s="515"/>
      <c r="B316" s="522" t="s">
        <v>2258</v>
      </c>
      <c r="C316" s="522" t="s">
        <v>2257</v>
      </c>
      <c r="D316" s="530"/>
      <c r="E316" s="522">
        <v>45419</v>
      </c>
      <c r="F316" s="522">
        <v>45426</v>
      </c>
      <c r="G316" s="522">
        <v>45446</v>
      </c>
    </row>
    <row r="317" spans="1:7" s="512" customFormat="1" ht="12.75" customHeight="1">
      <c r="A317" s="515"/>
      <c r="B317" s="522" t="s">
        <v>2256</v>
      </c>
      <c r="C317" s="522" t="s">
        <v>2255</v>
      </c>
      <c r="D317" s="530"/>
      <c r="E317" s="522">
        <v>45426</v>
      </c>
      <c r="F317" s="522">
        <v>45433</v>
      </c>
      <c r="G317" s="522">
        <v>45453</v>
      </c>
    </row>
    <row r="318" spans="1:7" s="512" customFormat="1" ht="12.75" customHeight="1">
      <c r="A318" s="515"/>
      <c r="B318" s="522" t="s">
        <v>2254</v>
      </c>
      <c r="C318" s="522" t="s">
        <v>2253</v>
      </c>
      <c r="D318" s="530"/>
      <c r="E318" s="522">
        <v>45433</v>
      </c>
      <c r="F318" s="522">
        <v>45440</v>
      </c>
      <c r="G318" s="522">
        <v>45460</v>
      </c>
    </row>
    <row r="319" spans="1:7" s="512" customFormat="1" ht="12.75" customHeight="1">
      <c r="A319" s="515"/>
      <c r="B319" s="522"/>
      <c r="C319" s="522"/>
      <c r="D319" s="529"/>
      <c r="E319" s="522">
        <v>45440</v>
      </c>
      <c r="F319" s="522">
        <v>45447</v>
      </c>
      <c r="G319" s="522">
        <v>45467</v>
      </c>
    </row>
    <row r="320" spans="1:7" s="512" customFormat="1" ht="12.75" customHeight="1">
      <c r="A320" s="521"/>
      <c r="B320" s="528"/>
      <c r="C320" s="528"/>
      <c r="D320" s="521"/>
      <c r="E320" s="521"/>
      <c r="F320" s="521"/>
      <c r="G320" s="521"/>
    </row>
    <row r="321" spans="1:7" s="512" customFormat="1" ht="12.75" customHeight="1">
      <c r="A321" s="515" t="s">
        <v>2252</v>
      </c>
      <c r="B321" s="525" t="s">
        <v>20</v>
      </c>
      <c r="C321" s="525" t="s">
        <v>21</v>
      </c>
      <c r="D321" s="525" t="s">
        <v>22</v>
      </c>
      <c r="E321" s="525" t="s">
        <v>2201</v>
      </c>
      <c r="F321" s="526" t="s">
        <v>187</v>
      </c>
      <c r="G321" s="526" t="s">
        <v>2251</v>
      </c>
    </row>
    <row r="322" spans="1:7" s="512" customFormat="1" ht="12.75" customHeight="1">
      <c r="A322" s="515" t="s">
        <v>2250</v>
      </c>
      <c r="B322" s="523"/>
      <c r="C322" s="523"/>
      <c r="D322" s="523"/>
      <c r="E322" s="523"/>
      <c r="F322" s="526" t="s">
        <v>24</v>
      </c>
      <c r="G322" s="526" t="s">
        <v>25</v>
      </c>
    </row>
    <row r="323" spans="1:7" s="512" customFormat="1" ht="12.75" customHeight="1">
      <c r="A323" s="515"/>
      <c r="B323" s="522" t="s">
        <v>2247</v>
      </c>
      <c r="C323" s="522" t="s">
        <v>2246</v>
      </c>
      <c r="D323" s="525" t="s">
        <v>2249</v>
      </c>
      <c r="E323" s="522">
        <v>45412</v>
      </c>
      <c r="F323" s="522">
        <v>45419</v>
      </c>
      <c r="G323" s="522">
        <v>45405</v>
      </c>
    </row>
    <row r="324" spans="1:7" s="512" customFormat="1" ht="12.75" customHeight="1">
      <c r="A324" s="515"/>
      <c r="B324" s="522" t="s">
        <v>2244</v>
      </c>
      <c r="C324" s="522" t="s">
        <v>177</v>
      </c>
      <c r="D324" s="524"/>
      <c r="E324" s="522">
        <v>45419</v>
      </c>
      <c r="F324" s="522">
        <v>45426</v>
      </c>
      <c r="G324" s="522">
        <v>45412</v>
      </c>
    </row>
    <row r="325" spans="1:7" s="512" customFormat="1" ht="12.75" customHeight="1">
      <c r="A325" s="515"/>
      <c r="B325" s="522" t="s">
        <v>2243</v>
      </c>
      <c r="C325" s="522" t="s">
        <v>2242</v>
      </c>
      <c r="D325" s="524"/>
      <c r="E325" s="522">
        <v>45426</v>
      </c>
      <c r="F325" s="522">
        <v>45433</v>
      </c>
      <c r="G325" s="522">
        <v>45419</v>
      </c>
    </row>
    <row r="326" spans="1:7" s="512" customFormat="1" ht="12.75" customHeight="1">
      <c r="A326" s="515"/>
      <c r="B326" s="522" t="s">
        <v>2241</v>
      </c>
      <c r="C326" s="522" t="s">
        <v>2240</v>
      </c>
      <c r="D326" s="524"/>
      <c r="E326" s="522">
        <v>45433</v>
      </c>
      <c r="F326" s="522">
        <v>45440</v>
      </c>
      <c r="G326" s="522">
        <v>45426</v>
      </c>
    </row>
    <row r="327" spans="1:7" s="512" customFormat="1" ht="12.75" customHeight="1">
      <c r="A327" s="515"/>
      <c r="B327" s="522"/>
      <c r="C327" s="522"/>
      <c r="D327" s="523"/>
      <c r="E327" s="522">
        <v>45440</v>
      </c>
      <c r="F327" s="522">
        <v>45447</v>
      </c>
      <c r="G327" s="522">
        <v>45433</v>
      </c>
    </row>
    <row r="328" spans="1:7" s="512" customFormat="1" ht="12.75" customHeight="1">
      <c r="A328" s="515"/>
      <c r="B328" s="521"/>
      <c r="C328" s="521"/>
      <c r="D328" s="527"/>
      <c r="E328" s="521"/>
      <c r="F328" s="521"/>
      <c r="G328" s="521"/>
    </row>
    <row r="329" spans="1:7" s="512" customFormat="1" ht="12.75" customHeight="1">
      <c r="A329" s="515" t="s">
        <v>2248</v>
      </c>
      <c r="B329" s="525" t="s">
        <v>20</v>
      </c>
      <c r="C329" s="525" t="s">
        <v>21</v>
      </c>
      <c r="D329" s="525" t="s">
        <v>22</v>
      </c>
      <c r="E329" s="525" t="s">
        <v>2201</v>
      </c>
      <c r="F329" s="526" t="s">
        <v>187</v>
      </c>
      <c r="G329" s="526" t="s">
        <v>2248</v>
      </c>
    </row>
    <row r="330" spans="1:7" s="512" customFormat="1" ht="12.75" customHeight="1">
      <c r="A330" s="515"/>
      <c r="B330" s="523"/>
      <c r="C330" s="523"/>
      <c r="D330" s="523"/>
      <c r="E330" s="523"/>
      <c r="F330" s="526" t="s">
        <v>24</v>
      </c>
      <c r="G330" s="526" t="s">
        <v>25</v>
      </c>
    </row>
    <row r="331" spans="1:7" s="512" customFormat="1" ht="12.75" customHeight="1">
      <c r="A331" s="515"/>
      <c r="B331" s="522" t="s">
        <v>2247</v>
      </c>
      <c r="C331" s="522" t="s">
        <v>2246</v>
      </c>
      <c r="D331" s="525" t="s">
        <v>2245</v>
      </c>
      <c r="E331" s="522">
        <v>45412</v>
      </c>
      <c r="F331" s="522">
        <v>45419</v>
      </c>
      <c r="G331" s="522">
        <v>45437</v>
      </c>
    </row>
    <row r="332" spans="1:7" s="512" customFormat="1" ht="12.75" customHeight="1">
      <c r="A332" s="515"/>
      <c r="B332" s="522" t="s">
        <v>2244</v>
      </c>
      <c r="C332" s="522" t="s">
        <v>177</v>
      </c>
      <c r="D332" s="524"/>
      <c r="E332" s="522">
        <v>45419</v>
      </c>
      <c r="F332" s="522">
        <v>45426</v>
      </c>
      <c r="G332" s="522">
        <v>45444</v>
      </c>
    </row>
    <row r="333" spans="1:7" s="512" customFormat="1" ht="12.75" customHeight="1">
      <c r="A333" s="515"/>
      <c r="B333" s="522" t="s">
        <v>2243</v>
      </c>
      <c r="C333" s="522" t="s">
        <v>2242</v>
      </c>
      <c r="D333" s="524"/>
      <c r="E333" s="522">
        <v>45426</v>
      </c>
      <c r="F333" s="522">
        <v>45433</v>
      </c>
      <c r="G333" s="522">
        <v>45451</v>
      </c>
    </row>
    <row r="334" spans="1:7" s="512" customFormat="1" ht="12.75" customHeight="1">
      <c r="A334" s="515"/>
      <c r="B334" s="522" t="s">
        <v>2241</v>
      </c>
      <c r="C334" s="522" t="s">
        <v>2240</v>
      </c>
      <c r="D334" s="524"/>
      <c r="E334" s="522">
        <v>45433</v>
      </c>
      <c r="F334" s="522">
        <v>45440</v>
      </c>
      <c r="G334" s="522">
        <v>45458</v>
      </c>
    </row>
    <row r="335" spans="1:7" s="512" customFormat="1" ht="12.75" customHeight="1">
      <c r="A335" s="515"/>
      <c r="B335" s="522"/>
      <c r="C335" s="522"/>
      <c r="D335" s="523"/>
      <c r="E335" s="522">
        <v>45440</v>
      </c>
      <c r="F335" s="522">
        <v>45447</v>
      </c>
      <c r="G335" s="522">
        <v>45465</v>
      </c>
    </row>
    <row r="336" spans="1:7" s="512" customFormat="1" ht="12.75" customHeight="1">
      <c r="A336" s="515"/>
      <c r="B336" s="515"/>
      <c r="C336" s="515"/>
      <c r="D336" s="515"/>
      <c r="E336" s="521"/>
      <c r="F336" s="521"/>
      <c r="G336" s="521"/>
    </row>
    <row r="337" spans="1:7" s="512" customFormat="1" ht="12.75" customHeight="1">
      <c r="A337" s="515" t="s">
        <v>2239</v>
      </c>
      <c r="B337" s="503" t="s">
        <v>20</v>
      </c>
      <c r="C337" s="503" t="s">
        <v>21</v>
      </c>
      <c r="D337" s="507" t="s">
        <v>22</v>
      </c>
      <c r="E337" s="507" t="s">
        <v>2201</v>
      </c>
      <c r="F337" s="518" t="s">
        <v>187</v>
      </c>
      <c r="G337" s="518" t="s">
        <v>122</v>
      </c>
    </row>
    <row r="338" spans="1:7" s="512" customFormat="1" ht="12.75" customHeight="1">
      <c r="A338" s="515" t="s">
        <v>2228</v>
      </c>
      <c r="B338" s="502"/>
      <c r="C338" s="502"/>
      <c r="D338" s="507"/>
      <c r="E338" s="507"/>
      <c r="F338" s="518" t="s">
        <v>24</v>
      </c>
      <c r="G338" s="518" t="s">
        <v>25</v>
      </c>
    </row>
    <row r="339" spans="1:7" s="512" customFormat="1" ht="12.75" customHeight="1">
      <c r="A339" s="515"/>
      <c r="B339" s="513" t="s">
        <v>2238</v>
      </c>
      <c r="C339" s="513" t="s">
        <v>2237</v>
      </c>
      <c r="D339" s="517" t="s">
        <v>2196</v>
      </c>
      <c r="E339" s="513">
        <v>45406</v>
      </c>
      <c r="F339" s="513">
        <v>45413</v>
      </c>
      <c r="G339" s="513">
        <v>45444</v>
      </c>
    </row>
    <row r="340" spans="1:7" s="512" customFormat="1" ht="12.75" customHeight="1">
      <c r="A340" s="515"/>
      <c r="B340" s="513" t="s">
        <v>2236</v>
      </c>
      <c r="C340" s="513" t="s">
        <v>2235</v>
      </c>
      <c r="D340" s="516"/>
      <c r="E340" s="513">
        <v>45413</v>
      </c>
      <c r="F340" s="513">
        <v>45420</v>
      </c>
      <c r="G340" s="513">
        <v>45451</v>
      </c>
    </row>
    <row r="341" spans="1:7" s="512" customFormat="1" ht="12.75" customHeight="1">
      <c r="A341" s="515"/>
      <c r="B341" s="513" t="s">
        <v>2234</v>
      </c>
      <c r="C341" s="513" t="s">
        <v>2233</v>
      </c>
      <c r="D341" s="516"/>
      <c r="E341" s="513">
        <v>45420</v>
      </c>
      <c r="F341" s="513">
        <v>45427</v>
      </c>
      <c r="G341" s="513">
        <v>45458</v>
      </c>
    </row>
    <row r="342" spans="1:7" s="512" customFormat="1" ht="12.75" customHeight="1">
      <c r="A342" s="515"/>
      <c r="B342" s="513" t="s">
        <v>2232</v>
      </c>
      <c r="C342" s="513" t="s">
        <v>2231</v>
      </c>
      <c r="D342" s="516"/>
      <c r="E342" s="513">
        <v>45427</v>
      </c>
      <c r="F342" s="513">
        <v>45434</v>
      </c>
      <c r="G342" s="513">
        <v>45465</v>
      </c>
    </row>
    <row r="343" spans="1:7" s="512" customFormat="1" ht="12.75" customHeight="1">
      <c r="A343" s="515"/>
      <c r="B343" s="513" t="s">
        <v>2230</v>
      </c>
      <c r="C343" s="513" t="s">
        <v>10</v>
      </c>
      <c r="D343" s="516"/>
      <c r="E343" s="513">
        <v>45434</v>
      </c>
      <c r="F343" s="513">
        <v>45441</v>
      </c>
      <c r="G343" s="513">
        <v>45472</v>
      </c>
    </row>
    <row r="344" spans="1:7" s="512" customFormat="1" ht="12.75" customHeight="1">
      <c r="A344" s="515"/>
      <c r="B344" s="513"/>
      <c r="C344" s="513"/>
      <c r="D344" s="514"/>
      <c r="E344" s="513">
        <v>45441</v>
      </c>
      <c r="F344" s="513">
        <v>45448</v>
      </c>
      <c r="G344" s="513">
        <v>45479</v>
      </c>
    </row>
    <row r="345" spans="1:7" s="512" customFormat="1" ht="12.75" customHeight="1">
      <c r="A345" s="515"/>
      <c r="B345" s="519"/>
      <c r="C345" s="519"/>
      <c r="D345" s="520"/>
      <c r="E345" s="519"/>
      <c r="F345" s="519"/>
      <c r="G345" s="519"/>
    </row>
    <row r="346" spans="1:7" s="512" customFormat="1" ht="12.75" customHeight="1">
      <c r="A346" s="515" t="s">
        <v>2229</v>
      </c>
      <c r="B346" s="503" t="s">
        <v>20</v>
      </c>
      <c r="C346" s="503" t="s">
        <v>21</v>
      </c>
      <c r="D346" s="507" t="s">
        <v>22</v>
      </c>
      <c r="E346" s="507" t="s">
        <v>2201</v>
      </c>
      <c r="F346" s="518" t="s">
        <v>187</v>
      </c>
      <c r="G346" s="518" t="s">
        <v>122</v>
      </c>
    </row>
    <row r="347" spans="1:7" s="512" customFormat="1" ht="12.75" customHeight="1">
      <c r="A347" s="515" t="s">
        <v>2228</v>
      </c>
      <c r="B347" s="502"/>
      <c r="C347" s="502"/>
      <c r="D347" s="507"/>
      <c r="E347" s="507"/>
      <c r="F347" s="518" t="s">
        <v>24</v>
      </c>
      <c r="G347" s="518" t="s">
        <v>25</v>
      </c>
    </row>
    <row r="348" spans="1:7" s="512" customFormat="1" ht="12.75" customHeight="1">
      <c r="A348" s="515"/>
      <c r="B348" s="513" t="s">
        <v>2227</v>
      </c>
      <c r="C348" s="513" t="s">
        <v>2226</v>
      </c>
      <c r="D348" s="517" t="s">
        <v>2225</v>
      </c>
      <c r="E348" s="513">
        <v>45406</v>
      </c>
      <c r="F348" s="513">
        <v>45413</v>
      </c>
      <c r="G348" s="513">
        <v>45444</v>
      </c>
    </row>
    <row r="349" spans="1:7" s="512" customFormat="1" ht="12.75" customHeight="1">
      <c r="A349" s="515"/>
      <c r="B349" s="513" t="s">
        <v>2224</v>
      </c>
      <c r="C349" s="513" t="s">
        <v>2223</v>
      </c>
      <c r="D349" s="516"/>
      <c r="E349" s="513">
        <v>45413</v>
      </c>
      <c r="F349" s="513">
        <v>45420</v>
      </c>
      <c r="G349" s="513">
        <v>45451</v>
      </c>
    </row>
    <row r="350" spans="1:7" s="512" customFormat="1" ht="12.75" customHeight="1">
      <c r="A350" s="515"/>
      <c r="B350" s="513" t="s">
        <v>2222</v>
      </c>
      <c r="C350" s="513" t="s">
        <v>2221</v>
      </c>
      <c r="D350" s="516"/>
      <c r="E350" s="513">
        <v>45420</v>
      </c>
      <c r="F350" s="513">
        <v>45427</v>
      </c>
      <c r="G350" s="513">
        <v>45458</v>
      </c>
    </row>
    <row r="351" spans="1:7" s="512" customFormat="1" ht="12.75" customHeight="1">
      <c r="A351" s="515"/>
      <c r="B351" s="513" t="s">
        <v>2220</v>
      </c>
      <c r="C351" s="513" t="s">
        <v>2219</v>
      </c>
      <c r="D351" s="516"/>
      <c r="E351" s="513">
        <v>45427</v>
      </c>
      <c r="F351" s="513">
        <v>45434</v>
      </c>
      <c r="G351" s="513">
        <v>45465</v>
      </c>
    </row>
    <row r="352" spans="1:7" s="512" customFormat="1" ht="12.75" customHeight="1">
      <c r="A352" s="515"/>
      <c r="B352" s="513" t="s">
        <v>2218</v>
      </c>
      <c r="C352" s="513" t="s">
        <v>2217</v>
      </c>
      <c r="D352" s="516"/>
      <c r="E352" s="513">
        <v>45434</v>
      </c>
      <c r="F352" s="513">
        <v>45441</v>
      </c>
      <c r="G352" s="513">
        <v>45472</v>
      </c>
    </row>
    <row r="353" spans="1:7" s="512" customFormat="1" ht="12.75" customHeight="1">
      <c r="A353" s="515"/>
      <c r="B353" s="513"/>
      <c r="C353" s="513"/>
      <c r="D353" s="514"/>
      <c r="E353" s="513">
        <v>45441</v>
      </c>
      <c r="F353" s="513">
        <v>45448</v>
      </c>
      <c r="G353" s="513">
        <v>45479</v>
      </c>
    </row>
    <row r="354" spans="1:7">
      <c r="C354" s="511"/>
      <c r="D354" s="511"/>
      <c r="E354" s="511"/>
      <c r="G354" s="510"/>
    </row>
    <row r="355" spans="1:7">
      <c r="A355" s="509" t="s">
        <v>2216</v>
      </c>
      <c r="B355" s="503" t="s">
        <v>20</v>
      </c>
      <c r="C355" s="507" t="s">
        <v>21</v>
      </c>
      <c r="D355" s="501" t="s">
        <v>22</v>
      </c>
      <c r="E355" s="501" t="s">
        <v>2201</v>
      </c>
      <c r="F355" s="500" t="s">
        <v>187</v>
      </c>
      <c r="G355" s="500" t="s">
        <v>183</v>
      </c>
    </row>
    <row r="356" spans="1:7">
      <c r="A356" s="508" t="s">
        <v>2215</v>
      </c>
      <c r="B356" s="502"/>
      <c r="C356" s="507"/>
      <c r="D356" s="501"/>
      <c r="E356" s="501"/>
      <c r="F356" s="500" t="s">
        <v>24</v>
      </c>
      <c r="G356" s="500" t="s">
        <v>25</v>
      </c>
    </row>
    <row r="357" spans="1:7" ht="13.5" customHeight="1">
      <c r="B357" s="496" t="s">
        <v>2214</v>
      </c>
      <c r="C357" s="496" t="s">
        <v>1777</v>
      </c>
      <c r="D357" s="499" t="s">
        <v>2213</v>
      </c>
      <c r="E357" s="496">
        <v>45407</v>
      </c>
      <c r="F357" s="496">
        <v>45414</v>
      </c>
      <c r="G357" s="496">
        <v>45456</v>
      </c>
    </row>
    <row r="358" spans="1:7" ht="13.5" customHeight="1">
      <c r="B358" s="496" t="s">
        <v>2212</v>
      </c>
      <c r="C358" s="496" t="s">
        <v>1775</v>
      </c>
      <c r="D358" s="498"/>
      <c r="E358" s="496">
        <v>45414</v>
      </c>
      <c r="F358" s="496">
        <v>45421</v>
      </c>
      <c r="G358" s="496">
        <v>45463</v>
      </c>
    </row>
    <row r="359" spans="1:7" ht="13.5" customHeight="1">
      <c r="B359" s="496" t="s">
        <v>2211</v>
      </c>
      <c r="C359" s="496" t="s">
        <v>1773</v>
      </c>
      <c r="D359" s="498"/>
      <c r="E359" s="496">
        <v>45421</v>
      </c>
      <c r="F359" s="496">
        <v>45428</v>
      </c>
      <c r="G359" s="496">
        <v>45470</v>
      </c>
    </row>
    <row r="360" spans="1:7" ht="13.5" customHeight="1">
      <c r="B360" s="496" t="s">
        <v>2210</v>
      </c>
      <c r="C360" s="496" t="s">
        <v>1771</v>
      </c>
      <c r="D360" s="498"/>
      <c r="E360" s="496">
        <v>45428</v>
      </c>
      <c r="F360" s="496">
        <v>45435</v>
      </c>
      <c r="G360" s="496">
        <v>45477</v>
      </c>
    </row>
    <row r="361" spans="1:7" ht="13.5" customHeight="1">
      <c r="B361" s="496" t="s">
        <v>2209</v>
      </c>
      <c r="C361" s="496" t="s">
        <v>2208</v>
      </c>
      <c r="D361" s="498"/>
      <c r="E361" s="496">
        <v>45435</v>
      </c>
      <c r="F361" s="496">
        <v>45442</v>
      </c>
      <c r="G361" s="496">
        <v>45484</v>
      </c>
    </row>
    <row r="362" spans="1:7" ht="13.5" customHeight="1">
      <c r="B362" s="496"/>
      <c r="C362" s="496"/>
      <c r="D362" s="497"/>
      <c r="E362" s="496">
        <v>45442</v>
      </c>
      <c r="F362" s="496">
        <v>45449</v>
      </c>
      <c r="G362" s="496">
        <v>45491</v>
      </c>
    </row>
    <row r="364" spans="1:7">
      <c r="A364" s="495" t="s">
        <v>2207</v>
      </c>
      <c r="B364" s="504" t="s">
        <v>20</v>
      </c>
      <c r="C364" s="504" t="s">
        <v>21</v>
      </c>
      <c r="D364" s="504" t="s">
        <v>22</v>
      </c>
      <c r="E364" s="504" t="s">
        <v>2201</v>
      </c>
      <c r="F364" s="500" t="s">
        <v>187</v>
      </c>
      <c r="G364" s="500" t="s">
        <v>2206</v>
      </c>
    </row>
    <row r="365" spans="1:7">
      <c r="A365" s="495" t="s">
        <v>2204</v>
      </c>
      <c r="B365" s="504"/>
      <c r="C365" s="504"/>
      <c r="D365" s="504"/>
      <c r="E365" s="504"/>
      <c r="F365" s="500" t="s">
        <v>24</v>
      </c>
      <c r="G365" s="500" t="s">
        <v>25</v>
      </c>
    </row>
    <row r="366" spans="1:7" ht="13.5" customHeight="1">
      <c r="A366" s="506"/>
      <c r="B366" s="496" t="s">
        <v>2203</v>
      </c>
      <c r="C366" s="496" t="s">
        <v>2194</v>
      </c>
      <c r="D366" s="499" t="s">
        <v>2202</v>
      </c>
      <c r="E366" s="496">
        <v>45413</v>
      </c>
      <c r="F366" s="496">
        <v>45418</v>
      </c>
      <c r="G366" s="496">
        <v>45430</v>
      </c>
    </row>
    <row r="367" spans="1:7" ht="13.5" customHeight="1">
      <c r="A367" s="506"/>
      <c r="B367" s="496" t="s">
        <v>2193</v>
      </c>
      <c r="C367" s="496" t="s">
        <v>2192</v>
      </c>
      <c r="D367" s="498"/>
      <c r="E367" s="496">
        <v>45420</v>
      </c>
      <c r="F367" s="496">
        <v>45425</v>
      </c>
      <c r="G367" s="496">
        <v>45437</v>
      </c>
    </row>
    <row r="368" spans="1:7" ht="13.5" customHeight="1">
      <c r="A368" s="506"/>
      <c r="B368" s="496" t="s">
        <v>2191</v>
      </c>
      <c r="C368" s="496" t="s">
        <v>2190</v>
      </c>
      <c r="D368" s="498"/>
      <c r="E368" s="496">
        <v>45427</v>
      </c>
      <c r="F368" s="496">
        <v>45432</v>
      </c>
      <c r="G368" s="496">
        <v>45444</v>
      </c>
    </row>
    <row r="369" spans="1:7" ht="13.5" customHeight="1">
      <c r="A369" s="506"/>
      <c r="B369" s="496" t="s">
        <v>2189</v>
      </c>
      <c r="C369" s="496" t="s">
        <v>2188</v>
      </c>
      <c r="D369" s="498"/>
      <c r="E369" s="496">
        <v>45434</v>
      </c>
      <c r="F369" s="496">
        <v>45439</v>
      </c>
      <c r="G369" s="496">
        <v>45451</v>
      </c>
    </row>
    <row r="370" spans="1:7" ht="13.5" customHeight="1">
      <c r="A370" s="506"/>
      <c r="B370" s="496"/>
      <c r="C370" s="496"/>
      <c r="D370" s="497"/>
      <c r="E370" s="496">
        <v>45441</v>
      </c>
      <c r="F370" s="496">
        <v>45446</v>
      </c>
      <c r="G370" s="496">
        <v>45458</v>
      </c>
    </row>
    <row r="371" spans="1:7">
      <c r="B371" s="496"/>
      <c r="C371" s="496"/>
      <c r="D371" s="505"/>
      <c r="E371" s="505"/>
      <c r="F371" s="505"/>
      <c r="G371" s="505"/>
    </row>
    <row r="372" spans="1:7">
      <c r="A372" s="495" t="s">
        <v>2205</v>
      </c>
      <c r="B372" s="504" t="s">
        <v>20</v>
      </c>
      <c r="C372" s="504" t="s">
        <v>21</v>
      </c>
      <c r="D372" s="504" t="s">
        <v>22</v>
      </c>
      <c r="E372" s="504" t="s">
        <v>2201</v>
      </c>
      <c r="F372" s="500" t="s">
        <v>187</v>
      </c>
      <c r="G372" s="500" t="s">
        <v>60</v>
      </c>
    </row>
    <row r="373" spans="1:7">
      <c r="A373" s="495" t="s">
        <v>2204</v>
      </c>
      <c r="B373" s="504"/>
      <c r="C373" s="504"/>
      <c r="D373" s="504"/>
      <c r="E373" s="504"/>
      <c r="F373" s="500" t="s">
        <v>24</v>
      </c>
      <c r="G373" s="500" t="s">
        <v>25</v>
      </c>
    </row>
    <row r="374" spans="1:7" ht="13.5" customHeight="1">
      <c r="B374" s="496" t="s">
        <v>2203</v>
      </c>
      <c r="C374" s="496" t="s">
        <v>2194</v>
      </c>
      <c r="D374" s="499" t="s">
        <v>2202</v>
      </c>
      <c r="E374" s="496">
        <v>45413</v>
      </c>
      <c r="F374" s="496">
        <v>45418</v>
      </c>
      <c r="G374" s="496">
        <v>45434</v>
      </c>
    </row>
    <row r="375" spans="1:7" ht="13.5" customHeight="1">
      <c r="B375" s="496" t="s">
        <v>2193</v>
      </c>
      <c r="C375" s="496" t="s">
        <v>2192</v>
      </c>
      <c r="D375" s="498"/>
      <c r="E375" s="496">
        <v>45420</v>
      </c>
      <c r="F375" s="496">
        <v>45425</v>
      </c>
      <c r="G375" s="496">
        <v>45441</v>
      </c>
    </row>
    <row r="376" spans="1:7" ht="13.5" customHeight="1">
      <c r="B376" s="496" t="s">
        <v>2191</v>
      </c>
      <c r="C376" s="496" t="s">
        <v>2190</v>
      </c>
      <c r="D376" s="498"/>
      <c r="E376" s="496">
        <v>45427</v>
      </c>
      <c r="F376" s="496">
        <v>45432</v>
      </c>
      <c r="G376" s="496">
        <v>45448</v>
      </c>
    </row>
    <row r="377" spans="1:7" ht="14.25" customHeight="1">
      <c r="B377" s="496" t="s">
        <v>2189</v>
      </c>
      <c r="C377" s="496" t="s">
        <v>2188</v>
      </c>
      <c r="D377" s="498"/>
      <c r="E377" s="496">
        <v>45434</v>
      </c>
      <c r="F377" s="496">
        <v>45439</v>
      </c>
      <c r="G377" s="496">
        <v>45455</v>
      </c>
    </row>
    <row r="378" spans="1:7" ht="14.25" customHeight="1">
      <c r="B378" s="496"/>
      <c r="C378" s="496"/>
      <c r="D378" s="497"/>
      <c r="E378" s="496">
        <v>45441</v>
      </c>
      <c r="F378" s="496">
        <v>45446</v>
      </c>
      <c r="G378" s="496">
        <v>45462</v>
      </c>
    </row>
    <row r="380" spans="1:7">
      <c r="A380" s="495" t="s">
        <v>2200</v>
      </c>
      <c r="B380" s="503" t="s">
        <v>20</v>
      </c>
      <c r="C380" s="503" t="s">
        <v>21</v>
      </c>
      <c r="D380" s="501" t="s">
        <v>22</v>
      </c>
      <c r="E380" s="501" t="s">
        <v>2201</v>
      </c>
      <c r="F380" s="500" t="s">
        <v>187</v>
      </c>
      <c r="G380" s="500" t="s">
        <v>2200</v>
      </c>
    </row>
    <row r="381" spans="1:7">
      <c r="A381" s="495" t="s">
        <v>2199</v>
      </c>
      <c r="B381" s="502"/>
      <c r="C381" s="502"/>
      <c r="D381" s="501"/>
      <c r="E381" s="501"/>
      <c r="F381" s="500" t="s">
        <v>24</v>
      </c>
      <c r="G381" s="500" t="s">
        <v>25</v>
      </c>
    </row>
    <row r="382" spans="1:7" ht="13.5" customHeight="1">
      <c r="B382" s="496" t="s">
        <v>2198</v>
      </c>
      <c r="C382" s="496" t="s">
        <v>2197</v>
      </c>
      <c r="D382" s="499" t="s">
        <v>2196</v>
      </c>
      <c r="E382" s="496">
        <v>45407</v>
      </c>
      <c r="F382" s="496">
        <v>45413</v>
      </c>
      <c r="G382" s="496">
        <v>45428</v>
      </c>
    </row>
    <row r="383" spans="1:7" ht="13.5" customHeight="1">
      <c r="B383" s="496" t="s">
        <v>2195</v>
      </c>
      <c r="C383" s="496" t="s">
        <v>2194</v>
      </c>
      <c r="D383" s="498"/>
      <c r="E383" s="496">
        <v>45414</v>
      </c>
      <c r="F383" s="496">
        <v>45420</v>
      </c>
      <c r="G383" s="496">
        <v>45435</v>
      </c>
    </row>
    <row r="384" spans="1:7" ht="13.5" customHeight="1">
      <c r="B384" s="496" t="s">
        <v>2193</v>
      </c>
      <c r="C384" s="496" t="s">
        <v>2192</v>
      </c>
      <c r="D384" s="498"/>
      <c r="E384" s="496">
        <v>45421</v>
      </c>
      <c r="F384" s="496">
        <v>45427</v>
      </c>
      <c r="G384" s="496">
        <v>45442</v>
      </c>
    </row>
    <row r="385" spans="2:7" ht="13.5" customHeight="1">
      <c r="B385" s="496" t="s">
        <v>2191</v>
      </c>
      <c r="C385" s="496" t="s">
        <v>2190</v>
      </c>
      <c r="D385" s="498"/>
      <c r="E385" s="496">
        <v>45428</v>
      </c>
      <c r="F385" s="496">
        <v>45434</v>
      </c>
      <c r="G385" s="496">
        <v>45449</v>
      </c>
    </row>
    <row r="386" spans="2:7" ht="13.5" customHeight="1">
      <c r="B386" s="496" t="s">
        <v>2189</v>
      </c>
      <c r="C386" s="496" t="s">
        <v>2188</v>
      </c>
      <c r="D386" s="498"/>
      <c r="E386" s="496">
        <v>45435</v>
      </c>
      <c r="F386" s="496">
        <v>45441</v>
      </c>
      <c r="G386" s="496">
        <v>45456</v>
      </c>
    </row>
    <row r="387" spans="2:7" ht="13.5" customHeight="1">
      <c r="B387" s="496"/>
      <c r="C387" s="496"/>
      <c r="D387" s="497"/>
      <c r="E387" s="496">
        <v>45442</v>
      </c>
      <c r="F387" s="496">
        <v>45448</v>
      </c>
      <c r="G387" s="496">
        <v>45463</v>
      </c>
    </row>
  </sheetData>
  <mergeCells count="207">
    <mergeCell ref="B117:B118"/>
    <mergeCell ref="B108:B109"/>
    <mergeCell ref="C160:C161"/>
    <mergeCell ref="B185:B186"/>
    <mergeCell ref="B168:B169"/>
    <mergeCell ref="C168:C169"/>
    <mergeCell ref="C143:C144"/>
    <mergeCell ref="B177:B178"/>
    <mergeCell ref="D366:D370"/>
    <mergeCell ref="D374:D378"/>
    <mergeCell ref="D382:D387"/>
    <mergeCell ref="E135:E136"/>
    <mergeCell ref="E108:E109"/>
    <mergeCell ref="B364:B365"/>
    <mergeCell ref="C364:C365"/>
    <mergeCell ref="D364:D365"/>
    <mergeCell ref="D337:D338"/>
    <mergeCell ref="D313:D314"/>
    <mergeCell ref="D126:D127"/>
    <mergeCell ref="C100:C101"/>
    <mergeCell ref="C108:C109"/>
    <mergeCell ref="D212:D213"/>
    <mergeCell ref="D203:D204"/>
    <mergeCell ref="D357:D362"/>
    <mergeCell ref="D168:D169"/>
    <mergeCell ref="C221:C222"/>
    <mergeCell ref="D143:D144"/>
    <mergeCell ref="B100:B101"/>
    <mergeCell ref="E100:E101"/>
    <mergeCell ref="D94:D98"/>
    <mergeCell ref="D102:D106"/>
    <mergeCell ref="D119:D124"/>
    <mergeCell ref="B143:B144"/>
    <mergeCell ref="D108:D109"/>
    <mergeCell ref="C135:C136"/>
    <mergeCell ref="C117:C118"/>
    <mergeCell ref="D117:D118"/>
    <mergeCell ref="D160:D161"/>
    <mergeCell ref="E168:E169"/>
    <mergeCell ref="E92:E93"/>
    <mergeCell ref="E117:E118"/>
    <mergeCell ref="B151:B152"/>
    <mergeCell ref="E75:E76"/>
    <mergeCell ref="C92:C93"/>
    <mergeCell ref="D92:D93"/>
    <mergeCell ref="D100:D101"/>
    <mergeCell ref="B92:B93"/>
    <mergeCell ref="D348:D353"/>
    <mergeCell ref="D296:D297"/>
    <mergeCell ref="D287:D289"/>
    <mergeCell ref="E255:E256"/>
    <mergeCell ref="E263:E264"/>
    <mergeCell ref="D263:D264"/>
    <mergeCell ref="E271:E272"/>
    <mergeCell ref="D329:D330"/>
    <mergeCell ref="C355:C356"/>
    <mergeCell ref="E337:E338"/>
    <mergeCell ref="D230:D231"/>
    <mergeCell ref="C321:C322"/>
    <mergeCell ref="C263:C264"/>
    <mergeCell ref="C279:C280"/>
    <mergeCell ref="C304:C305"/>
    <mergeCell ref="C296:C297"/>
    <mergeCell ref="D239:D240"/>
    <mergeCell ref="C230:C231"/>
    <mergeCell ref="E221:E222"/>
    <mergeCell ref="E177:E178"/>
    <mergeCell ref="E185:E186"/>
    <mergeCell ref="D194:D195"/>
    <mergeCell ref="D185:D186"/>
    <mergeCell ref="E346:E347"/>
    <mergeCell ref="E239:E240"/>
    <mergeCell ref="D339:D344"/>
    <mergeCell ref="D232:D237"/>
    <mergeCell ref="E126:E127"/>
    <mergeCell ref="B126:B127"/>
    <mergeCell ref="E212:E213"/>
    <mergeCell ref="E296:E297"/>
    <mergeCell ref="E143:E144"/>
    <mergeCell ref="C126:C127"/>
    <mergeCell ref="B194:B195"/>
    <mergeCell ref="B135:B136"/>
    <mergeCell ref="B230:B231"/>
    <mergeCell ref="D196:D201"/>
    <mergeCell ref="B247:B248"/>
    <mergeCell ref="C203:C204"/>
    <mergeCell ref="D304:D305"/>
    <mergeCell ref="C247:C248"/>
    <mergeCell ref="C194:C195"/>
    <mergeCell ref="B160:B161"/>
    <mergeCell ref="D205:D210"/>
    <mergeCell ref="D214:D219"/>
    <mergeCell ref="D223:D228"/>
    <mergeCell ref="C239:C240"/>
    <mergeCell ref="D32:D33"/>
    <mergeCell ref="C32:C33"/>
    <mergeCell ref="B48:B49"/>
    <mergeCell ref="C48:C49"/>
    <mergeCell ref="D48:D49"/>
    <mergeCell ref="B57:B58"/>
    <mergeCell ref="C57:C58"/>
    <mergeCell ref="E48:E49"/>
    <mergeCell ref="C40:C41"/>
    <mergeCell ref="B40:B41"/>
    <mergeCell ref="D57:D58"/>
    <mergeCell ref="C75:C76"/>
    <mergeCell ref="E65:E66"/>
    <mergeCell ref="B65:B66"/>
    <mergeCell ref="B75:B76"/>
    <mergeCell ref="D135:D136"/>
    <mergeCell ref="D83:D84"/>
    <mergeCell ref="D75:D76"/>
    <mergeCell ref="C83:C84"/>
    <mergeCell ref="B83:B84"/>
    <mergeCell ref="E32:E33"/>
    <mergeCell ref="B32:B33"/>
    <mergeCell ref="E40:E41"/>
    <mergeCell ref="D40:D41"/>
    <mergeCell ref="E83:E84"/>
    <mergeCell ref="D24:D25"/>
    <mergeCell ref="C16:C17"/>
    <mergeCell ref="E16:E17"/>
    <mergeCell ref="E24:E25"/>
    <mergeCell ref="B16:B17"/>
    <mergeCell ref="D16:D17"/>
    <mergeCell ref="B24:B25"/>
    <mergeCell ref="C24:C25"/>
    <mergeCell ref="D321:D322"/>
    <mergeCell ref="C65:C66"/>
    <mergeCell ref="D65:D66"/>
    <mergeCell ref="E57:E58"/>
    <mergeCell ref="A1:G1"/>
    <mergeCell ref="A4:G4"/>
    <mergeCell ref="B7:B8"/>
    <mergeCell ref="E7:E8"/>
    <mergeCell ref="C7:C8"/>
    <mergeCell ref="D7:D8"/>
    <mergeCell ref="C255:C256"/>
    <mergeCell ref="B255:B256"/>
    <mergeCell ref="B263:B264"/>
    <mergeCell ref="B304:B305"/>
    <mergeCell ref="B279:B280"/>
    <mergeCell ref="C337:C338"/>
    <mergeCell ref="C287:C289"/>
    <mergeCell ref="C329:C330"/>
    <mergeCell ref="B203:B204"/>
    <mergeCell ref="C177:C178"/>
    <mergeCell ref="C185:C186"/>
    <mergeCell ref="C212:C213"/>
    <mergeCell ref="B212:B213"/>
    <mergeCell ref="B221:B222"/>
    <mergeCell ref="B239:B240"/>
    <mergeCell ref="C372:C373"/>
    <mergeCell ref="B380:B381"/>
    <mergeCell ref="C380:C381"/>
    <mergeCell ref="D372:D373"/>
    <mergeCell ref="D380:D381"/>
    <mergeCell ref="B372:B373"/>
    <mergeCell ref="B313:B314"/>
    <mergeCell ref="D355:D356"/>
    <mergeCell ref="B271:B272"/>
    <mergeCell ref="D257:D261"/>
    <mergeCell ref="D265:D269"/>
    <mergeCell ref="D281:D285"/>
    <mergeCell ref="D290:D294"/>
    <mergeCell ref="D298:D302"/>
    <mergeCell ref="D306:D311"/>
    <mergeCell ref="C313:C314"/>
    <mergeCell ref="D271:D272"/>
    <mergeCell ref="B287:B289"/>
    <mergeCell ref="B296:B297"/>
    <mergeCell ref="B346:B347"/>
    <mergeCell ref="C346:C347"/>
    <mergeCell ref="D346:D347"/>
    <mergeCell ref="D315:D319"/>
    <mergeCell ref="D323:D327"/>
    <mergeCell ref="B329:B330"/>
    <mergeCell ref="E160:E161"/>
    <mergeCell ref="C151:C152"/>
    <mergeCell ref="D255:D256"/>
    <mergeCell ref="D247:D248"/>
    <mergeCell ref="E194:E195"/>
    <mergeCell ref="E230:E231"/>
    <mergeCell ref="D177:D178"/>
    <mergeCell ref="D187:D192"/>
    <mergeCell ref="D249:D253"/>
    <mergeCell ref="D221:D222"/>
    <mergeCell ref="E151:E152"/>
    <mergeCell ref="D151:D152"/>
    <mergeCell ref="C271:C272"/>
    <mergeCell ref="E313:E314"/>
    <mergeCell ref="E287:E289"/>
    <mergeCell ref="E279:E280"/>
    <mergeCell ref="E247:E248"/>
    <mergeCell ref="E203:E204"/>
    <mergeCell ref="E304:E305"/>
    <mergeCell ref="D279:D280"/>
    <mergeCell ref="E329:E330"/>
    <mergeCell ref="D331:D335"/>
    <mergeCell ref="E380:E381"/>
    <mergeCell ref="E372:E373"/>
    <mergeCell ref="B337:B338"/>
    <mergeCell ref="B321:B322"/>
    <mergeCell ref="E364:E365"/>
    <mergeCell ref="E355:E356"/>
    <mergeCell ref="E321:E322"/>
    <mergeCell ref="B355:B356"/>
  </mergeCells>
  <phoneticPr fontId="12" type="noConversion"/>
  <hyperlinks>
    <hyperlink ref="A117" r:id="rId1" display="https://www.cma-cgm.com/ebusiness/schedules/port/detail?POLDescription=PIPAVAV%20%3B%20IN%20%3B%20INPAV&amp;ActualPOLDescription=PIPAVAV%20%3B%20IN%20%3B%20INPAV"/>
    <hyperlink ref="B196" r:id="rId2" display="https://www.maersk.com.cn/schedules/vesselSchedules?vesselCode=717&amp;fromDate=2024-05-01"/>
    <hyperlink ref="B197" r:id="rId3" display="https://www.maersk.com.cn/schedules/vesselSchedules?vesselCode=579&amp;fromDate=2024-05-01"/>
    <hyperlink ref="B198" r:id="rId4" display="https://www.maersk.com.cn/schedules/vesselSchedules?vesselCode=CJ7&amp;fromDate=2024-05-01"/>
    <hyperlink ref="B199" r:id="rId5" display="https://www.maersk.com.cn/schedules/vesselSchedules?vesselCode=1CM&amp;fromDate=2024-05-01"/>
    <hyperlink ref="B200" r:id="rId6" display="https://www.maersk.com.cn/schedules/vesselSchedules?vesselCode=H7H&amp;fromDate=2024-05-29"/>
    <hyperlink ref="B232" r:id="rId7" display="https://www.maersk.com.cn/schedules/vesselSchedules?vesselCode=717&amp;fromDate=2024-05-01"/>
    <hyperlink ref="B233" r:id="rId8" display="https://www.maersk.com.cn/schedules/vesselSchedules?vesselCode=579&amp;fromDate=2024-05-01"/>
    <hyperlink ref="B234" r:id="rId9" display="https://www.maersk.com.cn/schedules/vesselSchedules?vesselCode=CJ7&amp;fromDate=2024-05-01"/>
    <hyperlink ref="B235" r:id="rId10" display="https://www.maersk.com.cn/schedules/vesselSchedules?vesselCode=1CM&amp;fromDate=2024-05-01"/>
    <hyperlink ref="B236" r:id="rId11" display="https://www.maersk.com.cn/schedules/vesselSchedules?vesselCode=H7H&amp;fromDate=2024-05-29"/>
    <hyperlink ref="B85" r:id="rId12" location="/schedule?portname=WAN%20HAI%20171" display="https://cn.wanhai.com/cec/ - /schedule?portname=WAN%20HAI%20171"/>
    <hyperlink ref="B86" r:id="rId13" location="/schedule?portname=BUDGET%20VESSEL1" display="https://cn.wanhai.com/cec/ - /schedule?portname=BUDGET%20VESSEL1"/>
    <hyperlink ref="B87" r:id="rId14" location="/schedule?portname=WAN%20HAI%20276" display="https://cn.wanhai.com/cec/ - /schedule?portname=WAN%20HAI%20276"/>
    <hyperlink ref="B88" r:id="rId15" location="/schedule?portname=WAN%20HAI%20177" display="https://cn.wanhai.com/cec/ - /schedule?portname=WAN%20HAI%20177"/>
    <hyperlink ref="B89" r:id="rId16" location="/schedule?portname=WAN%20HAI%20171" display="https://cn.wanhai.com/cec/ - /schedule?portname=WAN%20HAI%20171"/>
    <hyperlink ref="B94" r:id="rId17" location="/schedule?portname=WAN%20HAI%20368" display="https://cn.wanhai.com/cec/ - /schedule?portname=WAN%20HAI%20368"/>
    <hyperlink ref="B95" r:id="rId18" location="/schedule?portname=WAN%20HAI%20366" display="https://cn.wanhai.com/cec/ - /schedule?portname=WAN%20HAI%20366"/>
    <hyperlink ref="C96" r:id="rId19" location="/schedule?portname=WAN%20HAI%20286" display="https://cn.wanhai.com/cec/ - /schedule?portname=WAN%20HAI%20286"/>
    <hyperlink ref="B96" r:id="rId20" location="/schedule?portname=WAN%20HAI%20286" display="https://cn.wanhai.com/cec/ - /schedule?portname=WAN%20HAI%20286"/>
    <hyperlink ref="B97" r:id="rId21" location="/schedule?portname=WAN%20HAI%20368" display="https://cn.wanhai.com/cec/ - /schedule?portname=WAN%20HAI%20368"/>
    <hyperlink ref="B102" r:id="rId22" location="/schedule?portname=BHUDTHI%20BHUM" display="https://cn.wanhai.com/cec/ - /schedule?portname=BHUDTHI%20BHUM"/>
    <hyperlink ref="B103" r:id="rId23" location="/schedule?portname=WAN%20HAI%20327" display="https://cn.wanhai.com/cec/ - /schedule?portname=WAN%20HAI%20327"/>
    <hyperlink ref="B104" r:id="rId24" location="/schedule?portname=WAN%20HAI%20325" display="https://cn.wanhai.com/cec/ - /schedule?portname=WAN%20HAI%20325"/>
    <hyperlink ref="B105" r:id="rId25" location="/schedule?portname=INTERASIA%20MOTIVATION" display="https://cn.wanhai.com/cec/ - /schedule?portname=INTERASIA%20MOTIVATION"/>
    <hyperlink ref="B137" r:id="rId26" location="/schedule?portname=BHUDTHI%20BHUM" display="https://cn.wanhai.com/cec/ - /schedule?portname=BHUDTHI%20BHUM"/>
    <hyperlink ref="B138" r:id="rId27" location="/schedule?portname=KOTA%20MANZANILLO" display="https://cn.wanhai.com/cec/ - /schedule?portname=KOTA%20MANZANILLO"/>
    <hyperlink ref="B140" r:id="rId28" location="/schedule?portname=KMTC%20MUNDRA" display="https://cn.wanhai.com/cec/ - /schedule?portname=KMTC%20MUNDRA"/>
    <hyperlink ref="B141" r:id="rId29" location="/schedule?portname=WAN%20HAI%20611" display="https://cn.wanhai.com/cec/ - /schedule?portname=WAN%20HAI%20611"/>
    <hyperlink ref="B145" r:id="rId30" location="/schedule?portname=ZHONG%20GU%20CHANG%20CHUN" display="https://cn.wanhai.com/cec/ - /schedule?portname=ZHONG%20GU%20CHANG%20CHUN"/>
    <hyperlink ref="B146" r:id="rId31" location="/schedule?portname=KOTA%20MANZANILLO" display="https://cn.wanhai.com/cec/ - /schedule?portname=KOTA%20MANZANILLO"/>
    <hyperlink ref="B148" r:id="rId32" location="/schedule?portname=KMTC%20MUNDRA" display="https://cn.wanhai.com/cec/ - /schedule?portname=KMTC%20MUNDRA"/>
    <hyperlink ref="B162" r:id="rId33" location="/schedule?portname=EVER%20UNITY" display="https://cn.wanhai.com/cec/ - /schedule?portname=EVER%20UNITY"/>
    <hyperlink ref="B170" r:id="rId34" location="/schedule?portname=WAN%20HAI%20521" display="https://cn.wanhai.com/cec/ - /schedule?portname=WAN%20HAI%20521"/>
    <hyperlink ref="B163" r:id="rId35" location="/schedule?portname=ARGOLIKOS" display="https://cn.wanhai.com/cec/ - /schedule?portname=ARGOLIKOS"/>
    <hyperlink ref="B171" r:id="rId36" location="/schedule?portname=NORTHERN%20GUARD" display="https://cn.wanhai.com/cec/ - /schedule?portname=NORTHERN%20GUARD"/>
    <hyperlink ref="B164" r:id="rId37" location="/schedule?portname=WAN%20HAI%20502" display="https://cn.wanhai.com/cec/ - /schedule?portname=WAN%20HAI%20502"/>
    <hyperlink ref="B172" r:id="rId38" location="/schedule?portname=WAN%20HAI%20510" display="https://cn.wanhai.com/cec/ - /schedule?portname=WAN%20HAI%20510"/>
    <hyperlink ref="B165" r:id="rId39" location="/schedule?portname=WAN%20HAI%20507" display="https://cn.wanhai.com/cec/ - /schedule?portname=WAN%20HAI%20507"/>
    <hyperlink ref="B173" r:id="rId40" location="/schedule?portname=WAN%20HAI%20506" display="https://cn.wanhai.com/cec/ - /schedule?portname=WAN%20HAI%20506"/>
    <hyperlink ref="B348" r:id="rId41" location="/schedule?portname=WAN%20HAI%20A13" display="https://cn.wanhai.com/cec/ - /schedule?portname=WAN%20HAI%20A13"/>
    <hyperlink ref="B349" r:id="rId42" location="/schedule?portname=WAN%20HAI%20A10" display="https://cn.wanhai.com/cec/ - /schedule?portname=WAN%20HAI%20A10"/>
    <hyperlink ref="B350" r:id="rId43" location="/schedule?portname=WAN%20HAI%20A07" display="https://cn.wanhai.com/cec/ - /schedule?portname=WAN%20HAI%20A07"/>
    <hyperlink ref="B351" r:id="rId44" location="/schedule?portname=COCHRANE" display="https://cn.wanhai.com/cec/ - /schedule?portname=COCHRANE"/>
    <hyperlink ref="B352" r:id="rId45" location="/schedule?portname=LOS%20ANGELES%20EXPRESS" display="https://cn.wanhai.com/cec/ - /schedule?portname=LOS%20ANGELES%20EXPRESS"/>
  </hyperlinks>
  <pageMargins left="0.69930555555555596" right="0.69930555555555596" top="0.75" bottom="0.75" header="0.3" footer="0.3"/>
  <pageSetup paperSize="9" orientation="portrait" horizontalDpi="200" verticalDpi="300" r:id="rId46"/>
  <drawing r:id="rId47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Normal="100" workbookViewId="0">
      <selection activeCell="B957" sqref="B957"/>
    </sheetView>
  </sheetViews>
  <sheetFormatPr defaultRowHeight="15.75"/>
  <cols>
    <col min="1" max="1" width="4.375" style="620" customWidth="1"/>
    <col min="2" max="2" width="43.875" style="619" customWidth="1"/>
    <col min="3" max="3" width="15.125" style="618" customWidth="1"/>
    <col min="4" max="4" width="13.75" style="617" bestFit="1" customWidth="1"/>
    <col min="5" max="5" width="14.875" style="617" customWidth="1"/>
    <col min="6" max="6" width="13.125" style="617" customWidth="1"/>
    <col min="7" max="7" width="18.625" style="617" customWidth="1"/>
    <col min="8" max="8" width="23.25" style="617" customWidth="1"/>
    <col min="9" max="16384" width="9" style="617"/>
  </cols>
  <sheetData>
    <row r="1" spans="1:8" ht="67.5" customHeight="1">
      <c r="A1" s="1014" t="s">
        <v>3634</v>
      </c>
      <c r="B1" s="1015"/>
      <c r="C1" s="1014"/>
      <c r="D1" s="1014"/>
      <c r="E1" s="1014"/>
      <c r="F1" s="1015"/>
      <c r="G1" s="1014"/>
    </row>
    <row r="2" spans="1:8" ht="33.75" customHeight="1">
      <c r="A2" s="1013" t="s">
        <v>17</v>
      </c>
      <c r="B2" s="1012"/>
      <c r="C2" s="1011"/>
      <c r="D2" s="1010"/>
      <c r="E2" s="1010"/>
      <c r="F2" s="1010"/>
      <c r="G2" s="1009">
        <v>45413</v>
      </c>
    </row>
    <row r="3" spans="1:8" s="618" customFormat="1" ht="21.75" customHeight="1">
      <c r="A3" s="1008"/>
      <c r="B3" s="1007"/>
      <c r="C3" s="1006"/>
      <c r="D3" s="1006"/>
      <c r="E3" s="1006"/>
      <c r="F3" s="1006"/>
      <c r="G3" s="1006"/>
      <c r="H3" s="617"/>
    </row>
    <row r="4" spans="1:8" s="618" customFormat="1" ht="15" customHeight="1">
      <c r="A4" s="1005" t="s">
        <v>18</v>
      </c>
      <c r="B4" s="1005"/>
      <c r="C4" s="1005"/>
      <c r="D4" s="1005"/>
      <c r="E4" s="1005"/>
      <c r="F4" s="1005"/>
      <c r="G4" s="1005"/>
    </row>
    <row r="5" spans="1:8" s="711" customFormat="1" ht="15" customHeight="1">
      <c r="A5" s="1004" t="s">
        <v>3633</v>
      </c>
      <c r="B5" s="1004"/>
      <c r="C5" s="1003"/>
      <c r="D5" s="1002"/>
      <c r="E5" s="1002"/>
      <c r="F5" s="1001"/>
      <c r="G5" s="1001"/>
    </row>
    <row r="6" spans="1:8" s="628" customFormat="1" ht="15" customHeight="1">
      <c r="A6" s="953"/>
      <c r="B6" s="640" t="s">
        <v>3074</v>
      </c>
      <c r="C6" s="958" t="s">
        <v>21</v>
      </c>
      <c r="D6" s="958" t="s">
        <v>3632</v>
      </c>
      <c r="E6" s="956" t="s">
        <v>2569</v>
      </c>
      <c r="F6" s="957" t="s">
        <v>6</v>
      </c>
      <c r="G6" s="956" t="s">
        <v>42</v>
      </c>
    </row>
    <row r="7" spans="1:8" s="628" customFormat="1" ht="15" customHeight="1">
      <c r="A7" s="953"/>
      <c r="B7" s="640"/>
      <c r="C7" s="958"/>
      <c r="D7" s="958"/>
      <c r="E7" s="956" t="s">
        <v>2568</v>
      </c>
      <c r="F7" s="957" t="s">
        <v>24</v>
      </c>
      <c r="G7" s="956" t="s">
        <v>25</v>
      </c>
    </row>
    <row r="8" spans="1:8" s="628" customFormat="1" ht="15" customHeight="1">
      <c r="A8" s="953"/>
      <c r="B8" s="696" t="s">
        <v>3631</v>
      </c>
      <c r="C8" s="696" t="s">
        <v>3602</v>
      </c>
      <c r="D8" s="923" t="s">
        <v>3630</v>
      </c>
      <c r="E8" s="1000">
        <f>F8-6</f>
        <v>45409</v>
      </c>
      <c r="F8" s="634">
        <v>45415</v>
      </c>
      <c r="G8" s="634">
        <f>F8+40</f>
        <v>45455</v>
      </c>
    </row>
    <row r="9" spans="1:8" s="628" customFormat="1" ht="15" customHeight="1">
      <c r="A9" s="953"/>
      <c r="B9" s="696" t="s">
        <v>3629</v>
      </c>
      <c r="C9" s="696" t="s">
        <v>3628</v>
      </c>
      <c r="D9" s="922"/>
      <c r="E9" s="1000">
        <f>F9-6</f>
        <v>45416</v>
      </c>
      <c r="F9" s="634">
        <f>F8+7</f>
        <v>45422</v>
      </c>
      <c r="G9" s="634">
        <f>F9+40</f>
        <v>45462</v>
      </c>
    </row>
    <row r="10" spans="1:8" s="628" customFormat="1" ht="15" customHeight="1">
      <c r="A10" s="953"/>
      <c r="B10" s="696" t="s">
        <v>3580</v>
      </c>
      <c r="C10" s="696" t="s">
        <v>3502</v>
      </c>
      <c r="D10" s="922"/>
      <c r="E10" s="1000">
        <f>F10-6</f>
        <v>45423</v>
      </c>
      <c r="F10" s="634">
        <f>F9+7</f>
        <v>45429</v>
      </c>
      <c r="G10" s="634">
        <f>F10+40</f>
        <v>45469</v>
      </c>
    </row>
    <row r="11" spans="1:8" s="628" customFormat="1" ht="15" customHeight="1">
      <c r="A11" s="953"/>
      <c r="B11" s="696" t="s">
        <v>3627</v>
      </c>
      <c r="C11" s="696" t="s">
        <v>3626</v>
      </c>
      <c r="D11" s="922"/>
      <c r="E11" s="1000">
        <f>F11-6</f>
        <v>45430</v>
      </c>
      <c r="F11" s="634">
        <f>F10+7</f>
        <v>45436</v>
      </c>
      <c r="G11" s="634">
        <f>F11+40</f>
        <v>45476</v>
      </c>
    </row>
    <row r="12" spans="1:8" s="628" customFormat="1" ht="15" customHeight="1">
      <c r="A12" s="953"/>
      <c r="B12" s="696" t="s">
        <v>3598</v>
      </c>
      <c r="C12" s="696" t="s">
        <v>3498</v>
      </c>
      <c r="D12" s="921"/>
      <c r="E12" s="1000">
        <f>F12-6</f>
        <v>45437</v>
      </c>
      <c r="F12" s="634">
        <f>F11+7</f>
        <v>45443</v>
      </c>
      <c r="G12" s="634">
        <f>F12+40</f>
        <v>45483</v>
      </c>
    </row>
    <row r="13" spans="1:8" s="642" customFormat="1" ht="15" customHeight="1">
      <c r="A13" s="964" t="s">
        <v>3625</v>
      </c>
      <c r="B13" s="964"/>
      <c r="C13" s="978"/>
      <c r="D13" s="978"/>
      <c r="E13" s="962"/>
      <c r="F13" s="961"/>
      <c r="G13" s="961"/>
    </row>
    <row r="14" spans="1:8" s="628" customFormat="1" ht="15" customHeight="1">
      <c r="A14" s="953"/>
      <c r="B14" s="640" t="s">
        <v>3518</v>
      </c>
      <c r="C14" s="958" t="s">
        <v>21</v>
      </c>
      <c r="D14" s="958" t="s">
        <v>5</v>
      </c>
      <c r="E14" s="956" t="s">
        <v>2569</v>
      </c>
      <c r="F14" s="957" t="s">
        <v>6</v>
      </c>
      <c r="G14" s="956" t="s">
        <v>3624</v>
      </c>
    </row>
    <row r="15" spans="1:8" s="628" customFormat="1" ht="15" customHeight="1">
      <c r="A15" s="953"/>
      <c r="B15" s="640"/>
      <c r="C15" s="958"/>
      <c r="D15" s="958"/>
      <c r="E15" s="956" t="s">
        <v>2568</v>
      </c>
      <c r="F15" s="957" t="s">
        <v>24</v>
      </c>
      <c r="G15" s="956" t="s">
        <v>25</v>
      </c>
    </row>
    <row r="16" spans="1:8" s="628" customFormat="1" ht="15" customHeight="1">
      <c r="A16" s="953"/>
      <c r="B16" s="696" t="s">
        <v>3583</v>
      </c>
      <c r="C16" s="696" t="s">
        <v>3623</v>
      </c>
      <c r="D16" s="875" t="s">
        <v>82</v>
      </c>
      <c r="E16" s="973">
        <f>F16-6</f>
        <v>45409</v>
      </c>
      <c r="F16" s="634">
        <v>45415</v>
      </c>
      <c r="G16" s="972">
        <f>F16+45</f>
        <v>45460</v>
      </c>
    </row>
    <row r="17" spans="1:7" s="628" customFormat="1" ht="15" customHeight="1">
      <c r="A17" s="953"/>
      <c r="B17" s="696" t="s">
        <v>3576</v>
      </c>
      <c r="C17" s="696" t="s">
        <v>3581</v>
      </c>
      <c r="D17" s="875"/>
      <c r="E17" s="973">
        <f>F17-6</f>
        <v>45416</v>
      </c>
      <c r="F17" s="972">
        <f>F16+7</f>
        <v>45422</v>
      </c>
      <c r="G17" s="972">
        <f>F17+45</f>
        <v>45467</v>
      </c>
    </row>
    <row r="18" spans="1:7" s="628" customFormat="1" ht="15" customHeight="1">
      <c r="A18" s="953"/>
      <c r="B18" s="696" t="s">
        <v>3601</v>
      </c>
      <c r="C18" s="696" t="s">
        <v>3622</v>
      </c>
      <c r="D18" s="875"/>
      <c r="E18" s="973">
        <f>F18-6</f>
        <v>45423</v>
      </c>
      <c r="F18" s="972">
        <f>F17+7</f>
        <v>45429</v>
      </c>
      <c r="G18" s="972">
        <f>F18+45</f>
        <v>45474</v>
      </c>
    </row>
    <row r="19" spans="1:7" s="894" customFormat="1" ht="15" customHeight="1">
      <c r="A19" s="953"/>
      <c r="B19" s="696" t="s">
        <v>3621</v>
      </c>
      <c r="C19" s="696" t="s">
        <v>3587</v>
      </c>
      <c r="D19" s="875"/>
      <c r="E19" s="973">
        <f>F19-6</f>
        <v>45430</v>
      </c>
      <c r="F19" s="972">
        <f>F18+7</f>
        <v>45436</v>
      </c>
      <c r="G19" s="972">
        <f>F19+45</f>
        <v>45481</v>
      </c>
    </row>
    <row r="20" spans="1:7" s="894" customFormat="1" ht="15" customHeight="1">
      <c r="A20" s="953"/>
      <c r="B20" s="696" t="s">
        <v>3499</v>
      </c>
      <c r="C20" s="696" t="s">
        <v>3498</v>
      </c>
      <c r="D20" s="875"/>
      <c r="E20" s="973">
        <f>F20-6</f>
        <v>45437</v>
      </c>
      <c r="F20" s="972">
        <f>F19+7</f>
        <v>45443</v>
      </c>
      <c r="G20" s="972">
        <f>F20+45</f>
        <v>45488</v>
      </c>
    </row>
    <row r="21" spans="1:7" s="628" customFormat="1" ht="15" hidden="1" customHeight="1">
      <c r="A21" s="953"/>
      <c r="B21" s="967" t="s">
        <v>20</v>
      </c>
      <c r="C21" s="959" t="s">
        <v>2692</v>
      </c>
      <c r="D21" s="959" t="s">
        <v>5</v>
      </c>
      <c r="E21" s="982" t="s">
        <v>2569</v>
      </c>
      <c r="F21" s="999" t="s">
        <v>6</v>
      </c>
      <c r="G21" s="982" t="s">
        <v>3620</v>
      </c>
    </row>
    <row r="22" spans="1:7" s="628" customFormat="1" ht="15" hidden="1" customHeight="1">
      <c r="A22" s="953"/>
      <c r="B22" s="969"/>
      <c r="C22" s="958"/>
      <c r="D22" s="958"/>
      <c r="E22" s="956" t="s">
        <v>2568</v>
      </c>
      <c r="F22" s="957" t="s">
        <v>24</v>
      </c>
      <c r="G22" s="956" t="s">
        <v>25</v>
      </c>
    </row>
    <row r="23" spans="1:7" s="628" customFormat="1" ht="15" hidden="1" customHeight="1">
      <c r="A23" s="953"/>
      <c r="B23" s="696" t="s">
        <v>2990</v>
      </c>
      <c r="C23" s="696" t="s">
        <v>3619</v>
      </c>
      <c r="D23" s="875" t="s">
        <v>3618</v>
      </c>
      <c r="E23" s="973">
        <f>F23-5</f>
        <v>43950</v>
      </c>
      <c r="F23" s="634">
        <v>43955</v>
      </c>
      <c r="G23" s="972">
        <f>F23+35</f>
        <v>43990</v>
      </c>
    </row>
    <row r="24" spans="1:7" s="628" customFormat="1" ht="15" hidden="1" customHeight="1">
      <c r="A24" s="953"/>
      <c r="B24" s="696" t="s">
        <v>3617</v>
      </c>
      <c r="C24" s="696" t="s">
        <v>3616</v>
      </c>
      <c r="D24" s="875"/>
      <c r="E24" s="973">
        <f>F24-5</f>
        <v>43957</v>
      </c>
      <c r="F24" s="972">
        <f>F23+7</f>
        <v>43962</v>
      </c>
      <c r="G24" s="972">
        <f>F24+35</f>
        <v>43997</v>
      </c>
    </row>
    <row r="25" spans="1:7" s="628" customFormat="1" ht="15" hidden="1" customHeight="1">
      <c r="A25" s="953"/>
      <c r="B25" s="696" t="s">
        <v>2599</v>
      </c>
      <c r="C25" s="696" t="s">
        <v>3615</v>
      </c>
      <c r="D25" s="875"/>
      <c r="E25" s="973">
        <f>F25-5</f>
        <v>43964</v>
      </c>
      <c r="F25" s="972">
        <f>F24+7</f>
        <v>43969</v>
      </c>
      <c r="G25" s="972">
        <f>F25+35</f>
        <v>44004</v>
      </c>
    </row>
    <row r="26" spans="1:7" s="998" customFormat="1" ht="15" hidden="1" customHeight="1">
      <c r="A26" s="953"/>
      <c r="B26" s="696" t="s">
        <v>3614</v>
      </c>
      <c r="C26" s="851" t="s">
        <v>3613</v>
      </c>
      <c r="D26" s="875"/>
      <c r="E26" s="973">
        <f>F26-5</f>
        <v>43971</v>
      </c>
      <c r="F26" s="972">
        <f>F25+7</f>
        <v>43976</v>
      </c>
      <c r="G26" s="972">
        <f>F26+35</f>
        <v>44011</v>
      </c>
    </row>
    <row r="27" spans="1:7" s="619" customFormat="1" ht="15" customHeight="1">
      <c r="A27" s="964" t="s">
        <v>3612</v>
      </c>
      <c r="B27" s="964"/>
      <c r="C27" s="978"/>
      <c r="D27" s="962"/>
      <c r="E27" s="962"/>
      <c r="F27" s="961"/>
      <c r="G27" s="961"/>
    </row>
    <row r="28" spans="1:7" s="628" customFormat="1" ht="15" customHeight="1">
      <c r="A28" s="953"/>
      <c r="B28" s="640" t="s">
        <v>3595</v>
      </c>
      <c r="C28" s="958" t="s">
        <v>21</v>
      </c>
      <c r="D28" s="960" t="s">
        <v>5</v>
      </c>
      <c r="E28" s="956" t="s">
        <v>2569</v>
      </c>
      <c r="F28" s="957" t="s">
        <v>6</v>
      </c>
      <c r="G28" s="976" t="s">
        <v>3611</v>
      </c>
    </row>
    <row r="29" spans="1:7" s="628" customFormat="1" ht="15" customHeight="1">
      <c r="A29" s="953"/>
      <c r="B29" s="640"/>
      <c r="C29" s="958"/>
      <c r="D29" s="959"/>
      <c r="E29" s="956" t="s">
        <v>2568</v>
      </c>
      <c r="F29" s="974" t="s">
        <v>24</v>
      </c>
      <c r="G29" s="956" t="s">
        <v>25</v>
      </c>
    </row>
    <row r="30" spans="1:7" s="628" customFormat="1" ht="15" customHeight="1">
      <c r="A30" s="953"/>
      <c r="B30" s="696" t="s">
        <v>3610</v>
      </c>
      <c r="C30" s="696" t="s">
        <v>3602</v>
      </c>
      <c r="D30" s="875" t="s">
        <v>3609</v>
      </c>
      <c r="E30" s="973">
        <f>F30-6</f>
        <v>45409</v>
      </c>
      <c r="F30" s="634">
        <v>45415</v>
      </c>
      <c r="G30" s="972">
        <f>F30+42</f>
        <v>45457</v>
      </c>
    </row>
    <row r="31" spans="1:7" s="628" customFormat="1" ht="15" customHeight="1">
      <c r="A31" s="953"/>
      <c r="B31" s="696" t="s">
        <v>2960</v>
      </c>
      <c r="C31" s="696" t="s">
        <v>3590</v>
      </c>
      <c r="D31" s="875"/>
      <c r="E31" s="973">
        <f>F31-6</f>
        <v>45416</v>
      </c>
      <c r="F31" s="972">
        <f>F30+7</f>
        <v>45422</v>
      </c>
      <c r="G31" s="972">
        <f>F31+42</f>
        <v>45464</v>
      </c>
    </row>
    <row r="32" spans="1:7" s="628" customFormat="1" ht="15" customHeight="1">
      <c r="A32" s="953"/>
      <c r="B32" s="696" t="s">
        <v>3608</v>
      </c>
      <c r="C32" s="696" t="s">
        <v>3607</v>
      </c>
      <c r="D32" s="875"/>
      <c r="E32" s="973">
        <f>F32-6</f>
        <v>45423</v>
      </c>
      <c r="F32" s="972">
        <f>F31+7</f>
        <v>45429</v>
      </c>
      <c r="G32" s="972">
        <f>F32+42</f>
        <v>45471</v>
      </c>
    </row>
    <row r="33" spans="1:7" s="628" customFormat="1" ht="15.95" customHeight="1">
      <c r="A33" s="953"/>
      <c r="B33" s="696" t="s">
        <v>3606</v>
      </c>
      <c r="C33" s="696" t="s">
        <v>3605</v>
      </c>
      <c r="D33" s="875"/>
      <c r="E33" s="973">
        <f>F33-6</f>
        <v>45430</v>
      </c>
      <c r="F33" s="972">
        <f>F32+7</f>
        <v>45436</v>
      </c>
      <c r="G33" s="972">
        <f>F33+42</f>
        <v>45478</v>
      </c>
    </row>
    <row r="34" spans="1:7" s="628" customFormat="1" ht="15" customHeight="1">
      <c r="A34" s="953"/>
      <c r="B34" s="696" t="s">
        <v>3517</v>
      </c>
      <c r="C34" s="696" t="s">
        <v>3581</v>
      </c>
      <c r="D34" s="875"/>
      <c r="E34" s="973">
        <f>F34-6</f>
        <v>45437</v>
      </c>
      <c r="F34" s="972">
        <f>F33+7</f>
        <v>45443</v>
      </c>
      <c r="G34" s="972">
        <f>F34+42</f>
        <v>45485</v>
      </c>
    </row>
    <row r="35" spans="1:7" s="642" customFormat="1" ht="15" customHeight="1">
      <c r="A35" s="964" t="s">
        <v>3604</v>
      </c>
      <c r="B35" s="964"/>
      <c r="C35" s="978"/>
      <c r="D35" s="962"/>
      <c r="E35" s="962"/>
      <c r="F35" s="961"/>
      <c r="G35" s="961"/>
    </row>
    <row r="36" spans="1:7" s="628" customFormat="1" ht="15" customHeight="1">
      <c r="A36" s="953"/>
      <c r="B36" s="640" t="s">
        <v>1142</v>
      </c>
      <c r="C36" s="958" t="s">
        <v>21</v>
      </c>
      <c r="D36" s="960" t="s">
        <v>5</v>
      </c>
      <c r="E36" s="956" t="s">
        <v>2569</v>
      </c>
      <c r="F36" s="957" t="s">
        <v>6</v>
      </c>
      <c r="G36" s="976" t="s">
        <v>35</v>
      </c>
    </row>
    <row r="37" spans="1:7" s="628" customFormat="1" ht="15" customHeight="1">
      <c r="A37" s="953"/>
      <c r="B37" s="640"/>
      <c r="C37" s="958"/>
      <c r="D37" s="975"/>
      <c r="E37" s="956" t="s">
        <v>2568</v>
      </c>
      <c r="F37" s="974" t="s">
        <v>24</v>
      </c>
      <c r="G37" s="956" t="s">
        <v>25</v>
      </c>
    </row>
    <row r="38" spans="1:7" s="628" customFormat="1" ht="15" customHeight="1">
      <c r="A38" s="953"/>
      <c r="B38" s="696" t="s">
        <v>3603</v>
      </c>
      <c r="C38" s="696" t="s">
        <v>3602</v>
      </c>
      <c r="D38" s="923" t="s">
        <v>82</v>
      </c>
      <c r="E38" s="973">
        <f>F38-6</f>
        <v>45409</v>
      </c>
      <c r="F38" s="634">
        <v>45415</v>
      </c>
      <c r="G38" s="972">
        <f>F38+41</f>
        <v>45456</v>
      </c>
    </row>
    <row r="39" spans="1:7" s="628" customFormat="1" ht="14.25" customHeight="1">
      <c r="A39" s="953"/>
      <c r="B39" s="696" t="s">
        <v>3576</v>
      </c>
      <c r="C39" s="696" t="s">
        <v>3581</v>
      </c>
      <c r="D39" s="922"/>
      <c r="E39" s="973">
        <f>F39-6</f>
        <v>45416</v>
      </c>
      <c r="F39" s="972">
        <f>F38+7</f>
        <v>45422</v>
      </c>
      <c r="G39" s="972">
        <f>F39+41</f>
        <v>45463</v>
      </c>
    </row>
    <row r="40" spans="1:7" s="628" customFormat="1" ht="15" customHeight="1">
      <c r="A40" s="953"/>
      <c r="B40" s="696" t="s">
        <v>3601</v>
      </c>
      <c r="C40" s="696" t="s">
        <v>3600</v>
      </c>
      <c r="D40" s="922"/>
      <c r="E40" s="973">
        <f>F40-6</f>
        <v>45423</v>
      </c>
      <c r="F40" s="972">
        <f>F39+7</f>
        <v>45429</v>
      </c>
      <c r="G40" s="972">
        <f>F40+41</f>
        <v>45470</v>
      </c>
    </row>
    <row r="41" spans="1:7" s="628" customFormat="1" ht="15" customHeight="1">
      <c r="A41" s="953"/>
      <c r="B41" s="696" t="s">
        <v>3599</v>
      </c>
      <c r="C41" s="696" t="s">
        <v>3524</v>
      </c>
      <c r="D41" s="922"/>
      <c r="E41" s="973">
        <f>F41-6</f>
        <v>45430</v>
      </c>
      <c r="F41" s="972">
        <f>F40+7</f>
        <v>45436</v>
      </c>
      <c r="G41" s="972">
        <f>F41+41</f>
        <v>45477</v>
      </c>
    </row>
    <row r="42" spans="1:7" s="628" customFormat="1" ht="15" customHeight="1">
      <c r="A42" s="953"/>
      <c r="B42" s="696" t="s">
        <v>3598</v>
      </c>
      <c r="C42" s="696" t="s">
        <v>3597</v>
      </c>
      <c r="D42" s="921"/>
      <c r="E42" s="973">
        <f>F42-6</f>
        <v>45437</v>
      </c>
      <c r="F42" s="972">
        <f>F41+7</f>
        <v>45443</v>
      </c>
      <c r="G42" s="972">
        <f>F42+41</f>
        <v>45484</v>
      </c>
    </row>
    <row r="43" spans="1:7" s="642" customFormat="1" ht="14.1" customHeight="1">
      <c r="A43" s="964" t="s">
        <v>3596</v>
      </c>
      <c r="B43" s="964"/>
      <c r="C43" s="978"/>
      <c r="D43" s="978"/>
      <c r="E43" s="962"/>
      <c r="F43" s="961"/>
      <c r="G43" s="961"/>
    </row>
    <row r="44" spans="1:7" s="628" customFormat="1" ht="15" customHeight="1">
      <c r="A44" s="953"/>
      <c r="B44" s="640" t="s">
        <v>3595</v>
      </c>
      <c r="C44" s="958" t="s">
        <v>21</v>
      </c>
      <c r="D44" s="958" t="s">
        <v>5</v>
      </c>
      <c r="E44" s="956" t="s">
        <v>2569</v>
      </c>
      <c r="F44" s="957" t="s">
        <v>6</v>
      </c>
      <c r="G44" s="956" t="s">
        <v>43</v>
      </c>
    </row>
    <row r="45" spans="1:7" s="628" customFormat="1" ht="15" customHeight="1">
      <c r="A45" s="953"/>
      <c r="B45" s="640"/>
      <c r="C45" s="958"/>
      <c r="D45" s="958"/>
      <c r="E45" s="956" t="s">
        <v>2568</v>
      </c>
      <c r="F45" s="957" t="s">
        <v>24</v>
      </c>
      <c r="G45" s="956" t="s">
        <v>25</v>
      </c>
    </row>
    <row r="46" spans="1:7" s="628" customFormat="1" ht="15" customHeight="1">
      <c r="A46" s="953"/>
      <c r="B46" s="696" t="s">
        <v>3594</v>
      </c>
      <c r="C46" s="696" t="s">
        <v>3593</v>
      </c>
      <c r="D46" s="923" t="s">
        <v>3592</v>
      </c>
      <c r="E46" s="973">
        <f>F46-6</f>
        <v>45409</v>
      </c>
      <c r="F46" s="634">
        <v>45415</v>
      </c>
      <c r="G46" s="972">
        <f>F46+42</f>
        <v>45457</v>
      </c>
    </row>
    <row r="47" spans="1:7" s="628" customFormat="1" ht="15" customHeight="1">
      <c r="A47" s="953"/>
      <c r="B47" s="696" t="s">
        <v>3591</v>
      </c>
      <c r="C47" s="696" t="s">
        <v>3590</v>
      </c>
      <c r="D47" s="922"/>
      <c r="E47" s="973">
        <f>F47-6</f>
        <v>45416</v>
      </c>
      <c r="F47" s="972">
        <f>F46+7</f>
        <v>45422</v>
      </c>
      <c r="G47" s="972">
        <f>F47+42</f>
        <v>45464</v>
      </c>
    </row>
    <row r="48" spans="1:7" s="628" customFormat="1" ht="15" customHeight="1">
      <c r="A48" s="953"/>
      <c r="B48" s="696" t="s">
        <v>3580</v>
      </c>
      <c r="C48" s="696" t="s">
        <v>3589</v>
      </c>
      <c r="D48" s="922"/>
      <c r="E48" s="973">
        <f>F48-6</f>
        <v>45423</v>
      </c>
      <c r="F48" s="972">
        <f>F47+7</f>
        <v>45429</v>
      </c>
      <c r="G48" s="972">
        <f>F48+42</f>
        <v>45471</v>
      </c>
    </row>
    <row r="49" spans="1:56" s="998" customFormat="1" ht="15" customHeight="1">
      <c r="A49" s="953"/>
      <c r="B49" s="696" t="s">
        <v>3588</v>
      </c>
      <c r="C49" s="696" t="s">
        <v>3587</v>
      </c>
      <c r="D49" s="922"/>
      <c r="E49" s="973">
        <f>F49-6</f>
        <v>45430</v>
      </c>
      <c r="F49" s="972">
        <f>F48+7</f>
        <v>45436</v>
      </c>
      <c r="G49" s="972">
        <f>F49+42</f>
        <v>45478</v>
      </c>
      <c r="H49" s="628"/>
      <c r="I49" s="628"/>
      <c r="J49" s="628"/>
      <c r="K49" s="628"/>
      <c r="L49" s="628"/>
      <c r="M49" s="628"/>
      <c r="N49" s="628"/>
      <c r="O49" s="628"/>
      <c r="P49" s="628"/>
      <c r="Q49" s="628"/>
      <c r="R49" s="628"/>
      <c r="S49" s="628"/>
      <c r="T49" s="628"/>
      <c r="U49" s="628"/>
      <c r="V49" s="628"/>
      <c r="W49" s="628"/>
      <c r="X49" s="628"/>
      <c r="Y49" s="628"/>
      <c r="Z49" s="628"/>
      <c r="AA49" s="628"/>
      <c r="AB49" s="628"/>
      <c r="AC49" s="628"/>
      <c r="AD49" s="628"/>
      <c r="AE49" s="628"/>
      <c r="AF49" s="628"/>
      <c r="AG49" s="628"/>
      <c r="AH49" s="628"/>
      <c r="AI49" s="628"/>
      <c r="AJ49" s="628"/>
      <c r="AK49" s="628"/>
      <c r="AL49" s="628"/>
      <c r="AM49" s="628"/>
      <c r="AN49" s="628"/>
      <c r="AO49" s="628"/>
      <c r="AP49" s="628"/>
      <c r="AQ49" s="628"/>
      <c r="AR49" s="628"/>
      <c r="AS49" s="628"/>
      <c r="AT49" s="628"/>
      <c r="AU49" s="628"/>
      <c r="AV49" s="628"/>
      <c r="AW49" s="628"/>
      <c r="AX49" s="628"/>
      <c r="AY49" s="628"/>
      <c r="AZ49" s="628"/>
      <c r="BA49" s="628"/>
      <c r="BB49" s="628"/>
      <c r="BC49" s="628"/>
      <c r="BD49" s="628"/>
    </row>
    <row r="50" spans="1:56" s="894" customFormat="1" ht="15" customHeight="1">
      <c r="A50" s="953"/>
      <c r="B50" s="696" t="s">
        <v>3586</v>
      </c>
      <c r="C50" s="696" t="s">
        <v>3585</v>
      </c>
      <c r="D50" s="921"/>
      <c r="E50" s="973">
        <f>F50-6</f>
        <v>45437</v>
      </c>
      <c r="F50" s="972">
        <f>F49+7</f>
        <v>45443</v>
      </c>
      <c r="G50" s="972">
        <f>F50+42</f>
        <v>45485</v>
      </c>
      <c r="H50" s="628"/>
      <c r="J50" s="628"/>
    </row>
    <row r="51" spans="1:56" s="642" customFormat="1" ht="15" customHeight="1">
      <c r="A51" s="964" t="s">
        <v>3584</v>
      </c>
      <c r="B51" s="964"/>
      <c r="C51" s="962"/>
      <c r="D51" s="961"/>
      <c r="E51" s="961"/>
      <c r="F51" s="961"/>
      <c r="G51" s="997"/>
      <c r="J51" s="628"/>
    </row>
    <row r="52" spans="1:56" s="628" customFormat="1" ht="15" customHeight="1">
      <c r="A52" s="995"/>
      <c r="B52" s="640" t="s">
        <v>3518</v>
      </c>
      <c r="C52" s="958" t="s">
        <v>21</v>
      </c>
      <c r="D52" s="958" t="s">
        <v>5</v>
      </c>
      <c r="E52" s="956" t="s">
        <v>2569</v>
      </c>
      <c r="F52" s="957" t="s">
        <v>6</v>
      </c>
      <c r="G52" s="956" t="s">
        <v>19</v>
      </c>
    </row>
    <row r="53" spans="1:56" s="628" customFormat="1" ht="15" customHeight="1">
      <c r="A53" s="995"/>
      <c r="B53" s="640"/>
      <c r="C53" s="958"/>
      <c r="D53" s="958"/>
      <c r="E53" s="956" t="s">
        <v>2568</v>
      </c>
      <c r="F53" s="957" t="s">
        <v>24</v>
      </c>
      <c r="G53" s="956" t="s">
        <v>25</v>
      </c>
    </row>
    <row r="54" spans="1:56" s="628" customFormat="1" ht="15" customHeight="1">
      <c r="A54" s="953"/>
      <c r="B54" s="696" t="s">
        <v>3583</v>
      </c>
      <c r="C54" s="696" t="s">
        <v>3582</v>
      </c>
      <c r="D54" s="923" t="s">
        <v>120</v>
      </c>
      <c r="E54" s="973">
        <f>F54-6</f>
        <v>45409</v>
      </c>
      <c r="F54" s="634">
        <v>45415</v>
      </c>
      <c r="G54" s="972">
        <f>F54+37</f>
        <v>45452</v>
      </c>
    </row>
    <row r="55" spans="1:56" s="628" customFormat="1" ht="15" customHeight="1">
      <c r="A55" s="953"/>
      <c r="B55" s="696" t="s">
        <v>2960</v>
      </c>
      <c r="C55" s="696" t="s">
        <v>3581</v>
      </c>
      <c r="D55" s="922"/>
      <c r="E55" s="973">
        <f>F55-6</f>
        <v>45416</v>
      </c>
      <c r="F55" s="972">
        <f>F54+7</f>
        <v>45422</v>
      </c>
      <c r="G55" s="972">
        <f>F55+37</f>
        <v>45459</v>
      </c>
    </row>
    <row r="56" spans="1:56" s="628" customFormat="1" ht="15" customHeight="1">
      <c r="A56" s="953"/>
      <c r="B56" s="696" t="s">
        <v>3580</v>
      </c>
      <c r="C56" s="696" t="s">
        <v>3526</v>
      </c>
      <c r="D56" s="922"/>
      <c r="E56" s="973">
        <f>F56-6</f>
        <v>45423</v>
      </c>
      <c r="F56" s="972">
        <f>F55+7</f>
        <v>45429</v>
      </c>
      <c r="G56" s="972">
        <f>F56+37</f>
        <v>45466</v>
      </c>
    </row>
    <row r="57" spans="1:56" s="628" customFormat="1" ht="14.25" customHeight="1">
      <c r="A57" s="953"/>
      <c r="B57" s="696" t="s">
        <v>3570</v>
      </c>
      <c r="C57" s="696" t="s">
        <v>3524</v>
      </c>
      <c r="D57" s="922"/>
      <c r="E57" s="973">
        <f>F57-6</f>
        <v>45430</v>
      </c>
      <c r="F57" s="972">
        <f>F56+7</f>
        <v>45436</v>
      </c>
      <c r="G57" s="972">
        <f>F57+37</f>
        <v>45473</v>
      </c>
    </row>
    <row r="58" spans="1:56" s="628" customFormat="1" ht="14.25" customHeight="1">
      <c r="A58" s="953"/>
      <c r="B58" s="696" t="s">
        <v>3579</v>
      </c>
      <c r="C58" s="696" t="s">
        <v>3578</v>
      </c>
      <c r="D58" s="921"/>
      <c r="E58" s="973">
        <f>F58-6</f>
        <v>45437</v>
      </c>
      <c r="F58" s="972">
        <f>F57+7</f>
        <v>45443</v>
      </c>
      <c r="G58" s="972">
        <f>F58+37</f>
        <v>45480</v>
      </c>
    </row>
    <row r="59" spans="1:56" s="642" customFormat="1" ht="15">
      <c r="A59" s="964" t="s">
        <v>3577</v>
      </c>
      <c r="B59" s="964"/>
      <c r="C59" s="978"/>
      <c r="D59" s="962"/>
      <c r="E59" s="962"/>
      <c r="F59" s="961"/>
      <c r="G59" s="961"/>
    </row>
    <row r="60" spans="1:56" s="628" customFormat="1" ht="15" hidden="1" customHeight="1">
      <c r="A60" s="995"/>
      <c r="B60" s="996" t="s">
        <v>20</v>
      </c>
      <c r="C60" s="958" t="s">
        <v>21</v>
      </c>
      <c r="D60" s="958" t="s">
        <v>5</v>
      </c>
      <c r="E60" s="956" t="s">
        <v>2569</v>
      </c>
      <c r="F60" s="957" t="s">
        <v>6</v>
      </c>
      <c r="G60" s="956" t="s">
        <v>34</v>
      </c>
    </row>
    <row r="61" spans="1:56" s="628" customFormat="1" ht="15" hidden="1" customHeight="1">
      <c r="A61" s="995"/>
      <c r="B61" s="996"/>
      <c r="C61" s="958"/>
      <c r="D61" s="958"/>
      <c r="E61" s="956" t="s">
        <v>2568</v>
      </c>
      <c r="F61" s="957" t="s">
        <v>24</v>
      </c>
      <c r="G61" s="956" t="s">
        <v>25</v>
      </c>
    </row>
    <row r="62" spans="1:56" s="628" customFormat="1" ht="15" hidden="1" customHeight="1">
      <c r="A62" s="953"/>
      <c r="B62" s="696" t="s">
        <v>3576</v>
      </c>
      <c r="C62" s="696" t="s">
        <v>3575</v>
      </c>
      <c r="D62" s="923" t="s">
        <v>3574</v>
      </c>
      <c r="E62" s="973">
        <f>F62-5</f>
        <v>43554</v>
      </c>
      <c r="F62" s="634">
        <v>43559</v>
      </c>
      <c r="G62" s="972">
        <f>F62+33</f>
        <v>43592</v>
      </c>
    </row>
    <row r="63" spans="1:56" s="628" customFormat="1" ht="15" hidden="1" customHeight="1">
      <c r="A63" s="953"/>
      <c r="B63" s="696" t="s">
        <v>3573</v>
      </c>
      <c r="C63" s="696" t="s">
        <v>3572</v>
      </c>
      <c r="D63" s="922"/>
      <c r="E63" s="973">
        <f>F63-5</f>
        <v>43561</v>
      </c>
      <c r="F63" s="972">
        <f>F62+7</f>
        <v>43566</v>
      </c>
      <c r="G63" s="972">
        <f>F63+33</f>
        <v>43599</v>
      </c>
    </row>
    <row r="64" spans="1:56" s="628" customFormat="1" ht="15" hidden="1" customHeight="1">
      <c r="A64" s="953"/>
      <c r="B64" s="651" t="s">
        <v>3499</v>
      </c>
      <c r="C64" s="696" t="s">
        <v>3571</v>
      </c>
      <c r="D64" s="922"/>
      <c r="E64" s="973">
        <f>F64-5</f>
        <v>43568</v>
      </c>
      <c r="F64" s="972">
        <f>F63+7</f>
        <v>43573</v>
      </c>
      <c r="G64" s="972">
        <f>F64+33</f>
        <v>43606</v>
      </c>
    </row>
    <row r="65" spans="1:7" s="628" customFormat="1" ht="14.25" hidden="1" customHeight="1">
      <c r="A65" s="953"/>
      <c r="B65" s="696" t="s">
        <v>3570</v>
      </c>
      <c r="C65" s="851" t="s">
        <v>3569</v>
      </c>
      <c r="D65" s="922"/>
      <c r="E65" s="973">
        <f>F65-5</f>
        <v>43575</v>
      </c>
      <c r="F65" s="972">
        <f>F64+7</f>
        <v>43580</v>
      </c>
      <c r="G65" s="972">
        <f>F65+33</f>
        <v>43613</v>
      </c>
    </row>
    <row r="66" spans="1:7" s="628" customFormat="1" ht="14.25" hidden="1" customHeight="1">
      <c r="A66" s="953"/>
      <c r="B66" s="696" t="s">
        <v>3568</v>
      </c>
      <c r="C66" s="851" t="s">
        <v>3567</v>
      </c>
      <c r="D66" s="921"/>
      <c r="E66" s="973">
        <f>F66-5</f>
        <v>43582</v>
      </c>
      <c r="F66" s="972">
        <f>F65+7</f>
        <v>43587</v>
      </c>
      <c r="G66" s="972">
        <f>F66+33</f>
        <v>43620</v>
      </c>
    </row>
    <row r="67" spans="1:7" s="628" customFormat="1" ht="15" hidden="1" customHeight="1">
      <c r="A67" s="995"/>
      <c r="B67" s="971" t="s">
        <v>20</v>
      </c>
      <c r="C67" s="958" t="s">
        <v>21</v>
      </c>
      <c r="D67" s="958" t="s">
        <v>5</v>
      </c>
      <c r="E67" s="956" t="s">
        <v>2569</v>
      </c>
      <c r="F67" s="957" t="s">
        <v>6</v>
      </c>
      <c r="G67" s="956" t="s">
        <v>34</v>
      </c>
    </row>
    <row r="68" spans="1:7" s="628" customFormat="1" ht="15" hidden="1" customHeight="1">
      <c r="A68" s="995"/>
      <c r="B68" s="971"/>
      <c r="C68" s="958"/>
      <c r="D68" s="958"/>
      <c r="E68" s="956" t="s">
        <v>2568</v>
      </c>
      <c r="F68" s="957" t="s">
        <v>24</v>
      </c>
      <c r="G68" s="956" t="s">
        <v>25</v>
      </c>
    </row>
    <row r="69" spans="1:7" s="628" customFormat="1" ht="15" hidden="1" customHeight="1">
      <c r="A69" s="953"/>
      <c r="B69" s="696"/>
      <c r="C69" s="696"/>
      <c r="D69" s="923" t="s">
        <v>143</v>
      </c>
      <c r="E69" s="973">
        <f>F69-5</f>
        <v>44256</v>
      </c>
      <c r="F69" s="634">
        <v>44261</v>
      </c>
      <c r="G69" s="972">
        <f>F69+35</f>
        <v>44296</v>
      </c>
    </row>
    <row r="70" spans="1:7" s="628" customFormat="1" ht="15" hidden="1" customHeight="1">
      <c r="A70" s="953"/>
      <c r="B70" s="696"/>
      <c r="C70" s="696"/>
      <c r="D70" s="922"/>
      <c r="E70" s="973">
        <f>F70-5</f>
        <v>44263</v>
      </c>
      <c r="F70" s="972">
        <f>F69+7</f>
        <v>44268</v>
      </c>
      <c r="G70" s="972">
        <f>F70+35</f>
        <v>44303</v>
      </c>
    </row>
    <row r="71" spans="1:7" s="628" customFormat="1" ht="15" hidden="1" customHeight="1">
      <c r="A71" s="953"/>
      <c r="B71" s="696"/>
      <c r="C71" s="696"/>
      <c r="D71" s="922"/>
      <c r="E71" s="973">
        <f>F71-5</f>
        <v>44270</v>
      </c>
      <c r="F71" s="972">
        <f>F70+7</f>
        <v>44275</v>
      </c>
      <c r="G71" s="972">
        <f>F71+35</f>
        <v>44310</v>
      </c>
    </row>
    <row r="72" spans="1:7" s="628" customFormat="1" ht="14.25" hidden="1" customHeight="1">
      <c r="A72" s="953"/>
      <c r="B72" s="681"/>
      <c r="C72" s="696"/>
      <c r="D72" s="922"/>
      <c r="E72" s="973">
        <f>F72-5</f>
        <v>44277</v>
      </c>
      <c r="F72" s="972">
        <f>F71+7</f>
        <v>44282</v>
      </c>
      <c r="G72" s="972">
        <f>F72+35</f>
        <v>44317</v>
      </c>
    </row>
    <row r="73" spans="1:7" s="628" customFormat="1" ht="14.25" hidden="1" customHeight="1">
      <c r="A73" s="953"/>
      <c r="B73" s="681"/>
      <c r="C73" s="696"/>
      <c r="D73" s="921"/>
      <c r="E73" s="973">
        <f>F73-5</f>
        <v>44284</v>
      </c>
      <c r="F73" s="972">
        <f>F72+7</f>
        <v>44289</v>
      </c>
      <c r="G73" s="972">
        <f>F73+35</f>
        <v>44324</v>
      </c>
    </row>
    <row r="74" spans="1:7" s="628" customFormat="1" ht="15" customHeight="1">
      <c r="A74" s="995"/>
      <c r="B74" s="640" t="s">
        <v>3125</v>
      </c>
      <c r="C74" s="958" t="s">
        <v>21</v>
      </c>
      <c r="D74" s="958" t="s">
        <v>5</v>
      </c>
      <c r="E74" s="956" t="s">
        <v>2569</v>
      </c>
      <c r="F74" s="957" t="s">
        <v>6</v>
      </c>
      <c r="G74" s="956" t="s">
        <v>34</v>
      </c>
    </row>
    <row r="75" spans="1:7" s="628" customFormat="1" ht="15" customHeight="1">
      <c r="A75" s="995"/>
      <c r="B75" s="640"/>
      <c r="C75" s="958"/>
      <c r="D75" s="958"/>
      <c r="E75" s="956" t="s">
        <v>2568</v>
      </c>
      <c r="F75" s="957" t="s">
        <v>24</v>
      </c>
      <c r="G75" s="956" t="s">
        <v>25</v>
      </c>
    </row>
    <row r="76" spans="1:7" s="628" customFormat="1" ht="15" customHeight="1">
      <c r="A76" s="953"/>
      <c r="B76" s="980" t="s">
        <v>3543</v>
      </c>
      <c r="C76" s="989" t="s">
        <v>3566</v>
      </c>
      <c r="D76" s="923" t="s">
        <v>3219</v>
      </c>
      <c r="E76" s="973">
        <f>F76-5</f>
        <v>45410</v>
      </c>
      <c r="F76" s="634">
        <v>45415</v>
      </c>
      <c r="G76" s="972">
        <f>F76+35</f>
        <v>45450</v>
      </c>
    </row>
    <row r="77" spans="1:7" s="628" customFormat="1" ht="15" customHeight="1">
      <c r="A77" s="953"/>
      <c r="B77" s="980" t="s">
        <v>2805</v>
      </c>
      <c r="C77" s="989" t="s">
        <v>2662</v>
      </c>
      <c r="D77" s="922"/>
      <c r="E77" s="973">
        <f>F77-5</f>
        <v>45417</v>
      </c>
      <c r="F77" s="972">
        <f>F76+7</f>
        <v>45422</v>
      </c>
      <c r="G77" s="972">
        <f>F77+35</f>
        <v>45457</v>
      </c>
    </row>
    <row r="78" spans="1:7" s="628" customFormat="1" ht="15" customHeight="1">
      <c r="A78" s="953"/>
      <c r="B78" s="980" t="s">
        <v>3565</v>
      </c>
      <c r="C78" s="989" t="s">
        <v>3564</v>
      </c>
      <c r="D78" s="922"/>
      <c r="E78" s="973">
        <f>F78-5</f>
        <v>45424</v>
      </c>
      <c r="F78" s="972">
        <f>F77+7</f>
        <v>45429</v>
      </c>
      <c r="G78" s="972">
        <f>F78+35</f>
        <v>45464</v>
      </c>
    </row>
    <row r="79" spans="1:7" s="628" customFormat="1" ht="14.25" customHeight="1">
      <c r="A79" s="953"/>
      <c r="B79" s="681" t="s">
        <v>3563</v>
      </c>
      <c r="C79" s="681" t="s">
        <v>3562</v>
      </c>
      <c r="D79" s="922"/>
      <c r="E79" s="973">
        <f>F79-5</f>
        <v>45431</v>
      </c>
      <c r="F79" s="972">
        <f>F78+7</f>
        <v>45436</v>
      </c>
      <c r="G79" s="972">
        <f>F79+35</f>
        <v>45471</v>
      </c>
    </row>
    <row r="80" spans="1:7" s="628" customFormat="1" ht="14.25" customHeight="1">
      <c r="A80" s="953"/>
      <c r="B80" s="696" t="s">
        <v>3561</v>
      </c>
      <c r="C80" s="696" t="s">
        <v>3560</v>
      </c>
      <c r="D80" s="921"/>
      <c r="E80" s="973">
        <f>F80-5</f>
        <v>45438</v>
      </c>
      <c r="F80" s="972">
        <f>F79+7</f>
        <v>45443</v>
      </c>
      <c r="G80" s="972">
        <f>F80+35</f>
        <v>45478</v>
      </c>
    </row>
    <row r="81" spans="1:7" s="642" customFormat="1" ht="15" customHeight="1">
      <c r="A81" s="964" t="s">
        <v>3559</v>
      </c>
      <c r="B81" s="964"/>
      <c r="C81" s="978"/>
      <c r="D81" s="962"/>
      <c r="E81" s="962"/>
      <c r="F81" s="961"/>
      <c r="G81" s="994"/>
    </row>
    <row r="82" spans="1:7" s="628" customFormat="1" ht="15" hidden="1" customHeight="1">
      <c r="A82" s="953"/>
      <c r="B82" s="969" t="s">
        <v>20</v>
      </c>
      <c r="C82" s="960" t="s">
        <v>21</v>
      </c>
      <c r="D82" s="958" t="s">
        <v>5</v>
      </c>
      <c r="E82" s="956" t="s">
        <v>2569</v>
      </c>
      <c r="F82" s="957" t="s">
        <v>6</v>
      </c>
      <c r="G82" s="956" t="s">
        <v>3544</v>
      </c>
    </row>
    <row r="83" spans="1:7" s="628" customFormat="1" ht="15" hidden="1" customHeight="1">
      <c r="A83" s="953"/>
      <c r="B83" s="969"/>
      <c r="C83" s="959"/>
      <c r="D83" s="958"/>
      <c r="E83" s="956" t="s">
        <v>2568</v>
      </c>
      <c r="F83" s="957" t="s">
        <v>24</v>
      </c>
      <c r="G83" s="956" t="s">
        <v>25</v>
      </c>
    </row>
    <row r="84" spans="1:7" s="628" customFormat="1" ht="15" hidden="1" customHeight="1">
      <c r="A84" s="953"/>
      <c r="B84" s="696" t="s">
        <v>3558</v>
      </c>
      <c r="C84" s="696" t="s">
        <v>3557</v>
      </c>
      <c r="D84" s="875" t="s">
        <v>2658</v>
      </c>
      <c r="E84" s="991">
        <f>F84-5</f>
        <v>43710</v>
      </c>
      <c r="F84" s="719">
        <v>43715</v>
      </c>
      <c r="G84" s="719">
        <f>F84+48</f>
        <v>43763</v>
      </c>
    </row>
    <row r="85" spans="1:7" s="628" customFormat="1" ht="15" hidden="1" customHeight="1">
      <c r="A85" s="953"/>
      <c r="B85" s="696" t="s">
        <v>3556</v>
      </c>
      <c r="C85" s="696" t="s">
        <v>3555</v>
      </c>
      <c r="D85" s="875"/>
      <c r="E85" s="991">
        <f>F85-5</f>
        <v>43717</v>
      </c>
      <c r="F85" s="719">
        <f>F84+7</f>
        <v>43722</v>
      </c>
      <c r="G85" s="719">
        <f>F85+48</f>
        <v>43770</v>
      </c>
    </row>
    <row r="86" spans="1:7" s="628" customFormat="1" ht="15" hidden="1" customHeight="1">
      <c r="A86" s="953"/>
      <c r="B86" s="696" t="s">
        <v>3554</v>
      </c>
      <c r="C86" s="696" t="s">
        <v>3553</v>
      </c>
      <c r="D86" s="875"/>
      <c r="E86" s="991">
        <f>F86-5</f>
        <v>43724</v>
      </c>
      <c r="F86" s="719">
        <f>F85+7</f>
        <v>43729</v>
      </c>
      <c r="G86" s="719">
        <f>F86+48</f>
        <v>43777</v>
      </c>
    </row>
    <row r="87" spans="1:7" s="628" customFormat="1" ht="15" hidden="1" customHeight="1">
      <c r="A87" s="953"/>
      <c r="B87" s="696" t="s">
        <v>3552</v>
      </c>
      <c r="C87" s="696" t="s">
        <v>3551</v>
      </c>
      <c r="D87" s="875"/>
      <c r="E87" s="991">
        <f>F87-5</f>
        <v>43731</v>
      </c>
      <c r="F87" s="719">
        <f>F86+7</f>
        <v>43736</v>
      </c>
      <c r="G87" s="719">
        <f>F87+48</f>
        <v>43784</v>
      </c>
    </row>
    <row r="88" spans="1:7" s="628" customFormat="1" ht="15" hidden="1" customHeight="1">
      <c r="A88" s="953"/>
      <c r="B88" s="651" t="s">
        <v>2733</v>
      </c>
      <c r="C88" s="651" t="s">
        <v>3294</v>
      </c>
      <c r="D88" s="875"/>
      <c r="E88" s="991">
        <f>F88-5</f>
        <v>43738</v>
      </c>
      <c r="F88" s="719">
        <f>F87+7</f>
        <v>43743</v>
      </c>
      <c r="G88" s="719">
        <f>F88+48</f>
        <v>43791</v>
      </c>
    </row>
    <row r="89" spans="1:7" s="628" customFormat="1" ht="15" hidden="1" customHeight="1">
      <c r="A89" s="953"/>
      <c r="B89" s="993" t="s">
        <v>2660</v>
      </c>
      <c r="C89" s="960" t="s">
        <v>21</v>
      </c>
      <c r="D89" s="958" t="s">
        <v>5</v>
      </c>
      <c r="E89" s="956" t="s">
        <v>2569</v>
      </c>
      <c r="F89" s="957" t="s">
        <v>6</v>
      </c>
      <c r="G89" s="956" t="s">
        <v>3544</v>
      </c>
    </row>
    <row r="90" spans="1:7" s="628" customFormat="1" ht="15" hidden="1" customHeight="1">
      <c r="A90" s="953"/>
      <c r="B90" s="992"/>
      <c r="C90" s="959"/>
      <c r="D90" s="958"/>
      <c r="E90" s="956" t="s">
        <v>2568</v>
      </c>
      <c r="F90" s="957" t="s">
        <v>24</v>
      </c>
      <c r="G90" s="956" t="s">
        <v>25</v>
      </c>
    </row>
    <row r="91" spans="1:7" s="628" customFormat="1" ht="15" hidden="1" customHeight="1">
      <c r="A91" s="953"/>
      <c r="B91" s="651" t="s">
        <v>3550</v>
      </c>
      <c r="C91" s="681" t="s">
        <v>3516</v>
      </c>
      <c r="D91" s="875" t="s">
        <v>3436</v>
      </c>
      <c r="E91" s="991">
        <f>F91-5</f>
        <v>43556</v>
      </c>
      <c r="F91" s="719">
        <v>43561</v>
      </c>
      <c r="G91" s="719">
        <f>F91+44</f>
        <v>43605</v>
      </c>
    </row>
    <row r="92" spans="1:7" s="628" customFormat="1" ht="15" hidden="1" customHeight="1">
      <c r="A92" s="953"/>
      <c r="B92" s="651" t="s">
        <v>3549</v>
      </c>
      <c r="C92" s="681" t="s">
        <v>3548</v>
      </c>
      <c r="D92" s="875"/>
      <c r="E92" s="991">
        <f>F92-5</f>
        <v>43563</v>
      </c>
      <c r="F92" s="719">
        <f>F91+7</f>
        <v>43568</v>
      </c>
      <c r="G92" s="719">
        <f>F92+44</f>
        <v>43612</v>
      </c>
    </row>
    <row r="93" spans="1:7" s="628" customFormat="1" ht="15" hidden="1" customHeight="1">
      <c r="A93" s="953"/>
      <c r="B93" s="651" t="s">
        <v>3547</v>
      </c>
      <c r="C93" s="681" t="s">
        <v>53</v>
      </c>
      <c r="D93" s="875"/>
      <c r="E93" s="991">
        <f>F93-5</f>
        <v>43570</v>
      </c>
      <c r="F93" s="719">
        <f>F92+7</f>
        <v>43575</v>
      </c>
      <c r="G93" s="719">
        <f>F93+44</f>
        <v>43619</v>
      </c>
    </row>
    <row r="94" spans="1:7" s="628" customFormat="1" ht="15" hidden="1" customHeight="1">
      <c r="A94" s="953"/>
      <c r="B94" s="651" t="s">
        <v>3546</v>
      </c>
      <c r="C94" s="817" t="s">
        <v>53</v>
      </c>
      <c r="D94" s="875"/>
      <c r="E94" s="991">
        <f>F94-5</f>
        <v>43577</v>
      </c>
      <c r="F94" s="719">
        <f>F93+7</f>
        <v>43582</v>
      </c>
      <c r="G94" s="719">
        <f>F94+44</f>
        <v>43626</v>
      </c>
    </row>
    <row r="95" spans="1:7" s="628" customFormat="1" ht="15" hidden="1" customHeight="1">
      <c r="A95" s="953"/>
      <c r="B95" s="651" t="s">
        <v>3545</v>
      </c>
      <c r="C95" s="681" t="s">
        <v>2331</v>
      </c>
      <c r="D95" s="875"/>
      <c r="E95" s="991">
        <f>F95-5</f>
        <v>43584</v>
      </c>
      <c r="F95" s="719">
        <f>F94+7</f>
        <v>43589</v>
      </c>
      <c r="G95" s="719">
        <f>F95+44</f>
        <v>43633</v>
      </c>
    </row>
    <row r="96" spans="1:7" s="628" customFormat="1" ht="15" customHeight="1">
      <c r="A96" s="953"/>
      <c r="B96" s="640" t="s">
        <v>3518</v>
      </c>
      <c r="C96" s="960" t="s">
        <v>21</v>
      </c>
      <c r="D96" s="958" t="s">
        <v>5</v>
      </c>
      <c r="E96" s="956" t="s">
        <v>2569</v>
      </c>
      <c r="F96" s="957" t="s">
        <v>6</v>
      </c>
      <c r="G96" s="956" t="s">
        <v>3544</v>
      </c>
    </row>
    <row r="97" spans="1:7" s="628" customFormat="1" ht="15" customHeight="1">
      <c r="A97" s="953"/>
      <c r="B97" s="640"/>
      <c r="C97" s="959"/>
      <c r="D97" s="958"/>
      <c r="E97" s="956" t="s">
        <v>2568</v>
      </c>
      <c r="F97" s="957" t="s">
        <v>24</v>
      </c>
      <c r="G97" s="956" t="s">
        <v>25</v>
      </c>
    </row>
    <row r="98" spans="1:7" s="628" customFormat="1" ht="15" customHeight="1">
      <c r="A98" s="953"/>
      <c r="B98" s="980" t="s">
        <v>3543</v>
      </c>
      <c r="C98" s="989" t="s">
        <v>3542</v>
      </c>
      <c r="D98" s="875" t="s">
        <v>3541</v>
      </c>
      <c r="E98" s="991">
        <f>F98-7</f>
        <v>45408</v>
      </c>
      <c r="F98" s="634">
        <v>45415</v>
      </c>
      <c r="G98" s="719">
        <f>F98+41</f>
        <v>45456</v>
      </c>
    </row>
    <row r="99" spans="1:7" s="628" customFormat="1" ht="15" customHeight="1">
      <c r="A99" s="953"/>
      <c r="B99" s="980" t="s">
        <v>2981</v>
      </c>
      <c r="C99" s="989" t="s">
        <v>2978</v>
      </c>
      <c r="D99" s="875"/>
      <c r="E99" s="991">
        <f>F99-7</f>
        <v>45415</v>
      </c>
      <c r="F99" s="719">
        <f>F98+7</f>
        <v>45422</v>
      </c>
      <c r="G99" s="719">
        <f>F99+41</f>
        <v>45463</v>
      </c>
    </row>
    <row r="100" spans="1:7" s="628" customFormat="1" ht="15" customHeight="1">
      <c r="A100" s="953"/>
      <c r="B100" s="980" t="s">
        <v>3540</v>
      </c>
      <c r="C100" s="989" t="s">
        <v>3539</v>
      </c>
      <c r="D100" s="875"/>
      <c r="E100" s="991">
        <f>F100-7</f>
        <v>45422</v>
      </c>
      <c r="F100" s="719">
        <f>F99+7</f>
        <v>45429</v>
      </c>
      <c r="G100" s="719">
        <f>F100+41</f>
        <v>45470</v>
      </c>
    </row>
    <row r="101" spans="1:7" s="628" customFormat="1" ht="15" customHeight="1">
      <c r="A101" s="953"/>
      <c r="B101" s="681" t="s">
        <v>3538</v>
      </c>
      <c r="C101" s="681" t="s">
        <v>3537</v>
      </c>
      <c r="D101" s="875"/>
      <c r="E101" s="991">
        <f>F101-7</f>
        <v>45429</v>
      </c>
      <c r="F101" s="719">
        <f>F100+7</f>
        <v>45436</v>
      </c>
      <c r="G101" s="719">
        <f>F101+41</f>
        <v>45477</v>
      </c>
    </row>
    <row r="102" spans="1:7" s="628" customFormat="1" ht="15" customHeight="1">
      <c r="A102" s="953"/>
      <c r="B102" s="696" t="s">
        <v>3536</v>
      </c>
      <c r="C102" s="696" t="s">
        <v>3535</v>
      </c>
      <c r="D102" s="875"/>
      <c r="E102" s="991">
        <f>F102-7</f>
        <v>45436</v>
      </c>
      <c r="F102" s="719">
        <f>F101+7</f>
        <v>45443</v>
      </c>
      <c r="G102" s="719">
        <f>F102+41</f>
        <v>45484</v>
      </c>
    </row>
    <row r="103" spans="1:7" s="642" customFormat="1" ht="15.95" hidden="1" customHeight="1">
      <c r="A103" s="964" t="s">
        <v>3534</v>
      </c>
      <c r="B103" s="964"/>
      <c r="C103" s="963"/>
      <c r="F103" s="962"/>
    </row>
    <row r="104" spans="1:7" s="628" customFormat="1" ht="15" hidden="1" customHeight="1">
      <c r="A104" s="953"/>
      <c r="B104" s="708" t="s">
        <v>2570</v>
      </c>
      <c r="C104" s="960" t="s">
        <v>21</v>
      </c>
      <c r="D104" s="960" t="s">
        <v>5</v>
      </c>
      <c r="E104" s="956" t="s">
        <v>2569</v>
      </c>
      <c r="F104" s="957" t="s">
        <v>6</v>
      </c>
      <c r="G104" s="956" t="s">
        <v>38</v>
      </c>
    </row>
    <row r="105" spans="1:7" s="628" customFormat="1" ht="15" hidden="1" customHeight="1">
      <c r="A105" s="953"/>
      <c r="B105" s="708"/>
      <c r="C105" s="959"/>
      <c r="D105" s="959"/>
      <c r="E105" s="956" t="s">
        <v>2568</v>
      </c>
      <c r="F105" s="990" t="s">
        <v>24</v>
      </c>
      <c r="G105" s="976" t="s">
        <v>25</v>
      </c>
    </row>
    <row r="106" spans="1:7" s="628" customFormat="1" ht="15" hidden="1" customHeight="1">
      <c r="A106" s="981"/>
      <c r="B106" s="980"/>
      <c r="C106" s="980"/>
      <c r="D106" s="965" t="s">
        <v>3319</v>
      </c>
      <c r="E106" s="988">
        <f>F106-6</f>
        <v>45105</v>
      </c>
      <c r="F106" s="719">
        <v>45111</v>
      </c>
      <c r="G106" s="677">
        <f>F106+33</f>
        <v>45144</v>
      </c>
    </row>
    <row r="107" spans="1:7" s="628" customFormat="1" ht="15" hidden="1" customHeight="1">
      <c r="A107" s="981"/>
      <c r="B107" s="980"/>
      <c r="C107" s="980"/>
      <c r="D107" s="965"/>
      <c r="E107" s="988">
        <f>F107-6</f>
        <v>45112</v>
      </c>
      <c r="F107" s="677">
        <f>F106+7</f>
        <v>45118</v>
      </c>
      <c r="G107" s="677">
        <f>F107+33</f>
        <v>45151</v>
      </c>
    </row>
    <row r="108" spans="1:7" s="628" customFormat="1" ht="15" hidden="1" customHeight="1">
      <c r="A108" s="981"/>
      <c r="B108" s="980"/>
      <c r="C108" s="989"/>
      <c r="D108" s="965"/>
      <c r="E108" s="988">
        <f>F108-6</f>
        <v>45119</v>
      </c>
      <c r="F108" s="677">
        <f>F107+7</f>
        <v>45125</v>
      </c>
      <c r="G108" s="677">
        <f>F108+33</f>
        <v>45158</v>
      </c>
    </row>
    <row r="109" spans="1:7" s="628" customFormat="1" ht="15" hidden="1" customHeight="1">
      <c r="A109" s="981"/>
      <c r="B109" s="980"/>
      <c r="C109" s="980"/>
      <c r="D109" s="965"/>
      <c r="E109" s="988">
        <f>F109-6</f>
        <v>45126</v>
      </c>
      <c r="F109" s="677">
        <f>F108+7</f>
        <v>45132</v>
      </c>
      <c r="G109" s="677">
        <f>F109+33</f>
        <v>45165</v>
      </c>
    </row>
    <row r="110" spans="1:7" s="628" customFormat="1" ht="15" hidden="1" customHeight="1">
      <c r="A110" s="981"/>
      <c r="B110" s="980"/>
      <c r="C110" s="989"/>
      <c r="D110" s="965"/>
      <c r="E110" s="988">
        <f>F110-6</f>
        <v>45133</v>
      </c>
      <c r="F110" s="677">
        <f>F109+7</f>
        <v>45139</v>
      </c>
      <c r="G110" s="677">
        <f>F110+33</f>
        <v>45172</v>
      </c>
    </row>
    <row r="111" spans="1:7" s="642" customFormat="1" ht="15" customHeight="1">
      <c r="A111" s="987" t="s">
        <v>3533</v>
      </c>
      <c r="B111" s="987"/>
      <c r="C111" s="986"/>
      <c r="D111" s="962"/>
      <c r="E111" s="962"/>
      <c r="F111" s="961"/>
      <c r="G111" s="985"/>
    </row>
    <row r="112" spans="1:7" s="628" customFormat="1" ht="15" customHeight="1">
      <c r="A112" s="981"/>
      <c r="B112" s="640" t="s">
        <v>3532</v>
      </c>
      <c r="C112" s="984" t="s">
        <v>21</v>
      </c>
      <c r="D112" s="958" t="s">
        <v>5</v>
      </c>
      <c r="E112" s="956" t="s">
        <v>2569</v>
      </c>
      <c r="F112" s="957" t="s">
        <v>6</v>
      </c>
      <c r="G112" s="956" t="s">
        <v>3531</v>
      </c>
    </row>
    <row r="113" spans="1:11" s="628" customFormat="1" ht="15" customHeight="1">
      <c r="A113" s="981"/>
      <c r="B113" s="640"/>
      <c r="C113" s="983"/>
      <c r="D113" s="958"/>
      <c r="E113" s="956" t="s">
        <v>2568</v>
      </c>
      <c r="F113" s="957" t="s">
        <v>24</v>
      </c>
      <c r="G113" s="982" t="s">
        <v>25</v>
      </c>
    </row>
    <row r="114" spans="1:11" s="628" customFormat="1" ht="15" customHeight="1">
      <c r="A114" s="981"/>
      <c r="B114" s="980" t="s">
        <v>3530</v>
      </c>
      <c r="C114" s="980" t="s">
        <v>3529</v>
      </c>
      <c r="D114" s="979" t="s">
        <v>3528</v>
      </c>
      <c r="E114" s="732">
        <f>F114-7</f>
        <v>45412</v>
      </c>
      <c r="F114" s="719">
        <v>45419</v>
      </c>
      <c r="G114" s="719">
        <f>F114+40</f>
        <v>45459</v>
      </c>
    </row>
    <row r="115" spans="1:11" s="628" customFormat="1" ht="15" customHeight="1">
      <c r="A115" s="981"/>
      <c r="B115" s="980" t="s">
        <v>3527</v>
      </c>
      <c r="C115" s="980" t="s">
        <v>3526</v>
      </c>
      <c r="D115" s="979"/>
      <c r="E115" s="732">
        <f>F115-7</f>
        <v>45419</v>
      </c>
      <c r="F115" s="719">
        <f>F114+7</f>
        <v>45426</v>
      </c>
      <c r="G115" s="719">
        <f>F115+40</f>
        <v>45466</v>
      </c>
    </row>
    <row r="116" spans="1:11" s="628" customFormat="1" ht="15" customHeight="1">
      <c r="A116" s="981"/>
      <c r="B116" s="980" t="s">
        <v>3525</v>
      </c>
      <c r="C116" s="980" t="s">
        <v>3524</v>
      </c>
      <c r="D116" s="979"/>
      <c r="E116" s="732">
        <f>F116-7</f>
        <v>45426</v>
      </c>
      <c r="F116" s="719">
        <f>F115+7</f>
        <v>45433</v>
      </c>
      <c r="G116" s="719">
        <f>F116+40</f>
        <v>45473</v>
      </c>
    </row>
    <row r="117" spans="1:11" s="628" customFormat="1" ht="15" customHeight="1">
      <c r="A117" s="981"/>
      <c r="B117" s="980" t="s">
        <v>3523</v>
      </c>
      <c r="C117" s="980" t="s">
        <v>3522</v>
      </c>
      <c r="D117" s="979"/>
      <c r="E117" s="732">
        <f>F117-7</f>
        <v>45433</v>
      </c>
      <c r="F117" s="719">
        <f>F116+7</f>
        <v>45440</v>
      </c>
      <c r="G117" s="719">
        <f>F117+40</f>
        <v>45480</v>
      </c>
    </row>
    <row r="118" spans="1:11" s="628" customFormat="1" ht="15" customHeight="1">
      <c r="A118" s="981"/>
      <c r="B118" s="980" t="s">
        <v>3521</v>
      </c>
      <c r="C118" s="980" t="s">
        <v>3520</v>
      </c>
      <c r="D118" s="979"/>
      <c r="E118" s="732">
        <f>F118-7</f>
        <v>45440</v>
      </c>
      <c r="F118" s="719">
        <f>F117+7</f>
        <v>45447</v>
      </c>
      <c r="G118" s="719">
        <f>F118+40</f>
        <v>45487</v>
      </c>
    </row>
    <row r="119" spans="1:11" s="642" customFormat="1" ht="17.25" customHeight="1">
      <c r="A119" s="964" t="s">
        <v>3519</v>
      </c>
      <c r="B119" s="964"/>
      <c r="C119" s="978"/>
      <c r="D119" s="962"/>
      <c r="E119" s="962"/>
      <c r="F119" s="961"/>
      <c r="G119" s="961"/>
      <c r="H119" s="907"/>
    </row>
    <row r="120" spans="1:11" s="628" customFormat="1" ht="15" hidden="1" customHeight="1">
      <c r="A120" s="953"/>
      <c r="B120" s="970" t="s">
        <v>3518</v>
      </c>
      <c r="C120" s="960" t="s">
        <v>2692</v>
      </c>
      <c r="D120" s="960" t="s">
        <v>5</v>
      </c>
      <c r="E120" s="976" t="s">
        <v>2569</v>
      </c>
      <c r="F120" s="957" t="s">
        <v>6</v>
      </c>
      <c r="G120" s="976" t="s">
        <v>3485</v>
      </c>
      <c r="H120" s="951"/>
    </row>
    <row r="121" spans="1:11" s="628" customFormat="1" ht="15" hidden="1" customHeight="1">
      <c r="A121" s="953"/>
      <c r="B121" s="977"/>
      <c r="C121" s="959"/>
      <c r="D121" s="975"/>
      <c r="E121" s="956" t="s">
        <v>2568</v>
      </c>
      <c r="F121" s="974" t="s">
        <v>24</v>
      </c>
      <c r="G121" s="956" t="s">
        <v>25</v>
      </c>
      <c r="H121" s="894"/>
    </row>
    <row r="122" spans="1:11" s="628" customFormat="1" ht="15" hidden="1" customHeight="1">
      <c r="A122" s="953"/>
      <c r="B122" s="696" t="s">
        <v>3517</v>
      </c>
      <c r="C122" s="696" t="s">
        <v>3516</v>
      </c>
      <c r="D122" s="875" t="s">
        <v>82</v>
      </c>
      <c r="E122" s="973">
        <f>F122-5</f>
        <v>43799</v>
      </c>
      <c r="F122" s="634">
        <v>43804</v>
      </c>
      <c r="G122" s="972">
        <f>F122+40</f>
        <v>43844</v>
      </c>
    </row>
    <row r="123" spans="1:11" s="628" customFormat="1" ht="15" hidden="1" customHeight="1">
      <c r="A123" s="953"/>
      <c r="B123" s="696" t="s">
        <v>3515</v>
      </c>
      <c r="C123" s="696" t="s">
        <v>3514</v>
      </c>
      <c r="D123" s="875"/>
      <c r="E123" s="973">
        <f>F123-5</f>
        <v>43806</v>
      </c>
      <c r="F123" s="972">
        <f>F122+7</f>
        <v>43811</v>
      </c>
      <c r="G123" s="972">
        <f>F123+40</f>
        <v>43851</v>
      </c>
    </row>
    <row r="124" spans="1:11" s="628" customFormat="1" ht="15" hidden="1" customHeight="1">
      <c r="A124" s="953"/>
      <c r="B124" s="696" t="s">
        <v>3513</v>
      </c>
      <c r="C124" s="696" t="s">
        <v>3512</v>
      </c>
      <c r="D124" s="875"/>
      <c r="E124" s="973">
        <f>F124-5</f>
        <v>43813</v>
      </c>
      <c r="F124" s="972">
        <f>F123+7</f>
        <v>43818</v>
      </c>
      <c r="G124" s="972">
        <f>F124+40</f>
        <v>43858</v>
      </c>
    </row>
    <row r="125" spans="1:11" s="628" customFormat="1" ht="15" hidden="1">
      <c r="A125" s="953"/>
      <c r="B125" s="696" t="s">
        <v>3511</v>
      </c>
      <c r="C125" s="851" t="s">
        <v>3510</v>
      </c>
      <c r="D125" s="875"/>
      <c r="E125" s="973">
        <f>F125-5</f>
        <v>43820</v>
      </c>
      <c r="F125" s="972">
        <f>F124+7</f>
        <v>43825</v>
      </c>
      <c r="G125" s="972">
        <f>F125+40</f>
        <v>43865</v>
      </c>
      <c r="H125" s="894"/>
      <c r="I125" s="894"/>
      <c r="J125" s="894"/>
      <c r="K125" s="894"/>
    </row>
    <row r="126" spans="1:11" s="628" customFormat="1" ht="15" hidden="1">
      <c r="A126" s="953"/>
      <c r="B126" s="696" t="s">
        <v>3509</v>
      </c>
      <c r="C126" s="851" t="s">
        <v>3508</v>
      </c>
      <c r="D126" s="875"/>
      <c r="E126" s="973">
        <f>F126-5</f>
        <v>43827</v>
      </c>
      <c r="F126" s="972">
        <f>F125+7</f>
        <v>43832</v>
      </c>
      <c r="G126" s="972">
        <f>F126+40</f>
        <v>43872</v>
      </c>
      <c r="H126" s="894"/>
      <c r="I126" s="894"/>
      <c r="J126" s="894"/>
      <c r="K126" s="894"/>
    </row>
    <row r="127" spans="1:11" s="628" customFormat="1" ht="15" customHeight="1">
      <c r="A127" s="953"/>
      <c r="B127" s="640" t="s">
        <v>3074</v>
      </c>
      <c r="C127" s="958" t="s">
        <v>21</v>
      </c>
      <c r="D127" s="960" t="s">
        <v>5</v>
      </c>
      <c r="E127" s="976" t="s">
        <v>2569</v>
      </c>
      <c r="F127" s="957" t="s">
        <v>6</v>
      </c>
      <c r="G127" s="976" t="s">
        <v>3485</v>
      </c>
      <c r="H127" s="951"/>
    </row>
    <row r="128" spans="1:11" s="628" customFormat="1" ht="15" customHeight="1">
      <c r="A128" s="953"/>
      <c r="B128" s="640"/>
      <c r="C128" s="958"/>
      <c r="D128" s="975"/>
      <c r="E128" s="956" t="s">
        <v>2568</v>
      </c>
      <c r="F128" s="974" t="s">
        <v>24</v>
      </c>
      <c r="G128" s="956" t="s">
        <v>25</v>
      </c>
      <c r="H128" s="894"/>
    </row>
    <row r="129" spans="1:11" s="628" customFormat="1" ht="15" customHeight="1">
      <c r="A129" s="953"/>
      <c r="B129" s="696" t="s">
        <v>3507</v>
      </c>
      <c r="C129" s="696" t="s">
        <v>3506</v>
      </c>
      <c r="D129" s="875" t="s">
        <v>2401</v>
      </c>
      <c r="E129" s="973">
        <f>F129-6</f>
        <v>45409</v>
      </c>
      <c r="F129" s="634">
        <v>45415</v>
      </c>
      <c r="G129" s="972">
        <f>F129+40</f>
        <v>45455</v>
      </c>
    </row>
    <row r="130" spans="1:11" s="628" customFormat="1" ht="15" customHeight="1">
      <c r="A130" s="953"/>
      <c r="B130" s="696" t="s">
        <v>3505</v>
      </c>
      <c r="C130" s="696" t="s">
        <v>3504</v>
      </c>
      <c r="D130" s="875"/>
      <c r="E130" s="973">
        <f>F130-6</f>
        <v>45416</v>
      </c>
      <c r="F130" s="972">
        <f>F129+7</f>
        <v>45422</v>
      </c>
      <c r="G130" s="972">
        <f>F130+40</f>
        <v>45462</v>
      </c>
    </row>
    <row r="131" spans="1:11" s="628" customFormat="1" ht="15" customHeight="1">
      <c r="A131" s="953"/>
      <c r="B131" s="696" t="s">
        <v>3503</v>
      </c>
      <c r="C131" s="696" t="s">
        <v>3502</v>
      </c>
      <c r="D131" s="875"/>
      <c r="E131" s="973">
        <f>F131-6</f>
        <v>45423</v>
      </c>
      <c r="F131" s="972">
        <f>F130+7</f>
        <v>45429</v>
      </c>
      <c r="G131" s="972">
        <f>F131+40</f>
        <v>45469</v>
      </c>
    </row>
    <row r="132" spans="1:11" s="628" customFormat="1" ht="15">
      <c r="A132" s="953"/>
      <c r="B132" s="696" t="s">
        <v>3501</v>
      </c>
      <c r="C132" s="696" t="s">
        <v>3500</v>
      </c>
      <c r="D132" s="875"/>
      <c r="E132" s="973">
        <f>F132-6</f>
        <v>45430</v>
      </c>
      <c r="F132" s="972">
        <f>F131+7</f>
        <v>45436</v>
      </c>
      <c r="G132" s="972">
        <f>F132+40</f>
        <v>45476</v>
      </c>
      <c r="H132" s="894"/>
      <c r="I132" s="894"/>
      <c r="J132" s="894"/>
      <c r="K132" s="894"/>
    </row>
    <row r="133" spans="1:11" s="628" customFormat="1" ht="15">
      <c r="A133" s="953"/>
      <c r="B133" s="696" t="s">
        <v>3499</v>
      </c>
      <c r="C133" s="696" t="s">
        <v>3498</v>
      </c>
      <c r="D133" s="875"/>
      <c r="E133" s="973">
        <f>F133-6</f>
        <v>45437</v>
      </c>
      <c r="F133" s="972">
        <f>F132+7</f>
        <v>45443</v>
      </c>
      <c r="G133" s="972">
        <f>F133+40</f>
        <v>45483</v>
      </c>
      <c r="H133" s="894"/>
      <c r="I133" s="894"/>
      <c r="J133" s="894"/>
      <c r="K133" s="894"/>
    </row>
    <row r="134" spans="1:11" s="628" customFormat="1" ht="15" hidden="1" customHeight="1">
      <c r="A134" s="953"/>
      <c r="B134" s="970" t="s">
        <v>20</v>
      </c>
      <c r="C134" s="960" t="s">
        <v>21</v>
      </c>
      <c r="D134" s="960" t="s">
        <v>5</v>
      </c>
      <c r="E134" s="976" t="s">
        <v>2569</v>
      </c>
      <c r="F134" s="957" t="s">
        <v>6</v>
      </c>
      <c r="G134" s="976" t="s">
        <v>3485</v>
      </c>
      <c r="H134" s="951"/>
    </row>
    <row r="135" spans="1:11" s="628" customFormat="1" ht="15" hidden="1" customHeight="1">
      <c r="A135" s="953"/>
      <c r="B135" s="977"/>
      <c r="C135" s="959"/>
      <c r="D135" s="959"/>
      <c r="E135" s="956" t="s">
        <v>2568</v>
      </c>
      <c r="F135" s="974" t="s">
        <v>24</v>
      </c>
      <c r="G135" s="956" t="s">
        <v>25</v>
      </c>
      <c r="H135" s="894"/>
    </row>
    <row r="136" spans="1:11" s="628" customFormat="1" ht="15" hidden="1" customHeight="1">
      <c r="A136" s="953"/>
      <c r="B136" s="696" t="s">
        <v>3497</v>
      </c>
      <c r="C136" s="696" t="s">
        <v>3496</v>
      </c>
      <c r="D136" s="923" t="s">
        <v>3495</v>
      </c>
      <c r="E136" s="973">
        <f>F136-5</f>
        <v>43800</v>
      </c>
      <c r="F136" s="634">
        <v>43805</v>
      </c>
      <c r="G136" s="972">
        <f>F136+42</f>
        <v>43847</v>
      </c>
    </row>
    <row r="137" spans="1:11" s="628" customFormat="1" ht="15" hidden="1" customHeight="1">
      <c r="A137" s="953"/>
      <c r="B137" s="696" t="s">
        <v>3494</v>
      </c>
      <c r="C137" s="696" t="s">
        <v>3493</v>
      </c>
      <c r="D137" s="922"/>
      <c r="E137" s="973">
        <f>F137-5</f>
        <v>43807</v>
      </c>
      <c r="F137" s="972">
        <f>F136+7</f>
        <v>43812</v>
      </c>
      <c r="G137" s="972">
        <f>F137+42</f>
        <v>43854</v>
      </c>
    </row>
    <row r="138" spans="1:11" s="628" customFormat="1" ht="15" hidden="1" customHeight="1">
      <c r="A138" s="953"/>
      <c r="B138" s="696" t="s">
        <v>3492</v>
      </c>
      <c r="C138" s="696" t="s">
        <v>3491</v>
      </c>
      <c r="D138" s="922"/>
      <c r="E138" s="973">
        <f>F138-5</f>
        <v>43814</v>
      </c>
      <c r="F138" s="972">
        <f>F137+7</f>
        <v>43819</v>
      </c>
      <c r="G138" s="972">
        <f>F138+42</f>
        <v>43861</v>
      </c>
    </row>
    <row r="139" spans="1:11" s="628" customFormat="1" ht="15" hidden="1">
      <c r="A139" s="953"/>
      <c r="B139" s="696" t="s">
        <v>3490</v>
      </c>
      <c r="C139" s="696" t="s">
        <v>3489</v>
      </c>
      <c r="D139" s="922"/>
      <c r="E139" s="973">
        <f>F139-5</f>
        <v>43821</v>
      </c>
      <c r="F139" s="972">
        <f>F138+7</f>
        <v>43826</v>
      </c>
      <c r="G139" s="972">
        <f>F139+42</f>
        <v>43868</v>
      </c>
      <c r="H139" s="894"/>
      <c r="I139" s="894"/>
      <c r="J139" s="894"/>
      <c r="K139" s="894"/>
    </row>
    <row r="140" spans="1:11" s="628" customFormat="1" ht="15" hidden="1">
      <c r="A140" s="953"/>
      <c r="B140" s="696" t="s">
        <v>3488</v>
      </c>
      <c r="C140" s="696" t="s">
        <v>3487</v>
      </c>
      <c r="D140" s="921"/>
      <c r="E140" s="973">
        <f>F140-5</f>
        <v>43828</v>
      </c>
      <c r="F140" s="972">
        <f>F139+7</f>
        <v>43833</v>
      </c>
      <c r="G140" s="972">
        <f>F140+42</f>
        <v>43875</v>
      </c>
      <c r="H140" s="894"/>
      <c r="I140" s="894"/>
      <c r="J140" s="894"/>
      <c r="K140" s="894"/>
    </row>
    <row r="141" spans="1:11" s="628" customFormat="1" ht="15" hidden="1" customHeight="1">
      <c r="A141" s="953"/>
      <c r="B141" s="749" t="s">
        <v>1142</v>
      </c>
      <c r="C141" s="960" t="s">
        <v>3486</v>
      </c>
      <c r="D141" s="960" t="s">
        <v>5</v>
      </c>
      <c r="E141" s="976" t="s">
        <v>2569</v>
      </c>
      <c r="F141" s="957" t="s">
        <v>6</v>
      </c>
      <c r="G141" s="976" t="s">
        <v>3485</v>
      </c>
      <c r="H141" s="951"/>
    </row>
    <row r="142" spans="1:11" s="628" customFormat="1" ht="15" hidden="1" customHeight="1">
      <c r="A142" s="953"/>
      <c r="B142" s="749"/>
      <c r="C142" s="959"/>
      <c r="D142" s="975"/>
      <c r="E142" s="956" t="s">
        <v>2568</v>
      </c>
      <c r="F142" s="974" t="s">
        <v>24</v>
      </c>
      <c r="G142" s="956" t="s">
        <v>25</v>
      </c>
      <c r="H142" s="894"/>
    </row>
    <row r="143" spans="1:11" s="628" customFormat="1" ht="15" hidden="1" customHeight="1">
      <c r="A143" s="953"/>
      <c r="B143" s="696" t="s">
        <v>3484</v>
      </c>
      <c r="C143" s="696" t="s">
        <v>3483</v>
      </c>
      <c r="D143" s="875" t="s">
        <v>3482</v>
      </c>
      <c r="E143" s="973">
        <f>F143-7</f>
        <v>45291</v>
      </c>
      <c r="F143" s="634">
        <v>45298</v>
      </c>
      <c r="G143" s="972">
        <f>F143+47</f>
        <v>45345</v>
      </c>
    </row>
    <row r="144" spans="1:11" s="628" customFormat="1" ht="15" hidden="1" customHeight="1">
      <c r="A144" s="953"/>
      <c r="B144" s="696" t="s">
        <v>3481</v>
      </c>
      <c r="C144" s="696" t="s">
        <v>3480</v>
      </c>
      <c r="D144" s="875"/>
      <c r="E144" s="973">
        <f>F144-7</f>
        <v>45298</v>
      </c>
      <c r="F144" s="972">
        <f>F143+7</f>
        <v>45305</v>
      </c>
      <c r="G144" s="972">
        <f>F144+47</f>
        <v>45352</v>
      </c>
    </row>
    <row r="145" spans="1:11" s="628" customFormat="1" ht="15" hidden="1" customHeight="1">
      <c r="A145" s="953"/>
      <c r="B145" s="696" t="s">
        <v>3479</v>
      </c>
      <c r="C145" s="696" t="s">
        <v>3478</v>
      </c>
      <c r="D145" s="875"/>
      <c r="E145" s="973">
        <f>F145-7</f>
        <v>45305</v>
      </c>
      <c r="F145" s="972">
        <f>F144+7</f>
        <v>45312</v>
      </c>
      <c r="G145" s="972">
        <f>F145+47</f>
        <v>45359</v>
      </c>
    </row>
    <row r="146" spans="1:11" s="628" customFormat="1" ht="15" hidden="1">
      <c r="A146" s="953"/>
      <c r="B146" s="696" t="s">
        <v>3477</v>
      </c>
      <c r="C146" s="696" t="s">
        <v>3476</v>
      </c>
      <c r="D146" s="875"/>
      <c r="E146" s="973">
        <f>F146-7</f>
        <v>45312</v>
      </c>
      <c r="F146" s="972">
        <f>F145+7</f>
        <v>45319</v>
      </c>
      <c r="G146" s="972">
        <f>F146+47</f>
        <v>45366</v>
      </c>
      <c r="H146" s="894"/>
      <c r="I146" s="894"/>
      <c r="J146" s="894"/>
      <c r="K146" s="894"/>
    </row>
    <row r="147" spans="1:11" s="628" customFormat="1" ht="15" hidden="1">
      <c r="A147" s="953"/>
      <c r="B147" s="696" t="s">
        <v>3475</v>
      </c>
      <c r="C147" s="696" t="s">
        <v>3474</v>
      </c>
      <c r="D147" s="875"/>
      <c r="E147" s="973">
        <f>F147-7</f>
        <v>45319</v>
      </c>
      <c r="F147" s="972">
        <f>F146+7</f>
        <v>45326</v>
      </c>
      <c r="G147" s="972">
        <f>F147+47</f>
        <v>45373</v>
      </c>
      <c r="H147" s="894"/>
      <c r="I147" s="894"/>
      <c r="J147" s="894"/>
      <c r="K147" s="894"/>
    </row>
    <row r="148" spans="1:11" s="642" customFormat="1" ht="15">
      <c r="A148" s="964" t="s">
        <v>3473</v>
      </c>
      <c r="B148" s="964"/>
      <c r="C148" s="696"/>
      <c r="D148" s="962"/>
      <c r="E148" s="962"/>
      <c r="F148" s="961"/>
      <c r="G148" s="961"/>
      <c r="H148" s="907"/>
      <c r="I148" s="907"/>
      <c r="J148" s="907"/>
      <c r="K148" s="907"/>
    </row>
    <row r="149" spans="1:11" s="628" customFormat="1" ht="15">
      <c r="A149" s="953"/>
      <c r="B149" s="640" t="s">
        <v>2660</v>
      </c>
      <c r="C149" s="958" t="s">
        <v>21</v>
      </c>
      <c r="D149" s="958" t="s">
        <v>5</v>
      </c>
      <c r="E149" s="956" t="s">
        <v>2569</v>
      </c>
      <c r="F149" s="957" t="s">
        <v>6</v>
      </c>
      <c r="G149" s="956" t="s">
        <v>3457</v>
      </c>
      <c r="H149" s="894"/>
      <c r="I149" s="894"/>
      <c r="J149" s="894"/>
      <c r="K149" s="894"/>
    </row>
    <row r="150" spans="1:11" s="628" customFormat="1" ht="15">
      <c r="A150" s="953"/>
      <c r="B150" s="640"/>
      <c r="C150" s="960"/>
      <c r="D150" s="958"/>
      <c r="E150" s="956" t="s">
        <v>2568</v>
      </c>
      <c r="F150" s="957" t="s">
        <v>24</v>
      </c>
      <c r="G150" s="956" t="s">
        <v>25</v>
      </c>
      <c r="H150" s="955"/>
      <c r="I150" s="894"/>
      <c r="J150" s="894"/>
      <c r="K150" s="894"/>
    </row>
    <row r="151" spans="1:11" s="628" customFormat="1" ht="15">
      <c r="A151" s="953"/>
      <c r="B151" s="696" t="s">
        <v>3413</v>
      </c>
      <c r="C151" s="696" t="s">
        <v>2662</v>
      </c>
      <c r="D151" s="954" t="s">
        <v>3472</v>
      </c>
      <c r="E151" s="732">
        <f>F151-8</f>
        <v>45405</v>
      </c>
      <c r="F151" s="634">
        <v>45413</v>
      </c>
      <c r="G151" s="719">
        <f>F151+31</f>
        <v>45444</v>
      </c>
      <c r="H151" s="894"/>
      <c r="I151" s="894"/>
      <c r="J151" s="894"/>
      <c r="K151" s="894"/>
    </row>
    <row r="152" spans="1:11" s="628" customFormat="1" ht="15">
      <c r="A152" s="953"/>
      <c r="B152" s="696" t="s">
        <v>3471</v>
      </c>
      <c r="C152" s="696" t="s">
        <v>3470</v>
      </c>
      <c r="D152" s="952"/>
      <c r="E152" s="732">
        <f>F152-8</f>
        <v>45412</v>
      </c>
      <c r="F152" s="719">
        <f>F151+7</f>
        <v>45420</v>
      </c>
      <c r="G152" s="719">
        <f>F152+31</f>
        <v>45451</v>
      </c>
      <c r="H152" s="894"/>
      <c r="I152" s="894"/>
      <c r="J152" s="894"/>
      <c r="K152" s="894"/>
    </row>
    <row r="153" spans="1:11" s="628" customFormat="1" ht="15">
      <c r="A153" s="953"/>
      <c r="B153" s="696" t="s">
        <v>3469</v>
      </c>
      <c r="C153" s="696" t="s">
        <v>3422</v>
      </c>
      <c r="D153" s="952"/>
      <c r="E153" s="732">
        <f>F153-8</f>
        <v>45419</v>
      </c>
      <c r="F153" s="719">
        <f>F152+7</f>
        <v>45427</v>
      </c>
      <c r="G153" s="719">
        <f>F153+31</f>
        <v>45458</v>
      </c>
      <c r="H153" s="894"/>
      <c r="I153" s="894"/>
      <c r="J153" s="894"/>
      <c r="K153" s="894"/>
    </row>
    <row r="154" spans="1:11" s="618" customFormat="1">
      <c r="A154" s="757"/>
      <c r="B154" s="696" t="s">
        <v>3468</v>
      </c>
      <c r="C154" s="696" t="s">
        <v>3420</v>
      </c>
      <c r="D154" s="952"/>
      <c r="E154" s="732">
        <f>F154-8</f>
        <v>45426</v>
      </c>
      <c r="F154" s="719">
        <f>F153+7</f>
        <v>45434</v>
      </c>
      <c r="G154" s="719">
        <f>F154+31</f>
        <v>45465</v>
      </c>
      <c r="H154" s="951"/>
      <c r="I154" s="909"/>
      <c r="J154" s="909"/>
      <c r="K154" s="909"/>
    </row>
    <row r="155" spans="1:11">
      <c r="B155" s="696" t="s">
        <v>3467</v>
      </c>
      <c r="C155" s="696" t="s">
        <v>3428</v>
      </c>
      <c r="D155" s="950"/>
      <c r="E155" s="732">
        <f>F155-8</f>
        <v>45433</v>
      </c>
      <c r="F155" s="719">
        <f>F154+7</f>
        <v>45441</v>
      </c>
      <c r="G155" s="719">
        <f>F155+31</f>
        <v>45472</v>
      </c>
    </row>
    <row r="156" spans="1:11" s="628" customFormat="1" ht="15" hidden="1">
      <c r="A156" s="953"/>
      <c r="B156" s="971" t="s">
        <v>20</v>
      </c>
      <c r="C156" s="958" t="s">
        <v>21</v>
      </c>
      <c r="D156" s="958" t="s">
        <v>5</v>
      </c>
      <c r="E156" s="956" t="s">
        <v>2569</v>
      </c>
      <c r="F156" s="957" t="s">
        <v>6</v>
      </c>
      <c r="G156" s="956" t="s">
        <v>3457</v>
      </c>
      <c r="H156" s="894"/>
      <c r="I156" s="894"/>
      <c r="J156" s="894"/>
      <c r="K156" s="894"/>
    </row>
    <row r="157" spans="1:11" s="628" customFormat="1" ht="15" hidden="1">
      <c r="A157" s="953"/>
      <c r="B157" s="970"/>
      <c r="C157" s="960"/>
      <c r="D157" s="958"/>
      <c r="E157" s="956" t="s">
        <v>2568</v>
      </c>
      <c r="F157" s="957" t="s">
        <v>24</v>
      </c>
      <c r="G157" s="956" t="s">
        <v>25</v>
      </c>
      <c r="H157" s="955"/>
      <c r="I157" s="894"/>
      <c r="J157" s="894"/>
      <c r="K157" s="894"/>
    </row>
    <row r="158" spans="1:11" s="628" customFormat="1" ht="15" hidden="1">
      <c r="A158" s="953"/>
      <c r="B158" s="652" t="s">
        <v>3466</v>
      </c>
      <c r="C158" s="652" t="s">
        <v>3465</v>
      </c>
      <c r="D158" s="954" t="s">
        <v>3194</v>
      </c>
      <c r="E158" s="732">
        <f>F158-7</f>
        <v>44286</v>
      </c>
      <c r="F158" s="966">
        <v>44293</v>
      </c>
      <c r="G158" s="719">
        <f>F158+35</f>
        <v>44328</v>
      </c>
      <c r="H158" s="894"/>
      <c r="I158" s="894"/>
      <c r="J158" s="894"/>
      <c r="K158" s="894"/>
    </row>
    <row r="159" spans="1:11" s="628" customFormat="1" ht="15" hidden="1">
      <c r="A159" s="953"/>
      <c r="B159" s="652" t="s">
        <v>3464</v>
      </c>
      <c r="C159" s="851" t="s">
        <v>3463</v>
      </c>
      <c r="D159" s="952"/>
      <c r="E159" s="732">
        <f>F159-7</f>
        <v>44293</v>
      </c>
      <c r="F159" s="719">
        <f>F158+7</f>
        <v>44300</v>
      </c>
      <c r="G159" s="719">
        <f>F159+35</f>
        <v>44335</v>
      </c>
      <c r="H159" s="894"/>
      <c r="I159" s="894"/>
      <c r="J159" s="894"/>
      <c r="K159" s="894"/>
    </row>
    <row r="160" spans="1:11" s="628" customFormat="1" ht="15" hidden="1">
      <c r="A160" s="953"/>
      <c r="B160" s="652" t="s">
        <v>3462</v>
      </c>
      <c r="C160" s="851" t="s">
        <v>2588</v>
      </c>
      <c r="D160" s="952"/>
      <c r="E160" s="732">
        <f>F160-7</f>
        <v>44300</v>
      </c>
      <c r="F160" s="719">
        <f>F159+7</f>
        <v>44307</v>
      </c>
      <c r="G160" s="719">
        <f>F160+35</f>
        <v>44342</v>
      </c>
      <c r="H160" s="894"/>
      <c r="I160" s="894"/>
      <c r="J160" s="894"/>
      <c r="K160" s="894"/>
    </row>
    <row r="161" spans="1:11" s="618" customFormat="1" hidden="1">
      <c r="A161" s="757"/>
      <c r="B161" s="652" t="s">
        <v>3461</v>
      </c>
      <c r="C161" s="851" t="s">
        <v>3460</v>
      </c>
      <c r="D161" s="952"/>
      <c r="E161" s="732">
        <f>F161-7</f>
        <v>44307</v>
      </c>
      <c r="F161" s="719">
        <f>F160+7</f>
        <v>44314</v>
      </c>
      <c r="G161" s="719">
        <f>F161+35</f>
        <v>44349</v>
      </c>
      <c r="H161" s="951"/>
      <c r="I161" s="909"/>
      <c r="J161" s="909"/>
      <c r="K161" s="909"/>
    </row>
    <row r="162" spans="1:11" hidden="1">
      <c r="B162" s="652" t="s">
        <v>3459</v>
      </c>
      <c r="C162" s="851" t="s">
        <v>3458</v>
      </c>
      <c r="D162" s="950"/>
      <c r="E162" s="732">
        <f>F162-7</f>
        <v>44314</v>
      </c>
      <c r="F162" s="719">
        <f>F161+7</f>
        <v>44321</v>
      </c>
      <c r="G162" s="719">
        <f>F162+35</f>
        <v>44356</v>
      </c>
    </row>
    <row r="163" spans="1:11" s="628" customFormat="1" ht="15" hidden="1">
      <c r="A163" s="953"/>
      <c r="B163" s="969" t="s">
        <v>20</v>
      </c>
      <c r="C163" s="958" t="s">
        <v>21</v>
      </c>
      <c r="D163" s="958" t="s">
        <v>5</v>
      </c>
      <c r="E163" s="956" t="s">
        <v>2569</v>
      </c>
      <c r="F163" s="957" t="s">
        <v>6</v>
      </c>
      <c r="G163" s="956" t="s">
        <v>3457</v>
      </c>
      <c r="H163" s="894"/>
      <c r="I163" s="894"/>
      <c r="J163" s="894"/>
      <c r="K163" s="894"/>
    </row>
    <row r="164" spans="1:11" s="628" customFormat="1" ht="15" hidden="1">
      <c r="A164" s="953"/>
      <c r="B164" s="968"/>
      <c r="C164" s="960"/>
      <c r="D164" s="958"/>
      <c r="E164" s="956" t="s">
        <v>2568</v>
      </c>
      <c r="F164" s="957" t="s">
        <v>24</v>
      </c>
      <c r="G164" s="956" t="s">
        <v>25</v>
      </c>
      <c r="H164" s="955"/>
      <c r="I164" s="894"/>
      <c r="J164" s="894"/>
      <c r="K164" s="894"/>
    </row>
    <row r="165" spans="1:11" s="628" customFormat="1" ht="15" hidden="1">
      <c r="A165" s="953"/>
      <c r="B165" s="652" t="s">
        <v>3456</v>
      </c>
      <c r="C165" s="851" t="s">
        <v>3455</v>
      </c>
      <c r="D165" s="954" t="s">
        <v>2596</v>
      </c>
      <c r="E165" s="732">
        <f>F165-5</f>
        <v>43832</v>
      </c>
      <c r="F165" s="966">
        <v>43837</v>
      </c>
      <c r="G165" s="719">
        <f>F165+33</f>
        <v>43870</v>
      </c>
      <c r="H165" s="894"/>
      <c r="I165" s="894"/>
      <c r="J165" s="894"/>
      <c r="K165" s="894"/>
    </row>
    <row r="166" spans="1:11" s="628" customFormat="1" ht="15" hidden="1">
      <c r="A166" s="953"/>
      <c r="B166" s="652" t="s">
        <v>3454</v>
      </c>
      <c r="C166" s="851" t="s">
        <v>3453</v>
      </c>
      <c r="D166" s="952"/>
      <c r="E166" s="732">
        <f>F166-5</f>
        <v>43839</v>
      </c>
      <c r="F166" s="719">
        <f>F165+7</f>
        <v>43844</v>
      </c>
      <c r="G166" s="719">
        <f>F166+33</f>
        <v>43877</v>
      </c>
      <c r="H166" s="894"/>
      <c r="I166" s="894"/>
      <c r="J166" s="894"/>
      <c r="K166" s="894"/>
    </row>
    <row r="167" spans="1:11" s="628" customFormat="1" ht="15" hidden="1">
      <c r="A167" s="953"/>
      <c r="B167" s="652" t="s">
        <v>3452</v>
      </c>
      <c r="C167" s="851" t="s">
        <v>3451</v>
      </c>
      <c r="D167" s="952"/>
      <c r="E167" s="732">
        <f>F167-5</f>
        <v>43846</v>
      </c>
      <c r="F167" s="719">
        <f>F166+7</f>
        <v>43851</v>
      </c>
      <c r="G167" s="719">
        <f>F167+33</f>
        <v>43884</v>
      </c>
      <c r="H167" s="894"/>
      <c r="I167" s="894"/>
      <c r="J167" s="894"/>
      <c r="K167" s="894"/>
    </row>
    <row r="168" spans="1:11" s="618" customFormat="1" hidden="1">
      <c r="A168" s="757"/>
      <c r="B168" s="652" t="s">
        <v>3450</v>
      </c>
      <c r="C168" s="851" t="s">
        <v>3449</v>
      </c>
      <c r="D168" s="952"/>
      <c r="E168" s="732">
        <f>F168-5</f>
        <v>43853</v>
      </c>
      <c r="F168" s="719">
        <f>F167+7</f>
        <v>43858</v>
      </c>
      <c r="G168" s="719">
        <f>F168+33</f>
        <v>43891</v>
      </c>
      <c r="H168" s="951"/>
      <c r="I168" s="909"/>
      <c r="J168" s="909"/>
      <c r="K168" s="909"/>
    </row>
    <row r="169" spans="1:11" hidden="1">
      <c r="B169" s="652" t="s">
        <v>3448</v>
      </c>
      <c r="C169" s="851" t="s">
        <v>2588</v>
      </c>
      <c r="D169" s="950"/>
      <c r="E169" s="732">
        <f>F169-5</f>
        <v>43860</v>
      </c>
      <c r="F169" s="719">
        <f>F168+7</f>
        <v>43865</v>
      </c>
      <c r="G169" s="719">
        <f>F169+33</f>
        <v>43898</v>
      </c>
    </row>
    <row r="170" spans="1:11" s="642" customFormat="1" ht="14.1" customHeight="1">
      <c r="A170" s="964" t="s">
        <v>3447</v>
      </c>
      <c r="B170" s="964"/>
      <c r="C170" s="963"/>
      <c r="D170" s="962"/>
      <c r="E170" s="962"/>
      <c r="F170" s="961"/>
      <c r="G170" s="961"/>
      <c r="H170" s="907"/>
      <c r="I170" s="907"/>
      <c r="J170" s="907"/>
      <c r="K170" s="907"/>
    </row>
    <row r="171" spans="1:11" s="628" customFormat="1" ht="15" hidden="1">
      <c r="A171" s="953"/>
      <c r="B171" s="968" t="s">
        <v>20</v>
      </c>
      <c r="C171" s="960" t="s">
        <v>2692</v>
      </c>
      <c r="D171" s="960" t="s">
        <v>5</v>
      </c>
      <c r="E171" s="956" t="s">
        <v>2569</v>
      </c>
      <c r="F171" s="957" t="s">
        <v>6</v>
      </c>
      <c r="G171" s="956" t="s">
        <v>13</v>
      </c>
      <c r="H171" s="894"/>
      <c r="I171" s="894"/>
      <c r="J171" s="894"/>
      <c r="K171" s="894"/>
    </row>
    <row r="172" spans="1:11" s="628" customFormat="1" ht="15" hidden="1">
      <c r="A172" s="953"/>
      <c r="B172" s="967"/>
      <c r="C172" s="959"/>
      <c r="D172" s="959"/>
      <c r="E172" s="956" t="s">
        <v>2568</v>
      </c>
      <c r="F172" s="957" t="s">
        <v>24</v>
      </c>
      <c r="G172" s="956" t="s">
        <v>25</v>
      </c>
      <c r="H172" s="955"/>
      <c r="I172" s="894"/>
      <c r="J172" s="894"/>
      <c r="K172" s="894"/>
    </row>
    <row r="173" spans="1:11" s="628" customFormat="1" ht="15" hidden="1">
      <c r="A173" s="953"/>
      <c r="B173" s="652" t="s">
        <v>3446</v>
      </c>
      <c r="C173" s="652" t="s">
        <v>3445</v>
      </c>
      <c r="D173" s="954" t="s">
        <v>143</v>
      </c>
      <c r="E173" s="732">
        <f>F173-7</f>
        <v>44071</v>
      </c>
      <c r="F173" s="966">
        <v>44078</v>
      </c>
      <c r="G173" s="719">
        <f>F173+34</f>
        <v>44112</v>
      </c>
      <c r="H173" s="894"/>
      <c r="I173" s="894"/>
      <c r="J173" s="894"/>
      <c r="K173" s="894"/>
    </row>
    <row r="174" spans="1:11" s="628" customFormat="1" ht="15" hidden="1">
      <c r="A174" s="953"/>
      <c r="B174" s="652" t="s">
        <v>3444</v>
      </c>
      <c r="C174" s="652" t="s">
        <v>3443</v>
      </c>
      <c r="D174" s="952"/>
      <c r="E174" s="732">
        <f>F174-7</f>
        <v>44078</v>
      </c>
      <c r="F174" s="719">
        <f>F173+7</f>
        <v>44085</v>
      </c>
      <c r="G174" s="719">
        <f>F174+34</f>
        <v>44119</v>
      </c>
      <c r="H174" s="894"/>
      <c r="I174" s="894"/>
      <c r="J174" s="894"/>
      <c r="K174" s="894"/>
    </row>
    <row r="175" spans="1:11" s="628" customFormat="1" ht="15" hidden="1">
      <c r="A175" s="953"/>
      <c r="B175" s="652" t="s">
        <v>3442</v>
      </c>
      <c r="C175" s="652" t="s">
        <v>3441</v>
      </c>
      <c r="D175" s="952"/>
      <c r="E175" s="732">
        <f>F175-7</f>
        <v>44085</v>
      </c>
      <c r="F175" s="719">
        <f>F174+7</f>
        <v>44092</v>
      </c>
      <c r="G175" s="719">
        <f>F175+34</f>
        <v>44126</v>
      </c>
      <c r="H175" s="894"/>
      <c r="I175" s="894"/>
      <c r="J175" s="894"/>
      <c r="K175" s="894"/>
    </row>
    <row r="176" spans="1:11" s="618" customFormat="1" hidden="1">
      <c r="A176" s="757"/>
      <c r="B176" s="652" t="s">
        <v>3440</v>
      </c>
      <c r="C176" s="652" t="s">
        <v>3439</v>
      </c>
      <c r="D176" s="952"/>
      <c r="E176" s="732">
        <f>F176-7</f>
        <v>44092</v>
      </c>
      <c r="F176" s="719">
        <f>F175+7</f>
        <v>44099</v>
      </c>
      <c r="G176" s="719">
        <f>F176+34</f>
        <v>44133</v>
      </c>
      <c r="H176" s="951"/>
      <c r="I176" s="909"/>
      <c r="J176" s="909"/>
      <c r="K176" s="909"/>
    </row>
    <row r="177" spans="1:11" hidden="1">
      <c r="B177" s="652" t="s">
        <v>3438</v>
      </c>
      <c r="C177" s="652" t="s">
        <v>3437</v>
      </c>
      <c r="D177" s="950"/>
      <c r="E177" s="732">
        <f>F177-7</f>
        <v>44099</v>
      </c>
      <c r="F177" s="719">
        <f>F176+7</f>
        <v>44106</v>
      </c>
      <c r="G177" s="719">
        <f>F177+34</f>
        <v>44140</v>
      </c>
    </row>
    <row r="178" spans="1:11" s="628" customFormat="1" ht="15">
      <c r="A178" s="953"/>
      <c r="B178" s="640" t="s">
        <v>2570</v>
      </c>
      <c r="C178" s="960" t="s">
        <v>3322</v>
      </c>
      <c r="D178" s="960" t="s">
        <v>5</v>
      </c>
      <c r="E178" s="956" t="s">
        <v>2569</v>
      </c>
      <c r="F178" s="957" t="s">
        <v>6</v>
      </c>
      <c r="G178" s="956" t="s">
        <v>13</v>
      </c>
      <c r="H178" s="894"/>
      <c r="I178" s="894"/>
      <c r="J178" s="894"/>
      <c r="K178" s="894"/>
    </row>
    <row r="179" spans="1:11" s="628" customFormat="1" ht="15">
      <c r="A179" s="953"/>
      <c r="B179" s="640"/>
      <c r="C179" s="959"/>
      <c r="D179" s="959"/>
      <c r="E179" s="956" t="s">
        <v>2568</v>
      </c>
      <c r="F179" s="957" t="s">
        <v>24</v>
      </c>
      <c r="G179" s="956" t="s">
        <v>25</v>
      </c>
      <c r="H179" s="955"/>
      <c r="I179" s="894"/>
      <c r="J179" s="894"/>
      <c r="K179" s="894"/>
    </row>
    <row r="180" spans="1:11" s="628" customFormat="1" ht="15.75" customHeight="1">
      <c r="A180" s="953"/>
      <c r="B180" s="696" t="s">
        <v>2977</v>
      </c>
      <c r="C180" s="696" t="s">
        <v>2981</v>
      </c>
      <c r="D180" s="965" t="s">
        <v>3436</v>
      </c>
      <c r="E180" s="732">
        <f>F180-7</f>
        <v>45406</v>
      </c>
      <c r="F180" s="634">
        <v>45413</v>
      </c>
      <c r="G180" s="719">
        <f>F180+34</f>
        <v>45447</v>
      </c>
      <c r="H180" s="894"/>
      <c r="I180" s="894"/>
      <c r="J180" s="894"/>
      <c r="K180" s="894"/>
    </row>
    <row r="181" spans="1:11" s="628" customFormat="1" ht="15">
      <c r="A181" s="953"/>
      <c r="B181" s="696" t="s">
        <v>3435</v>
      </c>
      <c r="C181" s="696" t="s">
        <v>3434</v>
      </c>
      <c r="D181" s="965"/>
      <c r="E181" s="732">
        <f>F181-7</f>
        <v>45413</v>
      </c>
      <c r="F181" s="719">
        <f>F180+7</f>
        <v>45420</v>
      </c>
      <c r="G181" s="719">
        <f>F181+34</f>
        <v>45454</v>
      </c>
      <c r="H181" s="894"/>
      <c r="I181" s="894"/>
      <c r="J181" s="894"/>
      <c r="K181" s="894"/>
    </row>
    <row r="182" spans="1:11" s="628" customFormat="1" ht="15">
      <c r="A182" s="953"/>
      <c r="B182" s="696" t="s">
        <v>3433</v>
      </c>
      <c r="C182" s="696" t="s">
        <v>3432</v>
      </c>
      <c r="D182" s="965"/>
      <c r="E182" s="732">
        <f>F182-7</f>
        <v>45420</v>
      </c>
      <c r="F182" s="719">
        <f>F181+7</f>
        <v>45427</v>
      </c>
      <c r="G182" s="719">
        <f>F182+34</f>
        <v>45461</v>
      </c>
      <c r="H182" s="894"/>
      <c r="I182" s="894"/>
      <c r="J182" s="894"/>
      <c r="K182" s="894"/>
    </row>
    <row r="183" spans="1:11" s="618" customFormat="1">
      <c r="A183" s="757"/>
      <c r="B183" s="696" t="s">
        <v>3431</v>
      </c>
      <c r="C183" s="696" t="s">
        <v>3430</v>
      </c>
      <c r="D183" s="965"/>
      <c r="E183" s="732">
        <f>F183-7</f>
        <v>45427</v>
      </c>
      <c r="F183" s="719">
        <f>F182+7</f>
        <v>45434</v>
      </c>
      <c r="G183" s="719">
        <f>F183+34</f>
        <v>45468</v>
      </c>
      <c r="H183" s="951"/>
      <c r="I183" s="909"/>
      <c r="J183" s="909"/>
      <c r="K183" s="909"/>
    </row>
    <row r="184" spans="1:11">
      <c r="B184" s="696" t="s">
        <v>3429</v>
      </c>
      <c r="C184" s="696" t="s">
        <v>3428</v>
      </c>
      <c r="D184" s="965"/>
      <c r="E184" s="732">
        <f>F184-7</f>
        <v>45434</v>
      </c>
      <c r="F184" s="719">
        <f>F183+7</f>
        <v>45441</v>
      </c>
      <c r="G184" s="719">
        <f>F184+34</f>
        <v>45475</v>
      </c>
    </row>
    <row r="185" spans="1:11" s="642" customFormat="1" ht="14.1" customHeight="1">
      <c r="A185" s="964" t="s">
        <v>3427</v>
      </c>
      <c r="B185" s="964"/>
      <c r="C185" s="963"/>
      <c r="D185" s="962"/>
      <c r="E185" s="962"/>
      <c r="F185" s="961"/>
      <c r="G185" s="961"/>
      <c r="I185" s="907"/>
      <c r="J185" s="907"/>
      <c r="K185" s="907"/>
    </row>
    <row r="186" spans="1:11" s="628" customFormat="1" ht="15">
      <c r="A186" s="953"/>
      <c r="B186" s="640" t="s">
        <v>2570</v>
      </c>
      <c r="C186" s="960" t="s">
        <v>2692</v>
      </c>
      <c r="D186" s="958" t="s">
        <v>5</v>
      </c>
      <c r="E186" s="956" t="s">
        <v>2569</v>
      </c>
      <c r="F186" s="957" t="s">
        <v>6</v>
      </c>
      <c r="G186" s="956" t="s">
        <v>142</v>
      </c>
      <c r="H186" s="907"/>
      <c r="I186" s="894"/>
      <c r="J186" s="894"/>
      <c r="K186" s="894"/>
    </row>
    <row r="187" spans="1:11" s="628" customFormat="1" ht="15">
      <c r="A187" s="953"/>
      <c r="B187" s="640"/>
      <c r="C187" s="959"/>
      <c r="D187" s="958"/>
      <c r="E187" s="956" t="s">
        <v>2568</v>
      </c>
      <c r="F187" s="957" t="s">
        <v>24</v>
      </c>
      <c r="G187" s="956" t="s">
        <v>25</v>
      </c>
      <c r="H187" s="955"/>
      <c r="I187" s="894"/>
      <c r="J187" s="894"/>
      <c r="K187" s="894"/>
    </row>
    <row r="188" spans="1:11" s="628" customFormat="1" ht="15">
      <c r="A188" s="953"/>
      <c r="B188" s="696" t="s">
        <v>2981</v>
      </c>
      <c r="C188" s="696" t="s">
        <v>2661</v>
      </c>
      <c r="D188" s="954" t="s">
        <v>3426</v>
      </c>
      <c r="E188" s="732">
        <f>F188-6</f>
        <v>45407</v>
      </c>
      <c r="F188" s="634">
        <v>45413</v>
      </c>
      <c r="G188" s="719">
        <f>F188+36</f>
        <v>45449</v>
      </c>
      <c r="H188" s="894"/>
      <c r="I188" s="894"/>
      <c r="J188" s="894"/>
      <c r="K188" s="894"/>
    </row>
    <row r="189" spans="1:11" s="628" customFormat="1" ht="15">
      <c r="A189" s="953"/>
      <c r="B189" s="696" t="s">
        <v>3425</v>
      </c>
      <c r="C189" s="696" t="s">
        <v>3424</v>
      </c>
      <c r="D189" s="952"/>
      <c r="E189" s="732">
        <f>F189-6</f>
        <v>45414</v>
      </c>
      <c r="F189" s="719">
        <f>F188+7</f>
        <v>45420</v>
      </c>
      <c r="G189" s="719">
        <f>F189+36</f>
        <v>45456</v>
      </c>
      <c r="H189" s="894"/>
      <c r="I189" s="894"/>
      <c r="J189" s="894"/>
      <c r="K189" s="894"/>
    </row>
    <row r="190" spans="1:11" s="628" customFormat="1" ht="15">
      <c r="A190" s="953"/>
      <c r="B190" s="696" t="s">
        <v>3423</v>
      </c>
      <c r="C190" s="696" t="s">
        <v>3422</v>
      </c>
      <c r="D190" s="952"/>
      <c r="E190" s="732">
        <f>F190-6</f>
        <v>45421</v>
      </c>
      <c r="F190" s="719">
        <f>F189+7</f>
        <v>45427</v>
      </c>
      <c r="G190" s="719">
        <f>F190+36</f>
        <v>45463</v>
      </c>
      <c r="H190" s="894"/>
      <c r="I190" s="894"/>
      <c r="J190" s="894"/>
      <c r="K190" s="894"/>
    </row>
    <row r="191" spans="1:11" s="618" customFormat="1">
      <c r="A191" s="757"/>
      <c r="B191" s="696" t="s">
        <v>3421</v>
      </c>
      <c r="C191" s="696" t="s">
        <v>3420</v>
      </c>
      <c r="D191" s="952"/>
      <c r="E191" s="732">
        <f>F191-6</f>
        <v>45428</v>
      </c>
      <c r="F191" s="719">
        <f>F190+7</f>
        <v>45434</v>
      </c>
      <c r="G191" s="719">
        <f>F191+36</f>
        <v>45470</v>
      </c>
      <c r="H191" s="951"/>
      <c r="I191" s="909"/>
      <c r="J191" s="909"/>
      <c r="K191" s="909"/>
    </row>
    <row r="192" spans="1:11">
      <c r="B192" s="696" t="s">
        <v>3419</v>
      </c>
      <c r="C192" s="696" t="s">
        <v>3418</v>
      </c>
      <c r="D192" s="950"/>
      <c r="E192" s="732">
        <f>F192-6</f>
        <v>45435</v>
      </c>
      <c r="F192" s="719">
        <f>F191+7</f>
        <v>45441</v>
      </c>
      <c r="G192" s="719">
        <f>F192+36</f>
        <v>45477</v>
      </c>
    </row>
    <row r="193" spans="1:11" s="618" customFormat="1" ht="15">
      <c r="A193" s="867" t="s">
        <v>3417</v>
      </c>
      <c r="B193" s="867"/>
      <c r="C193" s="867"/>
      <c r="D193" s="867"/>
      <c r="E193" s="867"/>
      <c r="F193" s="867"/>
      <c r="G193" s="867"/>
    </row>
    <row r="194" spans="1:11" s="642" customFormat="1" ht="15">
      <c r="A194" s="793" t="s">
        <v>3416</v>
      </c>
      <c r="B194" s="793"/>
      <c r="C194" s="885"/>
      <c r="F194" s="885"/>
      <c r="G194" s="885"/>
      <c r="H194" s="907"/>
      <c r="I194" s="907"/>
      <c r="J194" s="907"/>
      <c r="K194" s="907"/>
    </row>
    <row r="195" spans="1:11" s="628" customFormat="1" ht="15" hidden="1" customHeight="1">
      <c r="A195" s="777"/>
      <c r="B195" s="949" t="s">
        <v>2570</v>
      </c>
      <c r="C195" s="785" t="s">
        <v>2581</v>
      </c>
      <c r="D195" s="785" t="s">
        <v>5</v>
      </c>
      <c r="E195" s="681" t="s">
        <v>2569</v>
      </c>
      <c r="F195" s="681" t="s">
        <v>6</v>
      </c>
      <c r="G195" s="681" t="s">
        <v>3402</v>
      </c>
      <c r="H195" s="940"/>
      <c r="I195" s="894"/>
      <c r="J195" s="894"/>
      <c r="K195" s="894"/>
    </row>
    <row r="196" spans="1:11" s="628" customFormat="1" ht="15" hidden="1" customHeight="1">
      <c r="A196" s="777"/>
      <c r="B196" s="949"/>
      <c r="C196" s="942"/>
      <c r="D196" s="942"/>
      <c r="E196" s="801" t="s">
        <v>2568</v>
      </c>
      <c r="F196" s="801" t="s">
        <v>24</v>
      </c>
      <c r="G196" s="801" t="s">
        <v>25</v>
      </c>
      <c r="H196" s="940"/>
      <c r="I196" s="894"/>
      <c r="J196" s="894"/>
      <c r="K196" s="894"/>
    </row>
    <row r="197" spans="1:11" s="628" customFormat="1" ht="15" hidden="1" customHeight="1">
      <c r="A197" s="777"/>
      <c r="B197" s="812" t="s">
        <v>3250</v>
      </c>
      <c r="C197" s="812" t="s">
        <v>3340</v>
      </c>
      <c r="D197" s="794" t="s">
        <v>3179</v>
      </c>
      <c r="E197" s="677">
        <f>F197-4</f>
        <v>44984</v>
      </c>
      <c r="F197" s="719">
        <v>44988</v>
      </c>
      <c r="G197" s="719">
        <f>F197+34</f>
        <v>45022</v>
      </c>
      <c r="H197" s="940"/>
      <c r="I197" s="894"/>
      <c r="J197" s="894"/>
      <c r="K197" s="894"/>
    </row>
    <row r="198" spans="1:11" s="628" customFormat="1" ht="15" hidden="1" customHeight="1">
      <c r="A198" s="777"/>
      <c r="B198" s="812" t="s">
        <v>3415</v>
      </c>
      <c r="C198" s="813" t="s">
        <v>3248</v>
      </c>
      <c r="D198" s="767"/>
      <c r="E198" s="677">
        <f>F198-4</f>
        <v>44991</v>
      </c>
      <c r="F198" s="719">
        <f>F197+7</f>
        <v>44995</v>
      </c>
      <c r="G198" s="719">
        <f>F198+34</f>
        <v>45029</v>
      </c>
      <c r="H198" s="940"/>
      <c r="I198" s="894"/>
      <c r="J198" s="894"/>
      <c r="K198" s="894"/>
    </row>
    <row r="199" spans="1:11" s="628" customFormat="1" ht="15" hidden="1" customHeight="1">
      <c r="A199" s="777"/>
      <c r="B199" s="812" t="s">
        <v>2661</v>
      </c>
      <c r="C199" s="812" t="s">
        <v>2662</v>
      </c>
      <c r="D199" s="767"/>
      <c r="E199" s="677">
        <f>F199-4</f>
        <v>44998</v>
      </c>
      <c r="F199" s="719">
        <f>F198+7</f>
        <v>45002</v>
      </c>
      <c r="G199" s="719">
        <f>F199+34</f>
        <v>45036</v>
      </c>
      <c r="H199" s="940"/>
      <c r="I199" s="894"/>
      <c r="J199" s="894"/>
      <c r="K199" s="894"/>
    </row>
    <row r="200" spans="1:11" s="628" customFormat="1" ht="15" hidden="1" customHeight="1">
      <c r="A200" s="777"/>
      <c r="B200" s="812" t="s">
        <v>3414</v>
      </c>
      <c r="C200" s="812" t="s">
        <v>3336</v>
      </c>
      <c r="D200" s="767"/>
      <c r="E200" s="677">
        <f>F200-4</f>
        <v>45005</v>
      </c>
      <c r="F200" s="719">
        <f>F199+7</f>
        <v>45009</v>
      </c>
      <c r="G200" s="719">
        <f>F200+34</f>
        <v>45043</v>
      </c>
      <c r="H200" s="940"/>
      <c r="I200" s="894"/>
      <c r="J200" s="894"/>
      <c r="K200" s="894"/>
    </row>
    <row r="201" spans="1:11" s="628" customFormat="1" ht="15" hidden="1" customHeight="1">
      <c r="A201" s="777"/>
      <c r="B201" s="887" t="s">
        <v>3413</v>
      </c>
      <c r="C201" s="813" t="s">
        <v>2977</v>
      </c>
      <c r="D201" s="766"/>
      <c r="E201" s="677">
        <f>F201-4</f>
        <v>45012</v>
      </c>
      <c r="F201" s="719">
        <f>F200+7</f>
        <v>45016</v>
      </c>
      <c r="G201" s="719">
        <f>F201+34</f>
        <v>45050</v>
      </c>
      <c r="H201" s="940"/>
      <c r="I201" s="894"/>
      <c r="J201" s="894"/>
      <c r="K201" s="894"/>
    </row>
    <row r="202" spans="1:11" s="628" customFormat="1" ht="15" hidden="1" customHeight="1">
      <c r="A202" s="777"/>
      <c r="B202" s="853" t="s">
        <v>20</v>
      </c>
      <c r="C202" s="785" t="s">
        <v>21</v>
      </c>
      <c r="D202" s="785" t="s">
        <v>5</v>
      </c>
      <c r="E202" s="681" t="s">
        <v>2569</v>
      </c>
      <c r="F202" s="681" t="s">
        <v>6</v>
      </c>
      <c r="G202" s="681" t="s">
        <v>3402</v>
      </c>
      <c r="H202" s="940"/>
      <c r="I202" s="894"/>
      <c r="J202" s="894"/>
      <c r="K202" s="894"/>
    </row>
    <row r="203" spans="1:11" s="628" customFormat="1" ht="15" hidden="1" customHeight="1">
      <c r="A203" s="777"/>
      <c r="B203" s="931"/>
      <c r="C203" s="942"/>
      <c r="D203" s="942"/>
      <c r="E203" s="801" t="s">
        <v>2568</v>
      </c>
      <c r="F203" s="801" t="s">
        <v>24</v>
      </c>
      <c r="G203" s="801" t="s">
        <v>25</v>
      </c>
      <c r="H203" s="940"/>
      <c r="I203" s="894"/>
      <c r="J203" s="894"/>
      <c r="K203" s="894"/>
    </row>
    <row r="204" spans="1:11" s="628" customFormat="1" ht="15" hidden="1" customHeight="1">
      <c r="A204" s="777"/>
      <c r="B204" s="812"/>
      <c r="C204" s="813"/>
      <c r="D204" s="776" t="s">
        <v>120</v>
      </c>
      <c r="E204" s="948">
        <f>F204-5</f>
        <v>43768</v>
      </c>
      <c r="F204" s="927">
        <v>43773</v>
      </c>
      <c r="G204" s="927">
        <f>F204+34</f>
        <v>43807</v>
      </c>
      <c r="H204" s="940"/>
      <c r="I204" s="894"/>
      <c r="J204" s="894"/>
      <c r="K204" s="894"/>
    </row>
    <row r="205" spans="1:11" s="628" customFormat="1" ht="15" hidden="1" customHeight="1">
      <c r="A205" s="777"/>
      <c r="B205" s="812"/>
      <c r="C205" s="813"/>
      <c r="D205" s="776"/>
      <c r="E205" s="948">
        <f>F205-5</f>
        <v>43775</v>
      </c>
      <c r="F205" s="927">
        <f>F204+7</f>
        <v>43780</v>
      </c>
      <c r="G205" s="927">
        <f>F205+34</f>
        <v>43814</v>
      </c>
      <c r="H205" s="940"/>
      <c r="I205" s="894"/>
      <c r="J205" s="894"/>
      <c r="K205" s="894"/>
    </row>
    <row r="206" spans="1:11" s="628" customFormat="1" ht="15" hidden="1" customHeight="1">
      <c r="A206" s="777"/>
      <c r="B206" s="812"/>
      <c r="C206" s="813"/>
      <c r="D206" s="776"/>
      <c r="E206" s="948">
        <f>F206-5</f>
        <v>43782</v>
      </c>
      <c r="F206" s="927">
        <f>F205+7</f>
        <v>43787</v>
      </c>
      <c r="G206" s="927">
        <f>F206+34</f>
        <v>43821</v>
      </c>
      <c r="H206" s="940"/>
      <c r="I206" s="894"/>
      <c r="J206" s="894"/>
      <c r="K206" s="894"/>
    </row>
    <row r="207" spans="1:11" s="628" customFormat="1" ht="15" hidden="1" customHeight="1">
      <c r="A207" s="777"/>
      <c r="B207" s="812"/>
      <c r="C207" s="813"/>
      <c r="D207" s="776"/>
      <c r="E207" s="948">
        <f>F207-5</f>
        <v>43789</v>
      </c>
      <c r="F207" s="927">
        <f>F206+7</f>
        <v>43794</v>
      </c>
      <c r="G207" s="927">
        <f>F207+34</f>
        <v>43828</v>
      </c>
      <c r="H207" s="940"/>
      <c r="I207" s="894"/>
      <c r="J207" s="894"/>
      <c r="K207" s="894"/>
    </row>
    <row r="208" spans="1:11" s="628" customFormat="1" ht="18" hidden="1" customHeight="1">
      <c r="A208" s="757"/>
      <c r="B208" s="812"/>
      <c r="C208" s="813"/>
      <c r="D208" s="776"/>
      <c r="E208" s="948">
        <f>F208-5</f>
        <v>43796</v>
      </c>
      <c r="F208" s="927">
        <f>F207+7</f>
        <v>43801</v>
      </c>
      <c r="G208" s="927">
        <f>F208+34</f>
        <v>43835</v>
      </c>
      <c r="H208" s="940"/>
      <c r="I208" s="894"/>
      <c r="J208" s="894"/>
      <c r="K208" s="894"/>
    </row>
    <row r="209" spans="1:11" s="628" customFormat="1" ht="15" customHeight="1">
      <c r="A209" s="777"/>
      <c r="B209" s="640" t="s">
        <v>1142</v>
      </c>
      <c r="C209" s="785" t="s">
        <v>3412</v>
      </c>
      <c r="D209" s="785" t="s">
        <v>5</v>
      </c>
      <c r="E209" s="681" t="s">
        <v>2569</v>
      </c>
      <c r="F209" s="681" t="s">
        <v>6</v>
      </c>
      <c r="G209" s="681" t="s">
        <v>3402</v>
      </c>
      <c r="H209" s="940"/>
      <c r="I209" s="894"/>
      <c r="J209" s="894"/>
      <c r="K209" s="894"/>
    </row>
    <row r="210" spans="1:11" s="628" customFormat="1" ht="15" customHeight="1">
      <c r="A210" s="777"/>
      <c r="B210" s="640"/>
      <c r="C210" s="942"/>
      <c r="D210" s="942"/>
      <c r="E210" s="801" t="s">
        <v>2568</v>
      </c>
      <c r="F210" s="801" t="s">
        <v>24</v>
      </c>
      <c r="G210" s="801" t="s">
        <v>25</v>
      </c>
      <c r="H210" s="940"/>
      <c r="I210" s="894"/>
      <c r="J210" s="894"/>
      <c r="K210" s="894"/>
    </row>
    <row r="211" spans="1:11" s="628" customFormat="1" ht="15" customHeight="1">
      <c r="A211" s="777"/>
      <c r="B211" s="812" t="s">
        <v>3411</v>
      </c>
      <c r="C211" s="812" t="s">
        <v>3410</v>
      </c>
      <c r="D211" s="776" t="s">
        <v>3409</v>
      </c>
      <c r="E211" s="948">
        <f>F211-5</f>
        <v>45411</v>
      </c>
      <c r="F211" s="927">
        <v>45416</v>
      </c>
      <c r="G211" s="927">
        <f>F211+32</f>
        <v>45448</v>
      </c>
      <c r="H211" s="940"/>
      <c r="I211" s="894"/>
      <c r="J211" s="894"/>
      <c r="K211" s="894"/>
    </row>
    <row r="212" spans="1:11" s="628" customFormat="1" ht="15" customHeight="1">
      <c r="A212" s="777"/>
      <c r="B212" s="696" t="s">
        <v>3408</v>
      </c>
      <c r="C212" s="696" t="s">
        <v>3407</v>
      </c>
      <c r="D212" s="776"/>
      <c r="E212" s="948">
        <f>F212-5</f>
        <v>45418</v>
      </c>
      <c r="F212" s="927">
        <f>F211+7</f>
        <v>45423</v>
      </c>
      <c r="G212" s="927">
        <f>F212+32</f>
        <v>45455</v>
      </c>
      <c r="H212" s="940"/>
      <c r="I212" s="894"/>
      <c r="J212" s="894"/>
      <c r="K212" s="894"/>
    </row>
    <row r="213" spans="1:11" s="628" customFormat="1" ht="15" customHeight="1">
      <c r="A213" s="777"/>
      <c r="B213" s="887" t="s">
        <v>1173</v>
      </c>
      <c r="C213" s="813" t="s">
        <v>3406</v>
      </c>
      <c r="D213" s="776"/>
      <c r="E213" s="948">
        <f>F213-5</f>
        <v>45425</v>
      </c>
      <c r="F213" s="927">
        <f>F212+7</f>
        <v>45430</v>
      </c>
      <c r="G213" s="927">
        <f>F213+32</f>
        <v>45462</v>
      </c>
      <c r="H213" s="940"/>
      <c r="I213" s="894"/>
      <c r="J213" s="894"/>
      <c r="K213" s="894"/>
    </row>
    <row r="214" spans="1:11" s="628" customFormat="1" ht="15" customHeight="1">
      <c r="A214" s="777"/>
      <c r="B214" s="887" t="s">
        <v>3405</v>
      </c>
      <c r="C214" s="813" t="s">
        <v>3404</v>
      </c>
      <c r="D214" s="776"/>
      <c r="E214" s="948">
        <f>F214-5</f>
        <v>45432</v>
      </c>
      <c r="F214" s="927">
        <f>F213+7</f>
        <v>45437</v>
      </c>
      <c r="G214" s="927">
        <f>F214+32</f>
        <v>45469</v>
      </c>
      <c r="H214" s="940"/>
      <c r="I214" s="894"/>
      <c r="J214" s="894"/>
      <c r="K214" s="894"/>
    </row>
    <row r="215" spans="1:11" s="628" customFormat="1" ht="18" customHeight="1">
      <c r="A215" s="757"/>
      <c r="B215" s="812" t="s">
        <v>3403</v>
      </c>
      <c r="C215" s="813" t="s">
        <v>3267</v>
      </c>
      <c r="D215" s="776"/>
      <c r="E215" s="948">
        <f>F215-5</f>
        <v>45439</v>
      </c>
      <c r="F215" s="927">
        <f>F214+7</f>
        <v>45444</v>
      </c>
      <c r="G215" s="927">
        <f>F215+32</f>
        <v>45476</v>
      </c>
      <c r="H215" s="940"/>
      <c r="I215" s="894"/>
      <c r="J215" s="894"/>
      <c r="K215" s="894"/>
    </row>
    <row r="216" spans="1:11" s="628" customFormat="1" ht="18" customHeight="1">
      <c r="A216" s="757"/>
      <c r="B216" s="743"/>
      <c r="C216" s="946"/>
      <c r="D216" s="743"/>
      <c r="E216" s="945"/>
      <c r="F216" s="885"/>
      <c r="G216" s="885"/>
      <c r="H216" s="940"/>
      <c r="I216" s="894"/>
      <c r="J216" s="894"/>
      <c r="K216" s="894"/>
    </row>
    <row r="217" spans="1:11" s="628" customFormat="1" ht="15" customHeight="1">
      <c r="A217" s="777"/>
      <c r="B217" s="640" t="s">
        <v>3074</v>
      </c>
      <c r="C217" s="785" t="s">
        <v>3333</v>
      </c>
      <c r="D217" s="785" t="s">
        <v>5</v>
      </c>
      <c r="E217" s="681" t="s">
        <v>2569</v>
      </c>
      <c r="F217" s="681" t="s">
        <v>6</v>
      </c>
      <c r="G217" s="681" t="s">
        <v>3402</v>
      </c>
      <c r="H217" s="940"/>
      <c r="I217" s="894"/>
      <c r="J217" s="894"/>
      <c r="K217" s="894"/>
    </row>
    <row r="218" spans="1:11" s="628" customFormat="1" ht="15" customHeight="1">
      <c r="A218" s="777"/>
      <c r="B218" s="640"/>
      <c r="C218" s="942"/>
      <c r="D218" s="942"/>
      <c r="E218" s="801" t="s">
        <v>2568</v>
      </c>
      <c r="F218" s="801" t="s">
        <v>24</v>
      </c>
      <c r="G218" s="801" t="s">
        <v>25</v>
      </c>
      <c r="H218" s="940"/>
      <c r="I218" s="894"/>
      <c r="J218" s="894"/>
      <c r="K218" s="894"/>
    </row>
    <row r="219" spans="1:11" s="628" customFormat="1" ht="15" customHeight="1">
      <c r="A219" s="777"/>
      <c r="B219" s="812" t="s">
        <v>3401</v>
      </c>
      <c r="C219" s="812" t="s">
        <v>3400</v>
      </c>
      <c r="D219" s="776" t="s">
        <v>3038</v>
      </c>
      <c r="E219" s="948">
        <f>F219-5</f>
        <v>45413</v>
      </c>
      <c r="F219" s="927">
        <v>45418</v>
      </c>
      <c r="G219" s="927">
        <f>F219+32</f>
        <v>45450</v>
      </c>
      <c r="H219" s="940"/>
      <c r="I219" s="894"/>
      <c r="J219" s="894"/>
      <c r="K219" s="894"/>
    </row>
    <row r="220" spans="1:11" s="628" customFormat="1" ht="15" customHeight="1">
      <c r="A220" s="777"/>
      <c r="B220" s="696" t="s">
        <v>3399</v>
      </c>
      <c r="C220" s="696" t="s">
        <v>3398</v>
      </c>
      <c r="D220" s="776"/>
      <c r="E220" s="948">
        <f>F220-5</f>
        <v>45420</v>
      </c>
      <c r="F220" s="927">
        <f>F219+7</f>
        <v>45425</v>
      </c>
      <c r="G220" s="927">
        <f>F220+32</f>
        <v>45457</v>
      </c>
      <c r="H220" s="940"/>
      <c r="I220" s="894"/>
      <c r="J220" s="894"/>
      <c r="K220" s="894"/>
    </row>
    <row r="221" spans="1:11" s="628" customFormat="1" ht="15" customHeight="1">
      <c r="A221" s="777"/>
      <c r="B221" s="696" t="s">
        <v>3397</v>
      </c>
      <c r="C221" s="696" t="s">
        <v>3396</v>
      </c>
      <c r="D221" s="776"/>
      <c r="E221" s="948">
        <f>F221-5</f>
        <v>45427</v>
      </c>
      <c r="F221" s="927">
        <f>F220+7</f>
        <v>45432</v>
      </c>
      <c r="G221" s="927">
        <f>F221+32</f>
        <v>45464</v>
      </c>
      <c r="H221" s="940"/>
      <c r="I221" s="894"/>
      <c r="J221" s="894"/>
      <c r="K221" s="894"/>
    </row>
    <row r="222" spans="1:11" s="628" customFormat="1" ht="15" customHeight="1">
      <c r="A222" s="777"/>
      <c r="B222" s="887" t="s">
        <v>3395</v>
      </c>
      <c r="C222" s="813" t="s">
        <v>3394</v>
      </c>
      <c r="D222" s="776"/>
      <c r="E222" s="948">
        <f>F222-5</f>
        <v>45434</v>
      </c>
      <c r="F222" s="927">
        <f>F221+7</f>
        <v>45439</v>
      </c>
      <c r="G222" s="927">
        <f>F222+32</f>
        <v>45471</v>
      </c>
      <c r="H222" s="940"/>
      <c r="I222" s="894"/>
      <c r="J222" s="894"/>
      <c r="K222" s="894"/>
    </row>
    <row r="223" spans="1:11" s="628" customFormat="1" ht="18" customHeight="1">
      <c r="A223" s="757"/>
      <c r="B223" s="887" t="s">
        <v>3393</v>
      </c>
      <c r="C223" s="813" t="s">
        <v>3103</v>
      </c>
      <c r="D223" s="776"/>
      <c r="E223" s="948">
        <f>F223-5</f>
        <v>45441</v>
      </c>
      <c r="F223" s="927">
        <f>F222+7</f>
        <v>45446</v>
      </c>
      <c r="G223" s="927">
        <f>F223+32</f>
        <v>45478</v>
      </c>
      <c r="H223" s="940"/>
      <c r="I223" s="894"/>
      <c r="J223" s="894"/>
      <c r="K223" s="894"/>
    </row>
    <row r="224" spans="1:11" s="628" customFormat="1" ht="18" customHeight="1">
      <c r="A224" s="757"/>
      <c r="B224" s="743"/>
      <c r="C224" s="946"/>
      <c r="D224" s="743"/>
      <c r="E224" s="945"/>
      <c r="F224" s="885"/>
      <c r="G224" s="885"/>
      <c r="H224" s="940"/>
      <c r="I224" s="894"/>
      <c r="J224" s="894"/>
      <c r="K224" s="894"/>
    </row>
    <row r="225" spans="1:11" s="642" customFormat="1" ht="15" customHeight="1">
      <c r="A225" s="806" t="s">
        <v>3392</v>
      </c>
      <c r="B225" s="947"/>
      <c r="C225" s="946"/>
      <c r="D225" s="743"/>
      <c r="E225" s="945"/>
      <c r="F225" s="885"/>
      <c r="G225" s="885"/>
      <c r="H225" s="944"/>
      <c r="I225" s="907"/>
      <c r="J225" s="907"/>
      <c r="K225" s="907"/>
    </row>
    <row r="226" spans="1:11" s="628" customFormat="1" ht="15" hidden="1" customHeight="1">
      <c r="A226" s="777"/>
      <c r="B226" s="889" t="s">
        <v>20</v>
      </c>
      <c r="C226" s="785" t="s">
        <v>21</v>
      </c>
      <c r="D226" s="785" t="s">
        <v>5</v>
      </c>
      <c r="E226" s="681" t="s">
        <v>2569</v>
      </c>
      <c r="F226" s="681" t="s">
        <v>6</v>
      </c>
      <c r="G226" s="681" t="s">
        <v>1200</v>
      </c>
      <c r="H226" s="940"/>
      <c r="I226" s="894"/>
      <c r="J226" s="894"/>
      <c r="K226" s="894"/>
    </row>
    <row r="227" spans="1:11" s="628" customFormat="1" ht="15" hidden="1" customHeight="1">
      <c r="A227" s="777"/>
      <c r="B227" s="943"/>
      <c r="C227" s="942"/>
      <c r="D227" s="942"/>
      <c r="E227" s="801" t="s">
        <v>2568</v>
      </c>
      <c r="F227" s="801" t="s">
        <v>24</v>
      </c>
      <c r="G227" s="801" t="s">
        <v>25</v>
      </c>
      <c r="H227" s="940"/>
      <c r="I227" s="894"/>
      <c r="J227" s="894"/>
      <c r="K227" s="894"/>
    </row>
    <row r="228" spans="1:11" s="628" customFormat="1" ht="15" hidden="1" customHeight="1">
      <c r="A228" s="777"/>
      <c r="B228" s="812" t="s">
        <v>3391</v>
      </c>
      <c r="C228" s="652" t="s">
        <v>3390</v>
      </c>
      <c r="D228" s="781" t="s">
        <v>130</v>
      </c>
      <c r="E228" s="677">
        <f>F228-5</f>
        <v>43679</v>
      </c>
      <c r="F228" s="719">
        <v>43684</v>
      </c>
      <c r="G228" s="719">
        <f>F228+35</f>
        <v>43719</v>
      </c>
      <c r="H228" s="940"/>
      <c r="I228" s="894"/>
      <c r="J228" s="894"/>
      <c r="K228" s="894"/>
    </row>
    <row r="229" spans="1:11" s="628" customFormat="1" ht="15" hidden="1" customHeight="1">
      <c r="A229" s="777"/>
      <c r="B229" s="812" t="s">
        <v>3389</v>
      </c>
      <c r="C229" s="652" t="s">
        <v>3388</v>
      </c>
      <c r="D229" s="941"/>
      <c r="E229" s="677">
        <f>F229-5</f>
        <v>43686</v>
      </c>
      <c r="F229" s="719">
        <f>F228+7</f>
        <v>43691</v>
      </c>
      <c r="G229" s="719">
        <f>F229+35</f>
        <v>43726</v>
      </c>
      <c r="H229" s="940"/>
      <c r="I229" s="894"/>
      <c r="J229" s="894"/>
      <c r="K229" s="894"/>
    </row>
    <row r="230" spans="1:11" s="628" customFormat="1" ht="15" hidden="1" customHeight="1">
      <c r="A230" s="777"/>
      <c r="B230" s="812" t="s">
        <v>3387</v>
      </c>
      <c r="C230" s="652" t="s">
        <v>3386</v>
      </c>
      <c r="D230" s="941"/>
      <c r="E230" s="677">
        <f>F230-5</f>
        <v>43693</v>
      </c>
      <c r="F230" s="719">
        <f>F229+7</f>
        <v>43698</v>
      </c>
      <c r="G230" s="719">
        <f>F230+35</f>
        <v>43733</v>
      </c>
      <c r="H230" s="940"/>
      <c r="I230" s="894"/>
      <c r="J230" s="894"/>
      <c r="K230" s="894"/>
    </row>
    <row r="231" spans="1:11" s="628" customFormat="1" ht="15" hidden="1" customHeight="1">
      <c r="A231" s="777"/>
      <c r="B231" s="873" t="s">
        <v>3385</v>
      </c>
      <c r="C231" s="652" t="s">
        <v>3384</v>
      </c>
      <c r="D231" s="941"/>
      <c r="E231" s="677">
        <f>F231-5</f>
        <v>43700</v>
      </c>
      <c r="F231" s="719">
        <f>F230+7</f>
        <v>43705</v>
      </c>
      <c r="G231" s="719">
        <f>F231+35</f>
        <v>43740</v>
      </c>
      <c r="H231" s="940"/>
      <c r="I231" s="894"/>
      <c r="J231" s="894"/>
      <c r="K231" s="894"/>
    </row>
    <row r="232" spans="1:11" s="628" customFormat="1" ht="15" hidden="1" customHeight="1">
      <c r="A232" s="777"/>
      <c r="B232" s="812" t="s">
        <v>131</v>
      </c>
      <c r="C232" s="652" t="s">
        <v>3383</v>
      </c>
      <c r="D232" s="899"/>
      <c r="E232" s="677">
        <f>F232-5</f>
        <v>43707</v>
      </c>
      <c r="F232" s="719">
        <f>F231+7</f>
        <v>43712</v>
      </c>
      <c r="G232" s="719">
        <f>F232+35</f>
        <v>43747</v>
      </c>
      <c r="H232" s="940"/>
      <c r="I232" s="894"/>
      <c r="J232" s="894"/>
      <c r="K232" s="894"/>
    </row>
    <row r="233" spans="1:11" s="628" customFormat="1" ht="15" customHeight="1">
      <c r="A233" s="777"/>
      <c r="B233" s="640" t="s">
        <v>2570</v>
      </c>
      <c r="C233" s="785" t="s">
        <v>21</v>
      </c>
      <c r="D233" s="785" t="s">
        <v>5</v>
      </c>
      <c r="E233" s="681" t="s">
        <v>2569</v>
      </c>
      <c r="F233" s="681" t="s">
        <v>6</v>
      </c>
      <c r="G233" s="681" t="s">
        <v>1200</v>
      </c>
      <c r="H233" s="940"/>
      <c r="I233" s="894"/>
      <c r="J233" s="894"/>
      <c r="K233" s="894"/>
    </row>
    <row r="234" spans="1:11" s="628" customFormat="1" ht="15" customHeight="1">
      <c r="A234" s="777"/>
      <c r="B234" s="640"/>
      <c r="C234" s="942"/>
      <c r="D234" s="942"/>
      <c r="E234" s="801" t="s">
        <v>2568</v>
      </c>
      <c r="F234" s="801" t="s">
        <v>24</v>
      </c>
      <c r="G234" s="801" t="s">
        <v>25</v>
      </c>
      <c r="H234" s="940"/>
      <c r="I234" s="894"/>
      <c r="J234" s="894"/>
      <c r="K234" s="894"/>
    </row>
    <row r="235" spans="1:11" s="628" customFormat="1" ht="15" customHeight="1">
      <c r="A235" s="777"/>
      <c r="B235" s="812" t="s">
        <v>3382</v>
      </c>
      <c r="C235" s="812" t="s">
        <v>3381</v>
      </c>
      <c r="D235" s="781" t="s">
        <v>3380</v>
      </c>
      <c r="E235" s="677">
        <f>F235-5</f>
        <v>45411</v>
      </c>
      <c r="F235" s="719">
        <v>45416</v>
      </c>
      <c r="G235" s="719">
        <f>F235+35</f>
        <v>45451</v>
      </c>
      <c r="H235" s="940"/>
      <c r="I235" s="894"/>
      <c r="J235" s="894"/>
      <c r="K235" s="894"/>
    </row>
    <row r="236" spans="1:11" s="628" customFormat="1" ht="15" customHeight="1">
      <c r="A236" s="777"/>
      <c r="B236" s="696" t="s">
        <v>3379</v>
      </c>
      <c r="C236" s="696" t="s">
        <v>3378</v>
      </c>
      <c r="D236" s="941"/>
      <c r="E236" s="677">
        <f>F236-5</f>
        <v>45418</v>
      </c>
      <c r="F236" s="719">
        <f>F235+7</f>
        <v>45423</v>
      </c>
      <c r="G236" s="719">
        <f>F236+35</f>
        <v>45458</v>
      </c>
      <c r="H236" s="940"/>
      <c r="I236" s="894"/>
      <c r="J236" s="894"/>
      <c r="K236" s="894"/>
    </row>
    <row r="237" spans="1:11" s="628" customFormat="1" ht="15" customHeight="1">
      <c r="A237" s="777"/>
      <c r="B237" s="887" t="s">
        <v>3377</v>
      </c>
      <c r="C237" s="813" t="s">
        <v>3376</v>
      </c>
      <c r="D237" s="941"/>
      <c r="E237" s="677">
        <f>F237-5</f>
        <v>45425</v>
      </c>
      <c r="F237" s="719">
        <f>F236+7</f>
        <v>45430</v>
      </c>
      <c r="G237" s="719">
        <f>F237+35</f>
        <v>45465</v>
      </c>
      <c r="H237" s="940"/>
      <c r="I237" s="894"/>
      <c r="J237" s="894"/>
      <c r="K237" s="894"/>
    </row>
    <row r="238" spans="1:11" s="628" customFormat="1" ht="15" customHeight="1">
      <c r="A238" s="777"/>
      <c r="B238" s="887" t="s">
        <v>3375</v>
      </c>
      <c r="C238" s="813" t="s">
        <v>3374</v>
      </c>
      <c r="D238" s="941"/>
      <c r="E238" s="677">
        <f>F238-5</f>
        <v>45432</v>
      </c>
      <c r="F238" s="719">
        <f>F237+7</f>
        <v>45437</v>
      </c>
      <c r="G238" s="719">
        <f>F238+35</f>
        <v>45472</v>
      </c>
      <c r="H238" s="940"/>
      <c r="I238" s="894"/>
      <c r="J238" s="894"/>
      <c r="K238" s="894"/>
    </row>
    <row r="239" spans="1:11" s="628" customFormat="1" ht="15" customHeight="1">
      <c r="A239" s="777"/>
      <c r="B239" s="812" t="s">
        <v>3373</v>
      </c>
      <c r="C239" s="813" t="s">
        <v>3372</v>
      </c>
      <c r="D239" s="899"/>
      <c r="E239" s="677">
        <f>F239-5</f>
        <v>45439</v>
      </c>
      <c r="F239" s="719">
        <f>F238+7</f>
        <v>45444</v>
      </c>
      <c r="G239" s="719">
        <f>F239+35</f>
        <v>45479</v>
      </c>
      <c r="H239" s="940"/>
      <c r="I239" s="894"/>
      <c r="J239" s="894"/>
      <c r="K239" s="894"/>
    </row>
    <row r="240" spans="1:11" s="619" customFormat="1" ht="15">
      <c r="A240" s="939" t="s">
        <v>3371</v>
      </c>
      <c r="B240" s="939"/>
      <c r="C240" s="939"/>
      <c r="D240" s="939"/>
      <c r="E240" s="939"/>
      <c r="F240" s="939"/>
      <c r="G240" s="939"/>
      <c r="H240" s="938"/>
      <c r="I240" s="937"/>
      <c r="J240" s="918"/>
      <c r="K240" s="918"/>
    </row>
    <row r="241" spans="1:7" s="619" customFormat="1" ht="15" hidden="1" customHeight="1">
      <c r="A241" s="929"/>
      <c r="B241" s="795" t="s">
        <v>20</v>
      </c>
      <c r="C241" s="776" t="s">
        <v>21</v>
      </c>
      <c r="D241" s="776" t="s">
        <v>5</v>
      </c>
      <c r="E241" s="812" t="s">
        <v>2569</v>
      </c>
      <c r="F241" s="812" t="s">
        <v>6</v>
      </c>
      <c r="G241" s="812" t="s">
        <v>3241</v>
      </c>
    </row>
    <row r="242" spans="1:7" s="619" customFormat="1" ht="15" hidden="1" customHeight="1">
      <c r="A242" s="929"/>
      <c r="B242" s="936"/>
      <c r="C242" s="930"/>
      <c r="D242" s="930"/>
      <c r="E242" s="812" t="s">
        <v>2568</v>
      </c>
      <c r="F242" s="812" t="s">
        <v>24</v>
      </c>
      <c r="G242" s="812" t="s">
        <v>25</v>
      </c>
    </row>
    <row r="243" spans="1:7" s="619" customFormat="1" ht="15" hidden="1" customHeight="1">
      <c r="A243" s="929"/>
      <c r="B243" s="812" t="s">
        <v>3257</v>
      </c>
      <c r="C243" s="652" t="s">
        <v>2588</v>
      </c>
      <c r="D243" s="875" t="s">
        <v>3203</v>
      </c>
      <c r="E243" s="928">
        <f>F243-5</f>
        <v>43917</v>
      </c>
      <c r="F243" s="927">
        <v>43922</v>
      </c>
      <c r="G243" s="927">
        <f>F243+15</f>
        <v>43937</v>
      </c>
    </row>
    <row r="244" spans="1:7" s="619" customFormat="1" ht="15" hidden="1" customHeight="1">
      <c r="A244" s="929"/>
      <c r="B244" s="812" t="s">
        <v>3370</v>
      </c>
      <c r="C244" s="652" t="s">
        <v>3369</v>
      </c>
      <c r="D244" s="875"/>
      <c r="E244" s="928">
        <f>F244-5</f>
        <v>43924</v>
      </c>
      <c r="F244" s="927">
        <f>F243+7</f>
        <v>43929</v>
      </c>
      <c r="G244" s="927">
        <f>F244+15</f>
        <v>43944</v>
      </c>
    </row>
    <row r="245" spans="1:7" s="619" customFormat="1" ht="15" hidden="1" customHeight="1">
      <c r="A245" s="929"/>
      <c r="B245" s="812" t="s">
        <v>3368</v>
      </c>
      <c r="C245" s="652" t="s">
        <v>3364</v>
      </c>
      <c r="D245" s="875"/>
      <c r="E245" s="928">
        <f>F245-5</f>
        <v>43931</v>
      </c>
      <c r="F245" s="927">
        <f>F244+7</f>
        <v>43936</v>
      </c>
      <c r="G245" s="927">
        <f>F245+15</f>
        <v>43951</v>
      </c>
    </row>
    <row r="246" spans="1:7" s="619" customFormat="1" ht="15" hidden="1" customHeight="1">
      <c r="A246" s="929"/>
      <c r="B246" s="812" t="s">
        <v>3367</v>
      </c>
      <c r="C246" s="652" t="s">
        <v>3366</v>
      </c>
      <c r="D246" s="875"/>
      <c r="E246" s="928">
        <f>F246-5</f>
        <v>43938</v>
      </c>
      <c r="F246" s="927">
        <f>F245+7</f>
        <v>43943</v>
      </c>
      <c r="G246" s="927">
        <f>F246+15</f>
        <v>43958</v>
      </c>
    </row>
    <row r="247" spans="1:7" s="619" customFormat="1" ht="15" hidden="1">
      <c r="A247" s="929"/>
      <c r="B247" s="812" t="s">
        <v>3365</v>
      </c>
      <c r="C247" s="652" t="s">
        <v>3364</v>
      </c>
      <c r="D247" s="875"/>
      <c r="E247" s="928">
        <f>F247-5</f>
        <v>43945</v>
      </c>
      <c r="F247" s="927">
        <f>F246+7</f>
        <v>43950</v>
      </c>
      <c r="G247" s="927">
        <f>F247+15</f>
        <v>43965</v>
      </c>
    </row>
    <row r="248" spans="1:7" s="619" customFormat="1" ht="15" hidden="1">
      <c r="A248" s="929"/>
      <c r="B248" s="812"/>
      <c r="C248" s="652"/>
      <c r="D248" s="935"/>
      <c r="E248" s="928"/>
      <c r="F248" s="927"/>
      <c r="G248" s="927"/>
    </row>
    <row r="249" spans="1:7" s="619" customFormat="1" ht="15" hidden="1" customHeight="1">
      <c r="A249" s="929"/>
      <c r="B249" s="853" t="s">
        <v>20</v>
      </c>
      <c r="C249" s="776" t="s">
        <v>21</v>
      </c>
      <c r="D249" s="776" t="s">
        <v>5</v>
      </c>
      <c r="E249" s="812" t="s">
        <v>2569</v>
      </c>
      <c r="F249" s="812" t="s">
        <v>6</v>
      </c>
      <c r="G249" s="812" t="s">
        <v>3241</v>
      </c>
    </row>
    <row r="250" spans="1:7" s="619" customFormat="1" ht="15" hidden="1" customHeight="1">
      <c r="A250" s="929"/>
      <c r="B250" s="931"/>
      <c r="C250" s="930"/>
      <c r="D250" s="930"/>
      <c r="E250" s="812" t="s">
        <v>2568</v>
      </c>
      <c r="F250" s="812" t="s">
        <v>24</v>
      </c>
      <c r="G250" s="812" t="s">
        <v>25</v>
      </c>
    </row>
    <row r="251" spans="1:7" s="619" customFormat="1" ht="15" hidden="1" customHeight="1">
      <c r="A251" s="929"/>
      <c r="B251" s="812" t="s">
        <v>3363</v>
      </c>
      <c r="C251" s="652" t="s">
        <v>3362</v>
      </c>
      <c r="D251" s="875" t="s">
        <v>3361</v>
      </c>
      <c r="E251" s="928">
        <f>F251-4</f>
        <v>44011</v>
      </c>
      <c r="F251" s="927">
        <v>44015</v>
      </c>
      <c r="G251" s="927">
        <f>F251+17</f>
        <v>44032</v>
      </c>
    </row>
    <row r="252" spans="1:7" s="619" customFormat="1" ht="15" hidden="1" customHeight="1">
      <c r="A252" s="929"/>
      <c r="B252" s="812" t="s">
        <v>3360</v>
      </c>
      <c r="C252" s="652" t="s">
        <v>3359</v>
      </c>
      <c r="D252" s="875"/>
      <c r="E252" s="928">
        <f>F252-4</f>
        <v>44018</v>
      </c>
      <c r="F252" s="927">
        <f>F251+7</f>
        <v>44022</v>
      </c>
      <c r="G252" s="927">
        <f>F252+17</f>
        <v>44039</v>
      </c>
    </row>
    <row r="253" spans="1:7" s="619" customFormat="1" ht="15" hidden="1" customHeight="1">
      <c r="A253" s="929"/>
      <c r="B253" s="887" t="s">
        <v>3358</v>
      </c>
      <c r="C253" s="652" t="s">
        <v>3357</v>
      </c>
      <c r="D253" s="875"/>
      <c r="E253" s="928">
        <f>F253-4</f>
        <v>44025</v>
      </c>
      <c r="F253" s="927">
        <f>F252+7</f>
        <v>44029</v>
      </c>
      <c r="G253" s="927">
        <f>F253+17</f>
        <v>44046</v>
      </c>
    </row>
    <row r="254" spans="1:7" s="619" customFormat="1" ht="15" hidden="1" customHeight="1">
      <c r="A254" s="929"/>
      <c r="B254" s="812" t="s">
        <v>3356</v>
      </c>
      <c r="C254" s="652" t="s">
        <v>3355</v>
      </c>
      <c r="D254" s="875"/>
      <c r="E254" s="928">
        <f>F254-4</f>
        <v>44032</v>
      </c>
      <c r="F254" s="927">
        <f>F253+7</f>
        <v>44036</v>
      </c>
      <c r="G254" s="927">
        <f>F254+17</f>
        <v>44053</v>
      </c>
    </row>
    <row r="255" spans="1:7" s="619" customFormat="1" ht="15" hidden="1">
      <c r="A255" s="929"/>
      <c r="B255" s="812" t="s">
        <v>3354</v>
      </c>
      <c r="C255" s="652" t="s">
        <v>3353</v>
      </c>
      <c r="D255" s="875"/>
      <c r="E255" s="928">
        <f>F255-4</f>
        <v>44039</v>
      </c>
      <c r="F255" s="927">
        <f>F254+7</f>
        <v>44043</v>
      </c>
      <c r="G255" s="927">
        <f>F255+17</f>
        <v>44060</v>
      </c>
    </row>
    <row r="256" spans="1:7" s="619" customFormat="1" ht="15" hidden="1" customHeight="1">
      <c r="A256" s="929"/>
      <c r="B256" s="926" t="s">
        <v>20</v>
      </c>
      <c r="C256" s="705" t="s">
        <v>21</v>
      </c>
      <c r="D256" s="705" t="s">
        <v>5</v>
      </c>
      <c r="E256" s="812" t="s">
        <v>2569</v>
      </c>
      <c r="F256" s="812" t="s">
        <v>6</v>
      </c>
      <c r="G256" s="812" t="s">
        <v>3241</v>
      </c>
    </row>
    <row r="257" spans="1:8" s="619" customFormat="1" ht="15" hidden="1" customHeight="1">
      <c r="A257" s="929"/>
      <c r="B257" s="925"/>
      <c r="C257" s="703"/>
      <c r="D257" s="703"/>
      <c r="E257" s="812" t="s">
        <v>2568</v>
      </c>
      <c r="F257" s="812" t="s">
        <v>24</v>
      </c>
      <c r="G257" s="812" t="s">
        <v>25</v>
      </c>
    </row>
    <row r="258" spans="1:8" s="619" customFormat="1" ht="15" hidden="1" customHeight="1">
      <c r="A258" s="929"/>
      <c r="B258" s="812" t="s">
        <v>3352</v>
      </c>
      <c r="C258" s="652" t="s">
        <v>3351</v>
      </c>
      <c r="D258" s="875" t="s">
        <v>3350</v>
      </c>
      <c r="E258" s="928">
        <f>F258-5</f>
        <v>43920</v>
      </c>
      <c r="F258" s="927">
        <v>43925</v>
      </c>
      <c r="G258" s="927">
        <f>F258+21</f>
        <v>43946</v>
      </c>
    </row>
    <row r="259" spans="1:8" s="619" customFormat="1" ht="15" hidden="1" customHeight="1">
      <c r="A259" s="929"/>
      <c r="B259" s="812" t="s">
        <v>3349</v>
      </c>
      <c r="C259" s="652" t="s">
        <v>3348</v>
      </c>
      <c r="D259" s="875"/>
      <c r="E259" s="928">
        <f>F259-5</f>
        <v>43927</v>
      </c>
      <c r="F259" s="927">
        <f>F258+7</f>
        <v>43932</v>
      </c>
      <c r="G259" s="927">
        <f>F259+21</f>
        <v>43953</v>
      </c>
    </row>
    <row r="260" spans="1:8" s="619" customFormat="1" ht="15" hidden="1" customHeight="1">
      <c r="A260" s="929"/>
      <c r="B260" s="887" t="s">
        <v>3347</v>
      </c>
      <c r="C260" s="652" t="s">
        <v>3346</v>
      </c>
      <c r="D260" s="875"/>
      <c r="E260" s="928">
        <f>F260-5</f>
        <v>43934</v>
      </c>
      <c r="F260" s="927">
        <f>F259+7</f>
        <v>43939</v>
      </c>
      <c r="G260" s="927">
        <f>F260+21</f>
        <v>43960</v>
      </c>
    </row>
    <row r="261" spans="1:8" s="619" customFormat="1" ht="15" hidden="1" customHeight="1">
      <c r="A261" s="929"/>
      <c r="B261" s="812" t="s">
        <v>3345</v>
      </c>
      <c r="C261" s="652" t="s">
        <v>3344</v>
      </c>
      <c r="D261" s="875"/>
      <c r="E261" s="928">
        <f>F261-5</f>
        <v>43941</v>
      </c>
      <c r="F261" s="927">
        <f>F260+7</f>
        <v>43946</v>
      </c>
      <c r="G261" s="927">
        <f>F261+21</f>
        <v>43967</v>
      </c>
    </row>
    <row r="262" spans="1:8" s="619" customFormat="1" ht="15" hidden="1">
      <c r="A262" s="929"/>
      <c r="B262" s="812" t="s">
        <v>3343</v>
      </c>
      <c r="C262" s="652" t="s">
        <v>3342</v>
      </c>
      <c r="D262" s="875"/>
      <c r="E262" s="928">
        <f>F262-5</f>
        <v>43948</v>
      </c>
      <c r="F262" s="927">
        <f>F261+7</f>
        <v>43953</v>
      </c>
      <c r="G262" s="927">
        <f>F262+21</f>
        <v>43974</v>
      </c>
    </row>
    <row r="263" spans="1:8" s="618" customFormat="1" ht="15">
      <c r="A263" s="777"/>
      <c r="B263" s="640" t="s">
        <v>3341</v>
      </c>
      <c r="C263" s="785" t="s">
        <v>21</v>
      </c>
      <c r="D263" s="785" t="s">
        <v>5</v>
      </c>
      <c r="E263" s="681" t="s">
        <v>2569</v>
      </c>
      <c r="F263" s="681" t="s">
        <v>6</v>
      </c>
      <c r="G263" s="812" t="s">
        <v>3241</v>
      </c>
      <c r="H263" s="924"/>
    </row>
    <row r="264" spans="1:8" s="618" customFormat="1" ht="15">
      <c r="A264" s="777"/>
      <c r="B264" s="640"/>
      <c r="C264" s="831"/>
      <c r="D264" s="831"/>
      <c r="E264" s="681" t="s">
        <v>2568</v>
      </c>
      <c r="F264" s="681" t="s">
        <v>24</v>
      </c>
      <c r="G264" s="681" t="s">
        <v>25</v>
      </c>
      <c r="H264" s="924"/>
    </row>
    <row r="265" spans="1:8" s="618" customFormat="1" ht="15" customHeight="1">
      <c r="A265" s="777"/>
      <c r="B265" s="813" t="s">
        <v>3340</v>
      </c>
      <c r="C265" s="813" t="s">
        <v>2661</v>
      </c>
      <c r="D265" s="923" t="s">
        <v>3339</v>
      </c>
      <c r="E265" s="677">
        <f>F265-6</f>
        <v>45410</v>
      </c>
      <c r="F265" s="719">
        <v>45416</v>
      </c>
      <c r="G265" s="719">
        <f>F265+24</f>
        <v>45440</v>
      </c>
    </row>
    <row r="266" spans="1:8" s="618" customFormat="1" ht="15" customHeight="1">
      <c r="A266" s="777"/>
      <c r="B266" s="813" t="s">
        <v>3338</v>
      </c>
      <c r="C266" s="813" t="s">
        <v>3337</v>
      </c>
      <c r="D266" s="922"/>
      <c r="E266" s="677">
        <f>F266-6</f>
        <v>45417</v>
      </c>
      <c r="F266" s="719">
        <f>F265+7</f>
        <v>45423</v>
      </c>
      <c r="G266" s="719">
        <f>F266+24</f>
        <v>45447</v>
      </c>
    </row>
    <row r="267" spans="1:8" s="618" customFormat="1" ht="15" customHeight="1">
      <c r="A267" s="777"/>
      <c r="B267" s="813" t="s">
        <v>3247</v>
      </c>
      <c r="C267" s="813" t="s">
        <v>3336</v>
      </c>
      <c r="D267" s="922"/>
      <c r="E267" s="677">
        <f>F267-6</f>
        <v>45424</v>
      </c>
      <c r="F267" s="719">
        <f>F266+7</f>
        <v>45430</v>
      </c>
      <c r="G267" s="719">
        <f>F267+24</f>
        <v>45454</v>
      </c>
    </row>
    <row r="268" spans="1:8" s="618" customFormat="1" ht="15" customHeight="1">
      <c r="A268" s="777"/>
      <c r="B268" s="813" t="s">
        <v>3335</v>
      </c>
      <c r="C268" s="813" t="s">
        <v>3334</v>
      </c>
      <c r="D268" s="922"/>
      <c r="E268" s="677">
        <f>F268-6</f>
        <v>45431</v>
      </c>
      <c r="F268" s="719">
        <f>F267+7</f>
        <v>45437</v>
      </c>
      <c r="G268" s="719">
        <f>F268+24</f>
        <v>45461</v>
      </c>
    </row>
    <row r="269" spans="1:8" s="618" customFormat="1" ht="15" customHeight="1">
      <c r="A269" s="757"/>
      <c r="B269" s="813" t="s">
        <v>3263</v>
      </c>
      <c r="C269" s="813" t="s">
        <v>3262</v>
      </c>
      <c r="D269" s="921"/>
      <c r="E269" s="677">
        <f>F269-6</f>
        <v>45438</v>
      </c>
      <c r="F269" s="719">
        <f>F268+7</f>
        <v>45444</v>
      </c>
      <c r="G269" s="719">
        <f>F269+24</f>
        <v>45468</v>
      </c>
    </row>
    <row r="270" spans="1:8" s="619" customFormat="1" ht="15" hidden="1" customHeight="1">
      <c r="A270" s="929"/>
      <c r="B270" s="926" t="s">
        <v>3125</v>
      </c>
      <c r="C270" s="705" t="s">
        <v>3333</v>
      </c>
      <c r="D270" s="705" t="s">
        <v>5</v>
      </c>
      <c r="E270" s="812" t="s">
        <v>2569</v>
      </c>
      <c r="F270" s="812" t="s">
        <v>6</v>
      </c>
      <c r="G270" s="812" t="s">
        <v>3241</v>
      </c>
    </row>
    <row r="271" spans="1:8" s="619" customFormat="1" ht="15" hidden="1" customHeight="1">
      <c r="A271" s="929"/>
      <c r="B271" s="925"/>
      <c r="C271" s="703"/>
      <c r="D271" s="703"/>
      <c r="E271" s="812" t="s">
        <v>2568</v>
      </c>
      <c r="F271" s="812" t="s">
        <v>24</v>
      </c>
      <c r="G271" s="812" t="s">
        <v>25</v>
      </c>
    </row>
    <row r="272" spans="1:8" s="619" customFormat="1" ht="15" hidden="1" customHeight="1">
      <c r="A272" s="929"/>
      <c r="B272" s="812" t="s">
        <v>3332</v>
      </c>
      <c r="C272" s="652" t="s">
        <v>3331</v>
      </c>
      <c r="D272" s="923" t="s">
        <v>3059</v>
      </c>
      <c r="E272" s="928">
        <f>F272-5</f>
        <v>44044</v>
      </c>
      <c r="F272" s="927">
        <v>44049</v>
      </c>
      <c r="G272" s="927">
        <f>F272+17</f>
        <v>44066</v>
      </c>
    </row>
    <row r="273" spans="1:7" s="619" customFormat="1" ht="15" hidden="1" customHeight="1">
      <c r="A273" s="929"/>
      <c r="B273" s="812" t="s">
        <v>3082</v>
      </c>
      <c r="C273" s="652" t="s">
        <v>3330</v>
      </c>
      <c r="D273" s="922"/>
      <c r="E273" s="928">
        <f>F273-5</f>
        <v>44051</v>
      </c>
      <c r="F273" s="927">
        <f>F272+7</f>
        <v>44056</v>
      </c>
      <c r="G273" s="927">
        <f>F273+17</f>
        <v>44073</v>
      </c>
    </row>
    <row r="274" spans="1:7" s="619" customFormat="1" ht="15" hidden="1" customHeight="1">
      <c r="A274" s="929"/>
      <c r="B274" s="812" t="s">
        <v>3329</v>
      </c>
      <c r="C274" s="652" t="s">
        <v>3328</v>
      </c>
      <c r="D274" s="922"/>
      <c r="E274" s="928">
        <f>F274-5</f>
        <v>44058</v>
      </c>
      <c r="F274" s="927">
        <f>F273+7</f>
        <v>44063</v>
      </c>
      <c r="G274" s="927">
        <f>F274+17</f>
        <v>44080</v>
      </c>
    </row>
    <row r="275" spans="1:7" s="619" customFormat="1" ht="15" hidden="1" customHeight="1">
      <c r="A275" s="929"/>
      <c r="B275" s="652" t="s">
        <v>3327</v>
      </c>
      <c r="C275" s="652" t="s">
        <v>3326</v>
      </c>
      <c r="D275" s="922"/>
      <c r="E275" s="928">
        <f>F275-5</f>
        <v>44065</v>
      </c>
      <c r="F275" s="927">
        <f>F274+7</f>
        <v>44070</v>
      </c>
      <c r="G275" s="927">
        <f>F275+17</f>
        <v>44087</v>
      </c>
    </row>
    <row r="276" spans="1:7" s="619" customFormat="1" ht="15" hidden="1" customHeight="1">
      <c r="A276" s="929"/>
      <c r="B276" s="812" t="s">
        <v>3325</v>
      </c>
      <c r="C276" s="652" t="s">
        <v>3324</v>
      </c>
      <c r="D276" s="921"/>
      <c r="E276" s="928">
        <f>F276-5</f>
        <v>44072</v>
      </c>
      <c r="F276" s="927">
        <f>F275+7</f>
        <v>44077</v>
      </c>
      <c r="G276" s="927">
        <f>F276+17</f>
        <v>44094</v>
      </c>
    </row>
    <row r="277" spans="1:7" s="619" customFormat="1" ht="15" customHeight="1">
      <c r="A277" s="929"/>
      <c r="B277" s="640" t="s">
        <v>3323</v>
      </c>
      <c r="C277" s="705" t="s">
        <v>3322</v>
      </c>
      <c r="D277" s="705" t="s">
        <v>5</v>
      </c>
      <c r="E277" s="812" t="s">
        <v>2569</v>
      </c>
      <c r="F277" s="812" t="s">
        <v>6</v>
      </c>
      <c r="G277" s="812" t="s">
        <v>3241</v>
      </c>
    </row>
    <row r="278" spans="1:7" s="619" customFormat="1" ht="15" customHeight="1">
      <c r="A278" s="929"/>
      <c r="B278" s="640"/>
      <c r="C278" s="703"/>
      <c r="D278" s="703"/>
      <c r="E278" s="812" t="s">
        <v>2568</v>
      </c>
      <c r="F278" s="812" t="s">
        <v>24</v>
      </c>
      <c r="G278" s="812" t="s">
        <v>25</v>
      </c>
    </row>
    <row r="279" spans="1:7" s="619" customFormat="1" ht="15" customHeight="1">
      <c r="A279" s="929"/>
      <c r="B279" s="696" t="s">
        <v>3321</v>
      </c>
      <c r="C279" s="696" t="s">
        <v>3320</v>
      </c>
      <c r="D279" s="923" t="s">
        <v>3319</v>
      </c>
      <c r="E279" s="928">
        <f>F279-8</f>
        <v>45407</v>
      </c>
      <c r="F279" s="927">
        <v>45415</v>
      </c>
      <c r="G279" s="927">
        <f>F279+17</f>
        <v>45432</v>
      </c>
    </row>
    <row r="280" spans="1:7" s="619" customFormat="1" ht="15" customHeight="1">
      <c r="A280" s="929"/>
      <c r="B280" s="887" t="s">
        <v>3318</v>
      </c>
      <c r="C280" s="812" t="s">
        <v>3317</v>
      </c>
      <c r="D280" s="922"/>
      <c r="E280" s="928">
        <f>F280-8</f>
        <v>45414</v>
      </c>
      <c r="F280" s="927">
        <f>F279+7</f>
        <v>45422</v>
      </c>
      <c r="G280" s="927">
        <f>F280+17</f>
        <v>45439</v>
      </c>
    </row>
    <row r="281" spans="1:7" s="619" customFormat="1" ht="15" customHeight="1">
      <c r="A281" s="929"/>
      <c r="B281" s="813" t="s">
        <v>2981</v>
      </c>
      <c r="C281" s="813" t="s">
        <v>2662</v>
      </c>
      <c r="D281" s="922"/>
      <c r="E281" s="928">
        <f>F281-8</f>
        <v>45421</v>
      </c>
      <c r="F281" s="927">
        <f>F280+7</f>
        <v>45429</v>
      </c>
      <c r="G281" s="927">
        <f>F281+17</f>
        <v>45446</v>
      </c>
    </row>
    <row r="282" spans="1:7" s="619" customFormat="1" ht="15" customHeight="1">
      <c r="A282" s="929"/>
      <c r="B282" s="887" t="s">
        <v>3316</v>
      </c>
      <c r="C282" s="813" t="s">
        <v>3315</v>
      </c>
      <c r="D282" s="922"/>
      <c r="E282" s="928">
        <f>F282-8</f>
        <v>45428</v>
      </c>
      <c r="F282" s="927">
        <f>F281+7</f>
        <v>45436</v>
      </c>
      <c r="G282" s="927">
        <f>F282+17</f>
        <v>45453</v>
      </c>
    </row>
    <row r="283" spans="1:7" s="619" customFormat="1" ht="15" customHeight="1">
      <c r="A283" s="929"/>
      <c r="B283" s="887" t="s">
        <v>3314</v>
      </c>
      <c r="C283" s="813" t="s">
        <v>3313</v>
      </c>
      <c r="D283" s="921"/>
      <c r="E283" s="928">
        <f>F283-8</f>
        <v>45435</v>
      </c>
      <c r="F283" s="927">
        <f>F282+7</f>
        <v>45443</v>
      </c>
      <c r="G283" s="927">
        <f>F283+17</f>
        <v>45460</v>
      </c>
    </row>
    <row r="284" spans="1:7" s="619" customFormat="1" ht="15" customHeight="1">
      <c r="A284" s="929"/>
      <c r="B284" s="640" t="s">
        <v>2876</v>
      </c>
      <c r="C284" s="705" t="s">
        <v>2581</v>
      </c>
      <c r="D284" s="705" t="s">
        <v>5</v>
      </c>
      <c r="E284" s="812" t="s">
        <v>2569</v>
      </c>
      <c r="F284" s="812" t="s">
        <v>6</v>
      </c>
      <c r="G284" s="812" t="s">
        <v>3241</v>
      </c>
    </row>
    <row r="285" spans="1:7" s="619" customFormat="1" ht="15" customHeight="1">
      <c r="A285" s="929"/>
      <c r="B285" s="640"/>
      <c r="C285" s="703"/>
      <c r="D285" s="703"/>
      <c r="E285" s="812" t="s">
        <v>2568</v>
      </c>
      <c r="F285" s="812" t="s">
        <v>24</v>
      </c>
      <c r="G285" s="812" t="s">
        <v>25</v>
      </c>
    </row>
    <row r="286" spans="1:7" s="619" customFormat="1" ht="15" customHeight="1">
      <c r="A286" s="929"/>
      <c r="B286" s="812" t="s">
        <v>3312</v>
      </c>
      <c r="C286" s="652" t="s">
        <v>3311</v>
      </c>
      <c r="D286" s="923" t="s">
        <v>3219</v>
      </c>
      <c r="E286" s="928">
        <f>F286-6</f>
        <v>45412</v>
      </c>
      <c r="F286" s="634">
        <v>45418</v>
      </c>
      <c r="G286" s="927">
        <f>F286+20</f>
        <v>45438</v>
      </c>
    </row>
    <row r="287" spans="1:7" s="619" customFormat="1" ht="15" customHeight="1">
      <c r="A287" s="929"/>
      <c r="B287" s="652" t="s">
        <v>3310</v>
      </c>
      <c r="C287" s="652" t="s">
        <v>3309</v>
      </c>
      <c r="D287" s="922"/>
      <c r="E287" s="928">
        <f>F287-6</f>
        <v>45419</v>
      </c>
      <c r="F287" s="927">
        <f>F286+7</f>
        <v>45425</v>
      </c>
      <c r="G287" s="927">
        <f>F287+20</f>
        <v>45445</v>
      </c>
    </row>
    <row r="288" spans="1:7" s="619" customFormat="1" ht="15" customHeight="1">
      <c r="A288" s="929"/>
      <c r="B288" s="696" t="s">
        <v>3308</v>
      </c>
      <c r="C288" s="696" t="s">
        <v>3216</v>
      </c>
      <c r="D288" s="922"/>
      <c r="E288" s="928">
        <f>F288-6</f>
        <v>45426</v>
      </c>
      <c r="F288" s="927">
        <f>F287+7</f>
        <v>45432</v>
      </c>
      <c r="G288" s="927">
        <f>F288+20</f>
        <v>45452</v>
      </c>
    </row>
    <row r="289" spans="1:7" s="619" customFormat="1" ht="15" customHeight="1">
      <c r="A289" s="929"/>
      <c r="B289" s="812" t="s">
        <v>3159</v>
      </c>
      <c r="C289" s="652" t="s">
        <v>3307</v>
      </c>
      <c r="D289" s="922"/>
      <c r="E289" s="928">
        <f>F289-6</f>
        <v>45433</v>
      </c>
      <c r="F289" s="927">
        <f>F288+7</f>
        <v>45439</v>
      </c>
      <c r="G289" s="927">
        <f>F289+20</f>
        <v>45459</v>
      </c>
    </row>
    <row r="290" spans="1:7" s="619" customFormat="1" ht="15" customHeight="1">
      <c r="A290" s="929"/>
      <c r="B290" s="887" t="s">
        <v>3306</v>
      </c>
      <c r="C290" s="813" t="s">
        <v>3305</v>
      </c>
      <c r="D290" s="921"/>
      <c r="E290" s="928">
        <f>F290-6</f>
        <v>45440</v>
      </c>
      <c r="F290" s="927">
        <f>F289+7</f>
        <v>45446</v>
      </c>
      <c r="G290" s="927">
        <f>F290+20</f>
        <v>45466</v>
      </c>
    </row>
    <row r="291" spans="1:7" s="619" customFormat="1" ht="15" hidden="1" customHeight="1">
      <c r="A291" s="929"/>
      <c r="B291" s="697" t="s">
        <v>2570</v>
      </c>
      <c r="C291" s="705" t="s">
        <v>3304</v>
      </c>
      <c r="D291" s="705" t="s">
        <v>5</v>
      </c>
      <c r="E291" s="812" t="s">
        <v>2569</v>
      </c>
      <c r="F291" s="812" t="s">
        <v>6</v>
      </c>
      <c r="G291" s="812" t="s">
        <v>3241</v>
      </c>
    </row>
    <row r="292" spans="1:7" s="619" customFormat="1" ht="15" hidden="1" customHeight="1">
      <c r="A292" s="929"/>
      <c r="B292" s="697"/>
      <c r="C292" s="703"/>
      <c r="D292" s="703"/>
      <c r="E292" s="812" t="s">
        <v>2568</v>
      </c>
      <c r="F292" s="812" t="s">
        <v>24</v>
      </c>
      <c r="G292" s="812" t="s">
        <v>25</v>
      </c>
    </row>
    <row r="293" spans="1:7" s="619" customFormat="1" ht="15" hidden="1" customHeight="1">
      <c r="A293" s="929"/>
      <c r="B293" s="696" t="s">
        <v>3303</v>
      </c>
      <c r="C293" s="696" t="s">
        <v>3302</v>
      </c>
      <c r="D293" s="923" t="s">
        <v>3301</v>
      </c>
      <c r="E293" s="928">
        <f>F293-8</f>
        <v>44741</v>
      </c>
      <c r="F293" s="634">
        <v>44749</v>
      </c>
      <c r="G293" s="927">
        <f>F293+17</f>
        <v>44766</v>
      </c>
    </row>
    <row r="294" spans="1:7" s="619" customFormat="1" ht="15" hidden="1" customHeight="1">
      <c r="A294" s="929"/>
      <c r="B294" s="696" t="s">
        <v>3300</v>
      </c>
      <c r="C294" s="696" t="s">
        <v>3299</v>
      </c>
      <c r="D294" s="922"/>
      <c r="E294" s="928">
        <f>F294-8</f>
        <v>44748</v>
      </c>
      <c r="F294" s="927">
        <f>F293+7</f>
        <v>44756</v>
      </c>
      <c r="G294" s="927">
        <f>F294+17</f>
        <v>44773</v>
      </c>
    </row>
    <row r="295" spans="1:7" s="619" customFormat="1" ht="15" hidden="1" customHeight="1">
      <c r="A295" s="929"/>
      <c r="B295" s="813" t="s">
        <v>3298</v>
      </c>
      <c r="C295" s="813" t="s">
        <v>3297</v>
      </c>
      <c r="D295" s="922"/>
      <c r="E295" s="928">
        <f>F295-8</f>
        <v>44755</v>
      </c>
      <c r="F295" s="927">
        <f>F294+7</f>
        <v>44763</v>
      </c>
      <c r="G295" s="927">
        <f>F295+17</f>
        <v>44780</v>
      </c>
    </row>
    <row r="296" spans="1:7" s="619" customFormat="1" ht="15" hidden="1" customHeight="1">
      <c r="A296" s="929"/>
      <c r="B296" s="887" t="s">
        <v>3296</v>
      </c>
      <c r="C296" s="813" t="s">
        <v>3295</v>
      </c>
      <c r="D296" s="922"/>
      <c r="E296" s="928">
        <f>F296-8</f>
        <v>44762</v>
      </c>
      <c r="F296" s="927">
        <f>F295+7</f>
        <v>44770</v>
      </c>
      <c r="G296" s="927">
        <f>F296+17</f>
        <v>44787</v>
      </c>
    </row>
    <row r="297" spans="1:7" s="619" customFormat="1" ht="15" hidden="1" customHeight="1">
      <c r="A297" s="929"/>
      <c r="B297" s="887" t="s">
        <v>2639</v>
      </c>
      <c r="C297" s="813" t="s">
        <v>3294</v>
      </c>
      <c r="D297" s="921"/>
      <c r="E297" s="928">
        <f>F297-8</f>
        <v>44769</v>
      </c>
      <c r="F297" s="927">
        <f>F296+7</f>
        <v>44777</v>
      </c>
      <c r="G297" s="927">
        <f>F297+17</f>
        <v>44794</v>
      </c>
    </row>
    <row r="298" spans="1:7" s="619" customFormat="1" ht="15" hidden="1" customHeight="1">
      <c r="A298" s="929"/>
      <c r="B298" s="812"/>
      <c r="C298" s="652"/>
      <c r="D298" s="934"/>
      <c r="E298" s="928"/>
      <c r="F298" s="927"/>
      <c r="G298" s="927"/>
    </row>
    <row r="299" spans="1:7" s="619" customFormat="1" ht="15" hidden="1" customHeight="1">
      <c r="A299" s="929"/>
      <c r="B299" s="853" t="s">
        <v>20</v>
      </c>
      <c r="C299" s="776" t="s">
        <v>21</v>
      </c>
      <c r="D299" s="776" t="s">
        <v>5</v>
      </c>
      <c r="E299" s="812" t="s">
        <v>2569</v>
      </c>
      <c r="F299" s="812" t="s">
        <v>6</v>
      </c>
      <c r="G299" s="812" t="s">
        <v>3241</v>
      </c>
    </row>
    <row r="300" spans="1:7" s="619" customFormat="1" ht="15" hidden="1" customHeight="1">
      <c r="A300" s="929"/>
      <c r="B300" s="931"/>
      <c r="C300" s="930"/>
      <c r="D300" s="930"/>
      <c r="E300" s="812" t="s">
        <v>2568</v>
      </c>
      <c r="F300" s="812" t="s">
        <v>24</v>
      </c>
      <c r="G300" s="812" t="s">
        <v>25</v>
      </c>
    </row>
    <row r="301" spans="1:7" s="619" customFormat="1" ht="15" hidden="1" customHeight="1">
      <c r="A301" s="929"/>
      <c r="B301" s="812" t="s">
        <v>3293</v>
      </c>
      <c r="C301" s="652" t="s">
        <v>3292</v>
      </c>
      <c r="D301" s="875" t="s">
        <v>3291</v>
      </c>
      <c r="E301" s="928">
        <f>F301-6</f>
        <v>44070</v>
      </c>
      <c r="F301" s="927">
        <v>44076</v>
      </c>
      <c r="G301" s="927">
        <f>F301+15</f>
        <v>44091</v>
      </c>
    </row>
    <row r="302" spans="1:7" s="619" customFormat="1" ht="15" hidden="1" customHeight="1">
      <c r="A302" s="929"/>
      <c r="B302" s="812" t="s">
        <v>3290</v>
      </c>
      <c r="C302" s="652" t="s">
        <v>3289</v>
      </c>
      <c r="D302" s="875"/>
      <c r="E302" s="928">
        <f>F302-6</f>
        <v>44077</v>
      </c>
      <c r="F302" s="927">
        <f>F301+7</f>
        <v>44083</v>
      </c>
      <c r="G302" s="927">
        <f>F302+15</f>
        <v>44098</v>
      </c>
    </row>
    <row r="303" spans="1:7" s="619" customFormat="1" ht="15" hidden="1" customHeight="1">
      <c r="A303" s="929"/>
      <c r="B303" s="812" t="s">
        <v>3288</v>
      </c>
      <c r="C303" s="812" t="s">
        <v>3244</v>
      </c>
      <c r="D303" s="875"/>
      <c r="E303" s="928">
        <f>F303-6</f>
        <v>44084</v>
      </c>
      <c r="F303" s="927">
        <f>F302+7</f>
        <v>44090</v>
      </c>
      <c r="G303" s="927">
        <f>F303+15</f>
        <v>44105</v>
      </c>
    </row>
    <row r="304" spans="1:7" s="619" customFormat="1" ht="15" hidden="1" customHeight="1">
      <c r="A304" s="929"/>
      <c r="B304" s="812" t="s">
        <v>3287</v>
      </c>
      <c r="C304" s="652" t="s">
        <v>3012</v>
      </c>
      <c r="D304" s="875"/>
      <c r="E304" s="928">
        <f>F304-6</f>
        <v>44091</v>
      </c>
      <c r="F304" s="927">
        <f>F303+7</f>
        <v>44097</v>
      </c>
      <c r="G304" s="927">
        <f>F304+15</f>
        <v>44112</v>
      </c>
    </row>
    <row r="305" spans="1:8" s="619" customFormat="1" ht="15" hidden="1">
      <c r="A305" s="929"/>
      <c r="B305" s="812" t="s">
        <v>3286</v>
      </c>
      <c r="C305" s="652" t="s">
        <v>3285</v>
      </c>
      <c r="D305" s="875"/>
      <c r="E305" s="928">
        <f>F305-6</f>
        <v>44098</v>
      </c>
      <c r="F305" s="927">
        <f>F304+7</f>
        <v>44104</v>
      </c>
      <c r="G305" s="927">
        <f>F305+15</f>
        <v>44119</v>
      </c>
    </row>
    <row r="306" spans="1:8" s="619" customFormat="1" ht="15" hidden="1" customHeight="1">
      <c r="A306" s="929"/>
      <c r="B306" s="916" t="s">
        <v>2570</v>
      </c>
      <c r="C306" s="703" t="s">
        <v>21</v>
      </c>
      <c r="D306" s="703" t="s">
        <v>5</v>
      </c>
      <c r="E306" s="933" t="s">
        <v>2569</v>
      </c>
      <c r="F306" s="933" t="s">
        <v>6</v>
      </c>
      <c r="G306" s="933" t="s">
        <v>3241</v>
      </c>
    </row>
    <row r="307" spans="1:8" s="619" customFormat="1" ht="15" hidden="1" customHeight="1">
      <c r="A307" s="929"/>
      <c r="B307" s="931"/>
      <c r="C307" s="930"/>
      <c r="D307" s="930"/>
      <c r="E307" s="812" t="s">
        <v>2568</v>
      </c>
      <c r="F307" s="812" t="s">
        <v>24</v>
      </c>
      <c r="G307" s="812" t="s">
        <v>25</v>
      </c>
    </row>
    <row r="308" spans="1:8" s="619" customFormat="1" ht="15" hidden="1" customHeight="1">
      <c r="A308" s="929"/>
      <c r="B308" s="812" t="s">
        <v>3284</v>
      </c>
      <c r="C308" s="652" t="s">
        <v>3283</v>
      </c>
      <c r="D308" s="875" t="s">
        <v>2647</v>
      </c>
      <c r="E308" s="928">
        <f>F308-5</f>
        <v>43765</v>
      </c>
      <c r="F308" s="927">
        <v>43770</v>
      </c>
      <c r="G308" s="927">
        <f>F308+15</f>
        <v>43785</v>
      </c>
    </row>
    <row r="309" spans="1:8" s="619" customFormat="1" ht="15" hidden="1" customHeight="1">
      <c r="A309" s="929"/>
      <c r="B309" s="812" t="s">
        <v>3282</v>
      </c>
      <c r="C309" s="652" t="s">
        <v>3281</v>
      </c>
      <c r="D309" s="875"/>
      <c r="E309" s="928">
        <f>F309-5</f>
        <v>43772</v>
      </c>
      <c r="F309" s="927">
        <f>F308+7</f>
        <v>43777</v>
      </c>
      <c r="G309" s="927">
        <f>F309+15</f>
        <v>43792</v>
      </c>
    </row>
    <row r="310" spans="1:8" s="619" customFormat="1" ht="15" hidden="1" customHeight="1">
      <c r="A310" s="929"/>
      <c r="B310" s="812" t="s">
        <v>3280</v>
      </c>
      <c r="C310" s="652" t="s">
        <v>3279</v>
      </c>
      <c r="D310" s="875"/>
      <c r="E310" s="928">
        <f>F310-5</f>
        <v>43779</v>
      </c>
      <c r="F310" s="927">
        <f>F309+7</f>
        <v>43784</v>
      </c>
      <c r="G310" s="927">
        <f>F310+15</f>
        <v>43799</v>
      </c>
    </row>
    <row r="311" spans="1:8" s="619" customFormat="1" ht="15" hidden="1" customHeight="1">
      <c r="A311" s="929"/>
      <c r="B311" s="873" t="s">
        <v>3278</v>
      </c>
      <c r="C311" s="652" t="s">
        <v>3277</v>
      </c>
      <c r="D311" s="875"/>
      <c r="E311" s="928">
        <f>F311-5</f>
        <v>43786</v>
      </c>
      <c r="F311" s="927">
        <f>F310+7</f>
        <v>43791</v>
      </c>
      <c r="G311" s="927">
        <f>F311+15</f>
        <v>43806</v>
      </c>
    </row>
    <row r="312" spans="1:8" s="619" customFormat="1" ht="15" hidden="1">
      <c r="A312" s="929"/>
      <c r="B312" s="812" t="s">
        <v>3276</v>
      </c>
      <c r="C312" s="652" t="s">
        <v>3275</v>
      </c>
      <c r="D312" s="875"/>
      <c r="E312" s="928">
        <f>F312-5</f>
        <v>43793</v>
      </c>
      <c r="F312" s="927">
        <f>F311+7</f>
        <v>43798</v>
      </c>
      <c r="G312" s="927">
        <f>F312+15</f>
        <v>43813</v>
      </c>
    </row>
    <row r="313" spans="1:8" s="619" customFormat="1" ht="16.5" customHeight="1">
      <c r="A313" s="793" t="s">
        <v>3274</v>
      </c>
      <c r="B313" s="793"/>
      <c r="C313" s="793"/>
      <c r="D313" s="793"/>
      <c r="E313" s="793"/>
      <c r="F313" s="793"/>
      <c r="G313" s="793"/>
      <c r="H313" s="932"/>
    </row>
    <row r="314" spans="1:8" s="619" customFormat="1" ht="15" hidden="1" customHeight="1">
      <c r="A314" s="929"/>
      <c r="B314" s="853" t="s">
        <v>20</v>
      </c>
      <c r="C314" s="776" t="s">
        <v>21</v>
      </c>
      <c r="D314" s="776" t="s">
        <v>5</v>
      </c>
      <c r="E314" s="812" t="s">
        <v>2569</v>
      </c>
      <c r="F314" s="812" t="s">
        <v>6</v>
      </c>
      <c r="G314" s="812" t="s">
        <v>3241</v>
      </c>
    </row>
    <row r="315" spans="1:8" s="619" customFormat="1" ht="15" hidden="1" customHeight="1">
      <c r="A315" s="929"/>
      <c r="B315" s="931"/>
      <c r="C315" s="930"/>
      <c r="D315" s="930"/>
      <c r="E315" s="812" t="s">
        <v>2568</v>
      </c>
      <c r="F315" s="812" t="s">
        <v>24</v>
      </c>
      <c r="G315" s="812" t="s">
        <v>25</v>
      </c>
    </row>
    <row r="316" spans="1:8" s="619" customFormat="1" ht="15" hidden="1" customHeight="1">
      <c r="A316" s="929"/>
      <c r="B316" s="812" t="s">
        <v>3273</v>
      </c>
      <c r="C316" s="652" t="s">
        <v>3240</v>
      </c>
      <c r="D316" s="875" t="s">
        <v>3239</v>
      </c>
      <c r="E316" s="928">
        <f>F316-5</f>
        <v>43583</v>
      </c>
      <c r="F316" s="927">
        <v>43588</v>
      </c>
      <c r="G316" s="927">
        <f>F316+15</f>
        <v>43603</v>
      </c>
    </row>
    <row r="317" spans="1:8" s="619" customFormat="1" ht="15" hidden="1" customHeight="1">
      <c r="A317" s="929"/>
      <c r="B317" s="812" t="s">
        <v>3272</v>
      </c>
      <c r="C317" s="652" t="s">
        <v>3271</v>
      </c>
      <c r="D317" s="875"/>
      <c r="E317" s="928">
        <f>F317-5</f>
        <v>43590</v>
      </c>
      <c r="F317" s="927">
        <f>F316+7</f>
        <v>43595</v>
      </c>
      <c r="G317" s="927">
        <f>F317+15</f>
        <v>43610</v>
      </c>
    </row>
    <row r="318" spans="1:8" s="619" customFormat="1" ht="15" hidden="1" customHeight="1">
      <c r="A318" s="929"/>
      <c r="B318" s="812" t="s">
        <v>2638</v>
      </c>
      <c r="C318" s="812" t="s">
        <v>2588</v>
      </c>
      <c r="D318" s="875"/>
      <c r="E318" s="928">
        <f>F318-5</f>
        <v>43597</v>
      </c>
      <c r="F318" s="927">
        <f>F317+7</f>
        <v>43602</v>
      </c>
      <c r="G318" s="927">
        <f>F318+15</f>
        <v>43617</v>
      </c>
    </row>
    <row r="319" spans="1:8" s="619" customFormat="1" ht="15" hidden="1" customHeight="1">
      <c r="A319" s="929"/>
      <c r="B319" s="812" t="s">
        <v>3270</v>
      </c>
      <c r="C319" s="652" t="s">
        <v>3256</v>
      </c>
      <c r="D319" s="875"/>
      <c r="E319" s="928">
        <f>F319-5</f>
        <v>43604</v>
      </c>
      <c r="F319" s="927">
        <f>F318+7</f>
        <v>43609</v>
      </c>
      <c r="G319" s="927">
        <f>F319+15</f>
        <v>43624</v>
      </c>
    </row>
    <row r="320" spans="1:8" s="619" customFormat="1" ht="15" hidden="1">
      <c r="A320" s="929"/>
      <c r="B320" s="812" t="s">
        <v>3094</v>
      </c>
      <c r="C320" s="652" t="s">
        <v>3254</v>
      </c>
      <c r="D320" s="875"/>
      <c r="E320" s="928">
        <f>F320-5</f>
        <v>43611</v>
      </c>
      <c r="F320" s="927">
        <f>F319+7</f>
        <v>43616</v>
      </c>
      <c r="G320" s="927">
        <f>F320+15</f>
        <v>43631</v>
      </c>
    </row>
    <row r="321" spans="1:8" s="618" customFormat="1" ht="15">
      <c r="A321" s="777"/>
      <c r="B321" s="640" t="s">
        <v>1142</v>
      </c>
      <c r="C321" s="785" t="s">
        <v>21</v>
      </c>
      <c r="D321" s="785" t="s">
        <v>3269</v>
      </c>
      <c r="E321" s="681" t="s">
        <v>2569</v>
      </c>
      <c r="F321" s="681" t="s">
        <v>6</v>
      </c>
      <c r="G321" s="681" t="s">
        <v>1215</v>
      </c>
      <c r="H321" s="924"/>
    </row>
    <row r="322" spans="1:8" s="618" customFormat="1" ht="15">
      <c r="A322" s="777"/>
      <c r="B322" s="640"/>
      <c r="C322" s="831"/>
      <c r="D322" s="831"/>
      <c r="E322" s="681" t="s">
        <v>2568</v>
      </c>
      <c r="F322" s="681" t="s">
        <v>24</v>
      </c>
      <c r="G322" s="681" t="s">
        <v>25</v>
      </c>
      <c r="H322" s="924"/>
    </row>
    <row r="323" spans="1:8" s="618" customFormat="1" ht="15" customHeight="1">
      <c r="A323" s="777"/>
      <c r="B323" s="813" t="s">
        <v>3180</v>
      </c>
      <c r="C323" s="813" t="s">
        <v>2981</v>
      </c>
      <c r="D323" s="923" t="s">
        <v>3179</v>
      </c>
      <c r="E323" s="677">
        <f>F323-5</f>
        <v>45411</v>
      </c>
      <c r="F323" s="719">
        <v>45416</v>
      </c>
      <c r="G323" s="719">
        <f>F323+24</f>
        <v>45440</v>
      </c>
    </row>
    <row r="324" spans="1:8" s="618" customFormat="1" ht="15" customHeight="1">
      <c r="A324" s="777"/>
      <c r="B324" s="813" t="s">
        <v>3268</v>
      </c>
      <c r="C324" s="813" t="s">
        <v>3267</v>
      </c>
      <c r="D324" s="922"/>
      <c r="E324" s="677">
        <f>F324-5</f>
        <v>45418</v>
      </c>
      <c r="F324" s="719">
        <f>F323+7</f>
        <v>45423</v>
      </c>
      <c r="G324" s="719">
        <f>F324+24</f>
        <v>45447</v>
      </c>
    </row>
    <row r="325" spans="1:8" s="618" customFormat="1" ht="15" customHeight="1">
      <c r="A325" s="777"/>
      <c r="B325" s="813" t="s">
        <v>3266</v>
      </c>
      <c r="C325" s="813" t="s">
        <v>3265</v>
      </c>
      <c r="D325" s="922"/>
      <c r="E325" s="677">
        <f>F325-5</f>
        <v>45425</v>
      </c>
      <c r="F325" s="719">
        <f>F324+7</f>
        <v>45430</v>
      </c>
      <c r="G325" s="719">
        <f>F325+24</f>
        <v>45454</v>
      </c>
    </row>
    <row r="326" spans="1:8" s="618" customFormat="1" ht="15" customHeight="1">
      <c r="A326" s="777"/>
      <c r="B326" s="813" t="s">
        <v>3264</v>
      </c>
      <c r="C326" s="813" t="s">
        <v>3244</v>
      </c>
      <c r="D326" s="922"/>
      <c r="E326" s="677">
        <f>F326-5</f>
        <v>45432</v>
      </c>
      <c r="F326" s="719">
        <f>F325+7</f>
        <v>45437</v>
      </c>
      <c r="G326" s="719">
        <f>F326+24</f>
        <v>45461</v>
      </c>
    </row>
    <row r="327" spans="1:8" s="618" customFormat="1" ht="15" customHeight="1">
      <c r="A327" s="757"/>
      <c r="B327" s="813" t="s">
        <v>3263</v>
      </c>
      <c r="C327" s="813" t="s">
        <v>3262</v>
      </c>
      <c r="D327" s="921"/>
      <c r="E327" s="677">
        <f>F327-5</f>
        <v>45439</v>
      </c>
      <c r="F327" s="719">
        <f>F326+7</f>
        <v>45444</v>
      </c>
      <c r="G327" s="719">
        <f>F327+24</f>
        <v>45468</v>
      </c>
    </row>
    <row r="328" spans="1:8" s="619" customFormat="1" ht="16.5" customHeight="1">
      <c r="A328" s="793" t="s">
        <v>3261</v>
      </c>
      <c r="B328" s="793"/>
      <c r="C328" s="793"/>
      <c r="D328" s="793"/>
      <c r="E328" s="793"/>
      <c r="F328" s="793"/>
      <c r="G328" s="793"/>
      <c r="H328" s="932"/>
    </row>
    <row r="329" spans="1:8" s="619" customFormat="1" ht="15" hidden="1" customHeight="1">
      <c r="A329" s="929"/>
      <c r="B329" s="853" t="s">
        <v>20</v>
      </c>
      <c r="C329" s="776" t="s">
        <v>21</v>
      </c>
      <c r="D329" s="776" t="s">
        <v>5</v>
      </c>
      <c r="E329" s="812" t="s">
        <v>2569</v>
      </c>
      <c r="F329" s="812" t="s">
        <v>6</v>
      </c>
      <c r="G329" s="812" t="s">
        <v>3241</v>
      </c>
    </row>
    <row r="330" spans="1:8" s="619" customFormat="1" ht="15" hidden="1" customHeight="1">
      <c r="A330" s="929"/>
      <c r="B330" s="931"/>
      <c r="C330" s="930"/>
      <c r="D330" s="930"/>
      <c r="E330" s="812" t="s">
        <v>2568</v>
      </c>
      <c r="F330" s="812" t="s">
        <v>24</v>
      </c>
      <c r="G330" s="812" t="s">
        <v>25</v>
      </c>
    </row>
    <row r="331" spans="1:8" s="619" customFormat="1" ht="15" hidden="1" customHeight="1">
      <c r="A331" s="929"/>
      <c r="B331" s="812" t="s">
        <v>3260</v>
      </c>
      <c r="C331" s="652" t="s">
        <v>3259</v>
      </c>
      <c r="D331" s="875" t="s">
        <v>3239</v>
      </c>
      <c r="E331" s="928">
        <f>F331-5</f>
        <v>43583</v>
      </c>
      <c r="F331" s="927">
        <v>43588</v>
      </c>
      <c r="G331" s="927">
        <f>F331+15</f>
        <v>43603</v>
      </c>
    </row>
    <row r="332" spans="1:8" s="619" customFormat="1" ht="15" hidden="1" customHeight="1">
      <c r="A332" s="929"/>
      <c r="B332" s="812" t="s">
        <v>3238</v>
      </c>
      <c r="C332" s="652" t="s">
        <v>3258</v>
      </c>
      <c r="D332" s="875"/>
      <c r="E332" s="928">
        <f>F332-5</f>
        <v>43590</v>
      </c>
      <c r="F332" s="927">
        <f>F331+7</f>
        <v>43595</v>
      </c>
      <c r="G332" s="927">
        <f>F332+15</f>
        <v>43610</v>
      </c>
    </row>
    <row r="333" spans="1:8" s="619" customFormat="1" ht="15" hidden="1" customHeight="1">
      <c r="A333" s="929"/>
      <c r="B333" s="812" t="s">
        <v>2588</v>
      </c>
      <c r="C333" s="812" t="s">
        <v>3257</v>
      </c>
      <c r="D333" s="875"/>
      <c r="E333" s="928">
        <f>F333-5</f>
        <v>43597</v>
      </c>
      <c r="F333" s="927">
        <f>F332+7</f>
        <v>43602</v>
      </c>
      <c r="G333" s="927">
        <f>F333+15</f>
        <v>43617</v>
      </c>
    </row>
    <row r="334" spans="1:8" s="619" customFormat="1" ht="15" hidden="1" customHeight="1">
      <c r="A334" s="929"/>
      <c r="B334" s="812" t="s">
        <v>3236</v>
      </c>
      <c r="C334" s="652" t="s">
        <v>3256</v>
      </c>
      <c r="D334" s="875"/>
      <c r="E334" s="928">
        <f>F334-5</f>
        <v>43604</v>
      </c>
      <c r="F334" s="927">
        <f>F333+7</f>
        <v>43609</v>
      </c>
      <c r="G334" s="927">
        <f>F334+15</f>
        <v>43624</v>
      </c>
    </row>
    <row r="335" spans="1:8" s="619" customFormat="1" ht="15" hidden="1">
      <c r="A335" s="929"/>
      <c r="B335" s="812" t="s">
        <v>3255</v>
      </c>
      <c r="C335" s="652" t="s">
        <v>3254</v>
      </c>
      <c r="D335" s="875"/>
      <c r="E335" s="928">
        <f>F335-5</f>
        <v>43611</v>
      </c>
      <c r="F335" s="927">
        <f>F334+7</f>
        <v>43616</v>
      </c>
      <c r="G335" s="927">
        <f>F335+15</f>
        <v>43631</v>
      </c>
    </row>
    <row r="336" spans="1:8" s="618" customFormat="1" ht="15">
      <c r="B336" s="640" t="s">
        <v>3074</v>
      </c>
      <c r="C336" s="785" t="s">
        <v>21</v>
      </c>
      <c r="D336" s="785" t="s">
        <v>3253</v>
      </c>
      <c r="E336" s="681" t="s">
        <v>2569</v>
      </c>
      <c r="F336" s="681" t="s">
        <v>6</v>
      </c>
      <c r="G336" s="681" t="s">
        <v>3252</v>
      </c>
      <c r="H336" s="924"/>
    </row>
    <row r="337" spans="1:8" s="618" customFormat="1" ht="15">
      <c r="A337" s="777"/>
      <c r="B337" s="640"/>
      <c r="C337" s="831"/>
      <c r="D337" s="831"/>
      <c r="E337" s="681" t="s">
        <v>2568</v>
      </c>
      <c r="F337" s="681" t="s">
        <v>24</v>
      </c>
      <c r="G337" s="681" t="s">
        <v>25</v>
      </c>
      <c r="H337" s="924"/>
    </row>
    <row r="338" spans="1:8" s="618" customFormat="1" ht="15" customHeight="1">
      <c r="A338" s="777"/>
      <c r="B338" s="813" t="s">
        <v>3251</v>
      </c>
      <c r="C338" s="813" t="s">
        <v>3250</v>
      </c>
      <c r="D338" s="923" t="s">
        <v>2916</v>
      </c>
      <c r="E338" s="677">
        <f>F338-5</f>
        <v>45411</v>
      </c>
      <c r="F338" s="719">
        <v>45416</v>
      </c>
      <c r="G338" s="719">
        <f>F338+28</f>
        <v>45444</v>
      </c>
    </row>
    <row r="339" spans="1:8" s="618" customFormat="1" ht="15" customHeight="1">
      <c r="A339" s="777"/>
      <c r="B339" s="813" t="s">
        <v>3249</v>
      </c>
      <c r="C339" s="813" t="s">
        <v>3248</v>
      </c>
      <c r="D339" s="922"/>
      <c r="E339" s="677">
        <f>F339-5</f>
        <v>45418</v>
      </c>
      <c r="F339" s="719">
        <f>F338+7</f>
        <v>45423</v>
      </c>
      <c r="G339" s="719">
        <f>F339+28</f>
        <v>45451</v>
      </c>
    </row>
    <row r="340" spans="1:8" s="618" customFormat="1" ht="15" customHeight="1">
      <c r="A340" s="777"/>
      <c r="B340" s="813" t="s">
        <v>3247</v>
      </c>
      <c r="C340" s="813" t="s">
        <v>3246</v>
      </c>
      <c r="D340" s="922"/>
      <c r="E340" s="677">
        <f>F340-5</f>
        <v>45425</v>
      </c>
      <c r="F340" s="719">
        <f>F339+7</f>
        <v>45430</v>
      </c>
      <c r="G340" s="719">
        <f>F340+28</f>
        <v>45458</v>
      </c>
    </row>
    <row r="341" spans="1:8" s="618" customFormat="1" ht="15" customHeight="1">
      <c r="A341" s="777"/>
      <c r="B341" s="813" t="s">
        <v>3245</v>
      </c>
      <c r="C341" s="813" t="s">
        <v>3244</v>
      </c>
      <c r="D341" s="922"/>
      <c r="E341" s="677">
        <f>F341-5</f>
        <v>45432</v>
      </c>
      <c r="F341" s="719">
        <f>F340+7</f>
        <v>45437</v>
      </c>
      <c r="G341" s="719">
        <f>F341+28</f>
        <v>45465</v>
      </c>
    </row>
    <row r="342" spans="1:8" s="618" customFormat="1" ht="15" customHeight="1">
      <c r="A342" s="777"/>
      <c r="B342" s="813" t="s">
        <v>3243</v>
      </c>
      <c r="C342" s="813" t="s">
        <v>3242</v>
      </c>
      <c r="D342" s="921"/>
      <c r="E342" s="677">
        <f>F342-5</f>
        <v>45439</v>
      </c>
      <c r="F342" s="719">
        <f>F341+7</f>
        <v>45444</v>
      </c>
      <c r="G342" s="719">
        <f>F342+28</f>
        <v>45472</v>
      </c>
    </row>
    <row r="343" spans="1:8" s="619" customFormat="1" ht="15" hidden="1" customHeight="1">
      <c r="A343" s="757"/>
      <c r="B343" s="853" t="s">
        <v>20</v>
      </c>
      <c r="C343" s="776" t="s">
        <v>21</v>
      </c>
      <c r="D343" s="776" t="s">
        <v>5</v>
      </c>
      <c r="E343" s="812" t="s">
        <v>2569</v>
      </c>
      <c r="F343" s="812" t="s">
        <v>6</v>
      </c>
      <c r="G343" s="812" t="s">
        <v>3241</v>
      </c>
    </row>
    <row r="344" spans="1:8" s="619" customFormat="1" ht="15" hidden="1" customHeight="1">
      <c r="A344" s="929"/>
      <c r="B344" s="931"/>
      <c r="C344" s="930"/>
      <c r="D344" s="930"/>
      <c r="E344" s="812" t="s">
        <v>2568</v>
      </c>
      <c r="F344" s="812" t="s">
        <v>24</v>
      </c>
      <c r="G344" s="812" t="s">
        <v>25</v>
      </c>
    </row>
    <row r="345" spans="1:8" s="619" customFormat="1" ht="15" hidden="1" customHeight="1">
      <c r="A345" s="929"/>
      <c r="B345" s="812" t="s">
        <v>3013</v>
      </c>
      <c r="C345" s="652" t="s">
        <v>3240</v>
      </c>
      <c r="D345" s="875" t="s">
        <v>3239</v>
      </c>
      <c r="E345" s="928">
        <f>F345-5</f>
        <v>43583</v>
      </c>
      <c r="F345" s="927">
        <v>43588</v>
      </c>
      <c r="G345" s="927">
        <f>F345+15</f>
        <v>43603</v>
      </c>
    </row>
    <row r="346" spans="1:8" s="619" customFormat="1" ht="15" hidden="1" customHeight="1">
      <c r="A346" s="929"/>
      <c r="B346" s="812" t="s">
        <v>3238</v>
      </c>
      <c r="C346" s="652" t="s">
        <v>3237</v>
      </c>
      <c r="D346" s="875"/>
      <c r="E346" s="928">
        <f>F346-5</f>
        <v>43590</v>
      </c>
      <c r="F346" s="927">
        <f>F345+7</f>
        <v>43595</v>
      </c>
      <c r="G346" s="927">
        <f>F346+15</f>
        <v>43610</v>
      </c>
    </row>
    <row r="347" spans="1:8" s="619" customFormat="1" ht="15" hidden="1" customHeight="1">
      <c r="A347" s="929"/>
      <c r="B347" s="812" t="s">
        <v>2638</v>
      </c>
      <c r="C347" s="812" t="s">
        <v>2733</v>
      </c>
      <c r="D347" s="875"/>
      <c r="E347" s="928">
        <f>F347-5</f>
        <v>43597</v>
      </c>
      <c r="F347" s="927">
        <f>F346+7</f>
        <v>43602</v>
      </c>
      <c r="G347" s="927">
        <f>F347+15</f>
        <v>43617</v>
      </c>
    </row>
    <row r="348" spans="1:8" s="619" customFormat="1" ht="15" hidden="1" customHeight="1">
      <c r="A348" s="929"/>
      <c r="B348" s="812" t="s">
        <v>3236</v>
      </c>
      <c r="C348" s="652" t="s">
        <v>3235</v>
      </c>
      <c r="D348" s="875"/>
      <c r="E348" s="928">
        <f>F348-5</f>
        <v>43604</v>
      </c>
      <c r="F348" s="927">
        <f>F347+7</f>
        <v>43609</v>
      </c>
      <c r="G348" s="927">
        <f>F348+15</f>
        <v>43624</v>
      </c>
    </row>
    <row r="349" spans="1:8" s="619" customFormat="1" ht="15" hidden="1">
      <c r="A349" s="929"/>
      <c r="B349" s="812" t="s">
        <v>3094</v>
      </c>
      <c r="C349" s="652" t="s">
        <v>3234</v>
      </c>
      <c r="D349" s="875"/>
      <c r="E349" s="928">
        <f>F349-5</f>
        <v>43611</v>
      </c>
      <c r="F349" s="927">
        <f>F348+7</f>
        <v>43616</v>
      </c>
      <c r="G349" s="927">
        <f>F349+15</f>
        <v>43631</v>
      </c>
    </row>
    <row r="350" spans="1:8" s="618" customFormat="1" ht="15" hidden="1">
      <c r="A350" s="777"/>
      <c r="B350" s="926" t="s">
        <v>20</v>
      </c>
      <c r="C350" s="781" t="s">
        <v>21</v>
      </c>
      <c r="D350" s="781" t="s">
        <v>3233</v>
      </c>
      <c r="E350" s="681" t="s">
        <v>2569</v>
      </c>
      <c r="F350" s="681" t="s">
        <v>6</v>
      </c>
      <c r="G350" s="681" t="s">
        <v>3232</v>
      </c>
      <c r="H350" s="924"/>
    </row>
    <row r="351" spans="1:8" s="618" customFormat="1" ht="15" hidden="1">
      <c r="A351" s="777"/>
      <c r="B351" s="925"/>
      <c r="C351" s="899"/>
      <c r="D351" s="899"/>
      <c r="E351" s="681" t="s">
        <v>2568</v>
      </c>
      <c r="F351" s="681" t="s">
        <v>24</v>
      </c>
      <c r="G351" s="681" t="s">
        <v>25</v>
      </c>
      <c r="H351" s="924"/>
    </row>
    <row r="352" spans="1:8" s="618" customFormat="1" ht="15" hidden="1" customHeight="1">
      <c r="A352" s="777"/>
      <c r="B352" s="877" t="s">
        <v>3205</v>
      </c>
      <c r="C352" s="877" t="s">
        <v>2638</v>
      </c>
      <c r="D352" s="923" t="s">
        <v>3179</v>
      </c>
      <c r="E352" s="677">
        <f>F352-5</f>
        <v>44039</v>
      </c>
      <c r="F352" s="719">
        <v>44044</v>
      </c>
      <c r="G352" s="719">
        <f>F352+28</f>
        <v>44072</v>
      </c>
    </row>
    <row r="353" spans="1:11" s="618" customFormat="1" ht="15" hidden="1" customHeight="1">
      <c r="A353" s="777"/>
      <c r="B353" s="877" t="s">
        <v>3231</v>
      </c>
      <c r="C353" s="877" t="s">
        <v>3230</v>
      </c>
      <c r="D353" s="922"/>
      <c r="E353" s="677">
        <f>F353-5</f>
        <v>44046</v>
      </c>
      <c r="F353" s="719">
        <f>F352+7</f>
        <v>44051</v>
      </c>
      <c r="G353" s="719">
        <f>F353+28</f>
        <v>44079</v>
      </c>
    </row>
    <row r="354" spans="1:11" s="618" customFormat="1" ht="15" hidden="1" customHeight="1">
      <c r="A354" s="777"/>
      <c r="B354" s="651" t="s">
        <v>3229</v>
      </c>
      <c r="C354" s="651" t="s">
        <v>3228</v>
      </c>
      <c r="D354" s="922"/>
      <c r="E354" s="677">
        <f>F354-5</f>
        <v>44053</v>
      </c>
      <c r="F354" s="719">
        <f>F353+7</f>
        <v>44058</v>
      </c>
      <c r="G354" s="719">
        <f>F354+28</f>
        <v>44086</v>
      </c>
    </row>
    <row r="355" spans="1:11" s="618" customFormat="1" ht="15" hidden="1" customHeight="1">
      <c r="A355" s="777"/>
      <c r="B355" s="696" t="s">
        <v>3149</v>
      </c>
      <c r="C355" s="651" t="s">
        <v>3227</v>
      </c>
      <c r="D355" s="922"/>
      <c r="E355" s="677">
        <f>F355-5</f>
        <v>44060</v>
      </c>
      <c r="F355" s="719">
        <f>F354+7</f>
        <v>44065</v>
      </c>
      <c r="G355" s="719">
        <f>F355+28</f>
        <v>44093</v>
      </c>
    </row>
    <row r="356" spans="1:11" s="618" customFormat="1" ht="15" hidden="1" customHeight="1">
      <c r="A356" s="757"/>
      <c r="B356" s="652" t="s">
        <v>3226</v>
      </c>
      <c r="C356" s="696" t="s">
        <v>3225</v>
      </c>
      <c r="D356" s="921"/>
      <c r="E356" s="677">
        <f>F356-5</f>
        <v>44067</v>
      </c>
      <c r="F356" s="719">
        <f>F355+7</f>
        <v>44072</v>
      </c>
      <c r="G356" s="719">
        <f>F356+28</f>
        <v>44100</v>
      </c>
    </row>
    <row r="357" spans="1:11" s="618" customFormat="1" ht="15">
      <c r="A357" s="777"/>
      <c r="B357" s="640" t="s">
        <v>3224</v>
      </c>
      <c r="C357" s="705" t="s">
        <v>2581</v>
      </c>
      <c r="D357" s="781" t="s">
        <v>3223</v>
      </c>
      <c r="E357" s="681" t="s">
        <v>2569</v>
      </c>
      <c r="F357" s="681" t="s">
        <v>6</v>
      </c>
      <c r="G357" s="681" t="s">
        <v>3222</v>
      </c>
      <c r="H357" s="924"/>
    </row>
    <row r="358" spans="1:11" s="618" customFormat="1" ht="15">
      <c r="A358" s="777"/>
      <c r="B358" s="640"/>
      <c r="C358" s="703"/>
      <c r="D358" s="899"/>
      <c r="E358" s="681" t="s">
        <v>2568</v>
      </c>
      <c r="F358" s="681" t="s">
        <v>24</v>
      </c>
      <c r="G358" s="681" t="s">
        <v>25</v>
      </c>
      <c r="H358" s="924"/>
    </row>
    <row r="359" spans="1:11" s="618" customFormat="1" ht="15" customHeight="1">
      <c r="A359" s="777"/>
      <c r="B359" s="812" t="s">
        <v>3221</v>
      </c>
      <c r="C359" s="652" t="s">
        <v>3220</v>
      </c>
      <c r="D359" s="923" t="s">
        <v>3219</v>
      </c>
      <c r="E359" s="677">
        <f>F359-6</f>
        <v>45412</v>
      </c>
      <c r="F359" s="634">
        <v>45418</v>
      </c>
      <c r="G359" s="719">
        <f>F359+25</f>
        <v>45443</v>
      </c>
    </row>
    <row r="360" spans="1:11" s="618" customFormat="1" ht="15" customHeight="1">
      <c r="A360" s="777"/>
      <c r="B360" s="652" t="s">
        <v>3218</v>
      </c>
      <c r="C360" s="652" t="s">
        <v>3217</v>
      </c>
      <c r="D360" s="922"/>
      <c r="E360" s="677">
        <f>F360-6</f>
        <v>45419</v>
      </c>
      <c r="F360" s="719">
        <f>F359+7</f>
        <v>45425</v>
      </c>
      <c r="G360" s="719">
        <f>F360+25</f>
        <v>45450</v>
      </c>
    </row>
    <row r="361" spans="1:11" s="618" customFormat="1" ht="15" customHeight="1">
      <c r="A361" s="777"/>
      <c r="B361" s="696" t="s">
        <v>3131</v>
      </c>
      <c r="C361" s="696" t="s">
        <v>3216</v>
      </c>
      <c r="D361" s="922"/>
      <c r="E361" s="677">
        <f>F361-6</f>
        <v>45426</v>
      </c>
      <c r="F361" s="719">
        <f>F360+7</f>
        <v>45432</v>
      </c>
      <c r="G361" s="719">
        <f>F361+25</f>
        <v>45457</v>
      </c>
    </row>
    <row r="362" spans="1:11" s="618" customFormat="1" ht="15" customHeight="1">
      <c r="A362" s="777"/>
      <c r="B362" s="812" t="s">
        <v>3159</v>
      </c>
      <c r="C362" s="652" t="s">
        <v>3215</v>
      </c>
      <c r="D362" s="922"/>
      <c r="E362" s="677">
        <f>F362-6</f>
        <v>45433</v>
      </c>
      <c r="F362" s="719">
        <f>F361+7</f>
        <v>45439</v>
      </c>
      <c r="G362" s="719">
        <f>F362+25</f>
        <v>45464</v>
      </c>
    </row>
    <row r="363" spans="1:11" s="618" customFormat="1" ht="15" customHeight="1">
      <c r="A363" s="757"/>
      <c r="B363" s="887" t="s">
        <v>3214</v>
      </c>
      <c r="C363" s="813" t="s">
        <v>3213</v>
      </c>
      <c r="D363" s="921"/>
      <c r="E363" s="677">
        <f>F363-6</f>
        <v>45440</v>
      </c>
      <c r="F363" s="719">
        <f>F362+7</f>
        <v>45446</v>
      </c>
      <c r="G363" s="719">
        <f>F363+25</f>
        <v>45471</v>
      </c>
    </row>
    <row r="364" spans="1:11" s="619" customFormat="1" ht="14.1" customHeight="1">
      <c r="A364" s="793" t="s">
        <v>3212</v>
      </c>
      <c r="B364" s="793"/>
      <c r="C364" s="730"/>
      <c r="D364" s="886"/>
      <c r="E364" s="688"/>
      <c r="F364" s="885"/>
      <c r="G364" s="885"/>
      <c r="H364" s="819"/>
    </row>
    <row r="365" spans="1:11" s="618" customFormat="1" ht="15" customHeight="1">
      <c r="A365" s="777"/>
      <c r="B365" s="640" t="s">
        <v>2570</v>
      </c>
      <c r="C365" s="781" t="s">
        <v>21</v>
      </c>
      <c r="D365" s="781" t="s">
        <v>5</v>
      </c>
      <c r="E365" s="681" t="s">
        <v>2569</v>
      </c>
      <c r="F365" s="915" t="s">
        <v>6</v>
      </c>
      <c r="G365" s="681" t="s">
        <v>1212</v>
      </c>
      <c r="H365" s="914"/>
    </row>
    <row r="366" spans="1:11" s="618" customFormat="1" ht="15" customHeight="1">
      <c r="A366" s="777"/>
      <c r="B366" s="640"/>
      <c r="C366" s="899"/>
      <c r="D366" s="899"/>
      <c r="E366" s="681" t="s">
        <v>2568</v>
      </c>
      <c r="F366" s="915" t="s">
        <v>24</v>
      </c>
      <c r="G366" s="681" t="s">
        <v>25</v>
      </c>
      <c r="H366" s="914"/>
    </row>
    <row r="367" spans="1:11" s="618" customFormat="1" ht="15" customHeight="1">
      <c r="A367" s="777"/>
      <c r="B367" s="812" t="s">
        <v>2662</v>
      </c>
      <c r="C367" s="652" t="s">
        <v>3180</v>
      </c>
      <c r="D367" s="913" t="s">
        <v>3179</v>
      </c>
      <c r="E367" s="677">
        <f>F367-5</f>
        <v>45409</v>
      </c>
      <c r="F367" s="719">
        <v>45414</v>
      </c>
      <c r="G367" s="719">
        <f>F367+19</f>
        <v>45433</v>
      </c>
      <c r="H367" s="910"/>
    </row>
    <row r="368" spans="1:11" s="618" customFormat="1" ht="15" customHeight="1">
      <c r="A368" s="777"/>
      <c r="B368" s="812" t="s">
        <v>1210</v>
      </c>
      <c r="C368" s="652" t="s">
        <v>3211</v>
      </c>
      <c r="D368" s="912"/>
      <c r="E368" s="677">
        <f>F368-5</f>
        <v>45416</v>
      </c>
      <c r="F368" s="719">
        <f>F367+7</f>
        <v>45421</v>
      </c>
      <c r="G368" s="719">
        <f>F368+19</f>
        <v>45440</v>
      </c>
      <c r="H368" s="910"/>
      <c r="I368" s="909"/>
      <c r="J368" s="909"/>
      <c r="K368" s="909"/>
    </row>
    <row r="369" spans="1:11" s="618" customFormat="1" ht="15" customHeight="1">
      <c r="A369" s="777"/>
      <c r="B369" s="812" t="s">
        <v>3210</v>
      </c>
      <c r="C369" s="652" t="s">
        <v>3209</v>
      </c>
      <c r="D369" s="912"/>
      <c r="E369" s="677">
        <f>F369-5</f>
        <v>45423</v>
      </c>
      <c r="F369" s="719">
        <f>F368+7</f>
        <v>45428</v>
      </c>
      <c r="G369" s="719">
        <f>F369+19</f>
        <v>45447</v>
      </c>
      <c r="H369" s="910"/>
      <c r="I369" s="909"/>
      <c r="J369" s="909"/>
      <c r="K369" s="909"/>
    </row>
    <row r="370" spans="1:11" s="618" customFormat="1" ht="15" customHeight="1">
      <c r="A370" s="777"/>
      <c r="B370" s="887" t="s">
        <v>3149</v>
      </c>
      <c r="C370" s="813" t="s">
        <v>3208</v>
      </c>
      <c r="D370" s="912"/>
      <c r="E370" s="677">
        <f>F370-5</f>
        <v>45430</v>
      </c>
      <c r="F370" s="719">
        <f>F369+7</f>
        <v>45435</v>
      </c>
      <c r="G370" s="719">
        <f>F370+19</f>
        <v>45454</v>
      </c>
      <c r="H370" s="910"/>
      <c r="I370" s="909"/>
      <c r="J370" s="909"/>
      <c r="K370" s="909"/>
    </row>
    <row r="371" spans="1:11" s="618" customFormat="1" ht="15" customHeight="1">
      <c r="A371" s="777"/>
      <c r="B371" s="887" t="s">
        <v>3207</v>
      </c>
      <c r="C371" s="813" t="s">
        <v>3146</v>
      </c>
      <c r="D371" s="911"/>
      <c r="E371" s="677">
        <f>F371-5</f>
        <v>45437</v>
      </c>
      <c r="F371" s="719">
        <f>F370+7</f>
        <v>45442</v>
      </c>
      <c r="G371" s="719">
        <f>F371+19</f>
        <v>45461</v>
      </c>
      <c r="H371" s="910"/>
      <c r="I371" s="909"/>
      <c r="J371" s="909"/>
      <c r="K371" s="909"/>
    </row>
    <row r="372" spans="1:11" s="619" customFormat="1" ht="15.75" customHeight="1">
      <c r="A372" s="793" t="s">
        <v>3206</v>
      </c>
      <c r="B372" s="793"/>
      <c r="C372" s="730"/>
      <c r="D372" s="886"/>
      <c r="E372" s="688"/>
      <c r="F372" s="885"/>
      <c r="G372" s="920"/>
      <c r="H372" s="919"/>
      <c r="I372" s="918"/>
      <c r="J372" s="918"/>
      <c r="K372" s="918"/>
    </row>
    <row r="373" spans="1:11" s="618" customFormat="1" ht="15" hidden="1" customHeight="1">
      <c r="A373" s="777"/>
      <c r="B373" s="917" t="s">
        <v>20</v>
      </c>
      <c r="C373" s="781" t="s">
        <v>21</v>
      </c>
      <c r="D373" s="781" t="s">
        <v>5</v>
      </c>
      <c r="E373" s="681" t="s">
        <v>2569</v>
      </c>
      <c r="F373" s="915" t="s">
        <v>6</v>
      </c>
      <c r="G373" s="681" t="s">
        <v>3195</v>
      </c>
      <c r="H373" s="914"/>
      <c r="I373" s="909"/>
      <c r="J373" s="909"/>
      <c r="K373" s="909"/>
    </row>
    <row r="374" spans="1:11" s="618" customFormat="1" ht="15" hidden="1" customHeight="1">
      <c r="A374" s="777"/>
      <c r="B374" s="916"/>
      <c r="C374" s="899"/>
      <c r="D374" s="899"/>
      <c r="E374" s="681" t="s">
        <v>2568</v>
      </c>
      <c r="F374" s="915" t="s">
        <v>24</v>
      </c>
      <c r="G374" s="801" t="s">
        <v>25</v>
      </c>
      <c r="H374" s="914"/>
      <c r="I374" s="909"/>
      <c r="J374" s="909"/>
      <c r="K374" s="909"/>
    </row>
    <row r="375" spans="1:11" s="618" customFormat="1" ht="15" hidden="1" customHeight="1">
      <c r="A375" s="777"/>
      <c r="B375" s="812" t="s">
        <v>3205</v>
      </c>
      <c r="C375" s="652" t="s">
        <v>3204</v>
      </c>
      <c r="D375" s="892" t="s">
        <v>3203</v>
      </c>
      <c r="E375" s="677">
        <f>F375-5</f>
        <v>44010</v>
      </c>
      <c r="F375" s="719">
        <v>44015</v>
      </c>
      <c r="G375" s="719">
        <f>F375+14</f>
        <v>44029</v>
      </c>
      <c r="H375" s="910"/>
    </row>
    <row r="376" spans="1:11" s="618" customFormat="1" ht="15" hidden="1" customHeight="1">
      <c r="A376" s="777"/>
      <c r="B376" s="812" t="s">
        <v>3202</v>
      </c>
      <c r="C376" s="652" t="s">
        <v>3196</v>
      </c>
      <c r="D376" s="891"/>
      <c r="E376" s="677">
        <f>F376-5</f>
        <v>44017</v>
      </c>
      <c r="F376" s="719">
        <f>F375+7</f>
        <v>44022</v>
      </c>
      <c r="G376" s="719">
        <f>F376+14</f>
        <v>44036</v>
      </c>
      <c r="H376" s="910"/>
      <c r="I376" s="909"/>
      <c r="J376" s="909"/>
      <c r="K376" s="909"/>
    </row>
    <row r="377" spans="1:11" s="618" customFormat="1" ht="15" hidden="1" customHeight="1">
      <c r="A377" s="777"/>
      <c r="B377" s="812" t="s">
        <v>3201</v>
      </c>
      <c r="C377" s="652" t="s">
        <v>3200</v>
      </c>
      <c r="D377" s="891"/>
      <c r="E377" s="677">
        <f>F377-5</f>
        <v>44024</v>
      </c>
      <c r="F377" s="719">
        <f>F376+7</f>
        <v>44029</v>
      </c>
      <c r="G377" s="719">
        <f>F377+14</f>
        <v>44043</v>
      </c>
      <c r="H377" s="910"/>
      <c r="I377" s="909"/>
      <c r="J377" s="909"/>
      <c r="K377" s="909"/>
    </row>
    <row r="378" spans="1:11" s="618" customFormat="1" ht="15" hidden="1" customHeight="1">
      <c r="A378" s="777"/>
      <c r="B378" s="812" t="s">
        <v>3199</v>
      </c>
      <c r="C378" s="652" t="s">
        <v>3198</v>
      </c>
      <c r="D378" s="891"/>
      <c r="E378" s="677">
        <f>F378-5</f>
        <v>44031</v>
      </c>
      <c r="F378" s="719">
        <f>F377+7</f>
        <v>44036</v>
      </c>
      <c r="G378" s="719">
        <f>F378+14</f>
        <v>44050</v>
      </c>
      <c r="H378" s="910"/>
      <c r="I378" s="909"/>
      <c r="J378" s="909"/>
      <c r="K378" s="909"/>
    </row>
    <row r="379" spans="1:11" s="618" customFormat="1" ht="15" hidden="1" customHeight="1">
      <c r="A379" s="777"/>
      <c r="B379" s="812" t="s">
        <v>3197</v>
      </c>
      <c r="C379" s="652" t="s">
        <v>3196</v>
      </c>
      <c r="D379" s="890"/>
      <c r="E379" s="677">
        <f>F379-5</f>
        <v>44038</v>
      </c>
      <c r="F379" s="719">
        <f>F378+7</f>
        <v>44043</v>
      </c>
      <c r="G379" s="719">
        <f>F379+14</f>
        <v>44057</v>
      </c>
      <c r="H379" s="910"/>
      <c r="I379" s="909"/>
      <c r="J379" s="909"/>
      <c r="K379" s="909"/>
    </row>
    <row r="380" spans="1:11" s="618" customFormat="1" ht="15" customHeight="1">
      <c r="A380" s="777"/>
      <c r="B380" s="640" t="s">
        <v>1142</v>
      </c>
      <c r="C380" s="781" t="s">
        <v>21</v>
      </c>
      <c r="D380" s="785" t="s">
        <v>5</v>
      </c>
      <c r="E380" s="681" t="s">
        <v>2569</v>
      </c>
      <c r="F380" s="915" t="s">
        <v>6</v>
      </c>
      <c r="G380" s="681" t="s">
        <v>3195</v>
      </c>
      <c r="H380" s="914"/>
      <c r="I380" s="909"/>
      <c r="J380" s="909"/>
      <c r="K380" s="909"/>
    </row>
    <row r="381" spans="1:11" s="618" customFormat="1" ht="15" customHeight="1">
      <c r="A381" s="777"/>
      <c r="B381" s="640"/>
      <c r="C381" s="899"/>
      <c r="D381" s="831"/>
      <c r="E381" s="681" t="s">
        <v>2568</v>
      </c>
      <c r="F381" s="915" t="s">
        <v>24</v>
      </c>
      <c r="G381" s="801" t="s">
        <v>25</v>
      </c>
      <c r="H381" s="914"/>
      <c r="I381" s="909"/>
      <c r="J381" s="909"/>
      <c r="K381" s="909"/>
    </row>
    <row r="382" spans="1:11" s="618" customFormat="1" ht="15" customHeight="1">
      <c r="A382" s="777"/>
      <c r="B382" s="812" t="s">
        <v>3180</v>
      </c>
      <c r="C382" s="652" t="s">
        <v>2981</v>
      </c>
      <c r="D382" s="913" t="s">
        <v>3194</v>
      </c>
      <c r="E382" s="677">
        <f>F382-5</f>
        <v>45409</v>
      </c>
      <c r="F382" s="719">
        <v>45414</v>
      </c>
      <c r="G382" s="719">
        <f>F382+23</f>
        <v>45437</v>
      </c>
      <c r="H382" s="910"/>
    </row>
    <row r="383" spans="1:11" s="618" customFormat="1" ht="15" customHeight="1">
      <c r="A383" s="777"/>
      <c r="B383" s="812" t="s">
        <v>3193</v>
      </c>
      <c r="C383" s="652" t="s">
        <v>3177</v>
      </c>
      <c r="D383" s="912"/>
      <c r="E383" s="677">
        <f>F383-5</f>
        <v>45416</v>
      </c>
      <c r="F383" s="719">
        <f>F382+7</f>
        <v>45421</v>
      </c>
      <c r="G383" s="719">
        <f>F383+23</f>
        <v>45444</v>
      </c>
      <c r="H383" s="910"/>
      <c r="I383" s="909"/>
      <c r="J383" s="909"/>
      <c r="K383" s="909"/>
    </row>
    <row r="384" spans="1:11" s="618" customFormat="1" ht="15" customHeight="1">
      <c r="A384" s="777"/>
      <c r="B384" s="812" t="s">
        <v>1208</v>
      </c>
      <c r="C384" s="652" t="s">
        <v>3192</v>
      </c>
      <c r="D384" s="912"/>
      <c r="E384" s="677">
        <f>F384-5</f>
        <v>45423</v>
      </c>
      <c r="F384" s="719">
        <f>F383+7</f>
        <v>45428</v>
      </c>
      <c r="G384" s="719">
        <f>F384+23</f>
        <v>45451</v>
      </c>
      <c r="H384" s="910"/>
      <c r="I384" s="909"/>
      <c r="J384" s="909"/>
      <c r="K384" s="909"/>
    </row>
    <row r="385" spans="1:11" s="618" customFormat="1" ht="15" customHeight="1">
      <c r="A385" s="777"/>
      <c r="B385" s="887" t="s">
        <v>3149</v>
      </c>
      <c r="C385" s="813" t="s">
        <v>3191</v>
      </c>
      <c r="D385" s="912"/>
      <c r="E385" s="677">
        <f>F385-5</f>
        <v>45430</v>
      </c>
      <c r="F385" s="719">
        <f>F384+7</f>
        <v>45435</v>
      </c>
      <c r="G385" s="719">
        <f>F385+23</f>
        <v>45458</v>
      </c>
      <c r="H385" s="910"/>
      <c r="I385" s="909"/>
      <c r="J385" s="909"/>
      <c r="K385" s="909"/>
    </row>
    <row r="386" spans="1:11" s="618" customFormat="1" ht="15" customHeight="1">
      <c r="A386" s="777"/>
      <c r="B386" s="887" t="s">
        <v>3190</v>
      </c>
      <c r="C386" s="813" t="s">
        <v>3146</v>
      </c>
      <c r="D386" s="911"/>
      <c r="E386" s="677">
        <f>F386-5</f>
        <v>45437</v>
      </c>
      <c r="F386" s="719">
        <f>F385+7</f>
        <v>45442</v>
      </c>
      <c r="G386" s="719">
        <f>F386+23</f>
        <v>45465</v>
      </c>
      <c r="H386" s="910"/>
      <c r="I386" s="909"/>
      <c r="J386" s="909"/>
      <c r="K386" s="909"/>
    </row>
    <row r="387" spans="1:11" s="642" customFormat="1" ht="15" customHeight="1">
      <c r="A387" s="793" t="s">
        <v>3189</v>
      </c>
      <c r="B387" s="835"/>
      <c r="C387" s="730"/>
      <c r="D387" s="886"/>
      <c r="E387" s="688"/>
      <c r="F387" s="885"/>
      <c r="G387" s="885"/>
      <c r="H387" s="884"/>
      <c r="I387" s="907"/>
      <c r="J387" s="907"/>
      <c r="K387" s="907"/>
    </row>
    <row r="388" spans="1:11" s="628" customFormat="1" ht="15" hidden="1" customHeight="1">
      <c r="A388" s="777"/>
      <c r="B388" s="889" t="s">
        <v>20</v>
      </c>
      <c r="C388" s="785" t="s">
        <v>21</v>
      </c>
      <c r="D388" s="906" t="s">
        <v>5</v>
      </c>
      <c r="E388" s="783" t="s">
        <v>2569</v>
      </c>
      <c r="F388" s="783" t="s">
        <v>6</v>
      </c>
      <c r="G388" s="783" t="s">
        <v>1096</v>
      </c>
      <c r="H388" s="868"/>
      <c r="I388" s="894"/>
      <c r="J388" s="894"/>
      <c r="K388" s="894"/>
    </row>
    <row r="389" spans="1:11" s="628" customFormat="1" ht="15" hidden="1" customHeight="1">
      <c r="A389" s="777"/>
      <c r="B389" s="896"/>
      <c r="C389" s="895"/>
      <c r="D389" s="848"/>
      <c r="E389" s="869" t="s">
        <v>2568</v>
      </c>
      <c r="F389" s="869" t="s">
        <v>24</v>
      </c>
      <c r="G389" s="869" t="s">
        <v>25</v>
      </c>
      <c r="H389" s="868"/>
      <c r="I389" s="894"/>
      <c r="J389" s="894"/>
      <c r="K389" s="894"/>
    </row>
    <row r="390" spans="1:11" s="628" customFormat="1" ht="15" hidden="1" customHeight="1">
      <c r="A390" s="777"/>
      <c r="B390" s="877" t="s">
        <v>3188</v>
      </c>
      <c r="C390" s="877" t="s">
        <v>3187</v>
      </c>
      <c r="D390" s="892" t="s">
        <v>3186</v>
      </c>
      <c r="E390" s="904">
        <f>F390-5</f>
        <v>43553</v>
      </c>
      <c r="F390" s="893">
        <v>43558</v>
      </c>
      <c r="G390" s="893">
        <f>F390+24</f>
        <v>43582</v>
      </c>
      <c r="H390" s="868"/>
      <c r="I390" s="894"/>
      <c r="J390" s="894"/>
      <c r="K390" s="894"/>
    </row>
    <row r="391" spans="1:11" s="628" customFormat="1" ht="15" hidden="1" customHeight="1">
      <c r="A391" s="777"/>
      <c r="B391" s="696" t="s">
        <v>3185</v>
      </c>
      <c r="C391" s="696" t="s">
        <v>3184</v>
      </c>
      <c r="D391" s="891"/>
      <c r="E391" s="904">
        <f>F391-5</f>
        <v>43560</v>
      </c>
      <c r="F391" s="893">
        <f>F390+7</f>
        <v>43565</v>
      </c>
      <c r="G391" s="893">
        <f>F391+24</f>
        <v>43589</v>
      </c>
      <c r="H391" s="868"/>
      <c r="I391" s="894"/>
      <c r="J391" s="894"/>
      <c r="K391" s="894"/>
    </row>
    <row r="392" spans="1:11" s="628" customFormat="1" ht="15" hidden="1" customHeight="1">
      <c r="A392" s="777"/>
      <c r="B392" s="651" t="s">
        <v>3183</v>
      </c>
      <c r="C392" s="651" t="s">
        <v>3182</v>
      </c>
      <c r="D392" s="891"/>
      <c r="E392" s="904">
        <f>F392-5</f>
        <v>43567</v>
      </c>
      <c r="F392" s="893">
        <f>F391+7</f>
        <v>43572</v>
      </c>
      <c r="G392" s="893">
        <f>F392+24</f>
        <v>43596</v>
      </c>
      <c r="H392" s="868"/>
      <c r="I392" s="894"/>
      <c r="J392" s="894"/>
      <c r="K392" s="894"/>
    </row>
    <row r="393" spans="1:11" s="628" customFormat="1" ht="15" hidden="1" customHeight="1">
      <c r="A393" s="777"/>
      <c r="B393" s="651" t="s">
        <v>3009</v>
      </c>
      <c r="C393" s="651" t="s">
        <v>3181</v>
      </c>
      <c r="D393" s="891"/>
      <c r="E393" s="904">
        <f>F393-5</f>
        <v>43574</v>
      </c>
      <c r="F393" s="893">
        <f>F392+7</f>
        <v>43579</v>
      </c>
      <c r="G393" s="893">
        <f>F393+24</f>
        <v>43603</v>
      </c>
      <c r="H393" s="868"/>
      <c r="I393" s="894"/>
      <c r="J393" s="894"/>
      <c r="K393" s="894"/>
    </row>
    <row r="394" spans="1:11" s="628" customFormat="1" ht="15" hidden="1" customHeight="1">
      <c r="A394" s="777"/>
      <c r="B394" s="651" t="s">
        <v>3101</v>
      </c>
      <c r="C394" s="696" t="s">
        <v>3100</v>
      </c>
      <c r="D394" s="890"/>
      <c r="E394" s="904">
        <f>F394-5</f>
        <v>43581</v>
      </c>
      <c r="F394" s="893">
        <f>F393+7</f>
        <v>43586</v>
      </c>
      <c r="G394" s="893">
        <f>F394+24</f>
        <v>43610</v>
      </c>
      <c r="H394" s="868"/>
      <c r="I394" s="894"/>
      <c r="J394" s="894"/>
      <c r="K394" s="894"/>
    </row>
    <row r="395" spans="1:11" s="628" customFormat="1" ht="15" hidden="1" customHeight="1">
      <c r="A395" s="777"/>
      <c r="B395" s="651"/>
      <c r="C395" s="696"/>
      <c r="D395" s="903"/>
      <c r="E395" s="740"/>
      <c r="F395" s="902"/>
      <c r="G395" s="902"/>
      <c r="H395" s="868"/>
      <c r="I395" s="894"/>
      <c r="J395" s="894"/>
      <c r="K395" s="894"/>
    </row>
    <row r="396" spans="1:11" s="628" customFormat="1" ht="15" customHeight="1">
      <c r="A396" s="777"/>
      <c r="B396" s="640" t="s">
        <v>1142</v>
      </c>
      <c r="C396" s="781" t="s">
        <v>21</v>
      </c>
      <c r="D396" s="906" t="s">
        <v>5</v>
      </c>
      <c r="E396" s="783" t="s">
        <v>2569</v>
      </c>
      <c r="F396" s="783" t="s">
        <v>6</v>
      </c>
      <c r="G396" s="783" t="s">
        <v>1096</v>
      </c>
      <c r="H396" s="868"/>
      <c r="I396" s="894"/>
      <c r="J396" s="894"/>
      <c r="K396" s="894"/>
    </row>
    <row r="397" spans="1:11" s="628" customFormat="1" ht="15" customHeight="1">
      <c r="A397" s="777"/>
      <c r="B397" s="640"/>
      <c r="C397" s="899"/>
      <c r="D397" s="848"/>
      <c r="E397" s="869" t="s">
        <v>2568</v>
      </c>
      <c r="F397" s="869" t="s">
        <v>24</v>
      </c>
      <c r="G397" s="869" t="s">
        <v>25</v>
      </c>
      <c r="H397" s="868"/>
      <c r="I397" s="894"/>
      <c r="J397" s="894"/>
      <c r="K397" s="894"/>
    </row>
    <row r="398" spans="1:11" s="628" customFormat="1" ht="15" customHeight="1">
      <c r="A398" s="777"/>
      <c r="B398" s="812" t="s">
        <v>2977</v>
      </c>
      <c r="C398" s="652" t="s">
        <v>3180</v>
      </c>
      <c r="D398" s="892" t="s">
        <v>3179</v>
      </c>
      <c r="E398" s="904">
        <f>F398-5</f>
        <v>45409</v>
      </c>
      <c r="F398" s="719">
        <v>45414</v>
      </c>
      <c r="G398" s="893">
        <f>F398+28</f>
        <v>45442</v>
      </c>
      <c r="H398" s="868"/>
      <c r="I398" s="894"/>
      <c r="J398" s="894"/>
      <c r="K398" s="894"/>
    </row>
    <row r="399" spans="1:11" s="628" customFormat="1" ht="15" customHeight="1">
      <c r="A399" s="777"/>
      <c r="B399" s="812" t="s">
        <v>3178</v>
      </c>
      <c r="C399" s="652" t="s">
        <v>3177</v>
      </c>
      <c r="D399" s="891"/>
      <c r="E399" s="904">
        <f>F399-5</f>
        <v>45416</v>
      </c>
      <c r="F399" s="893">
        <f>F398+7</f>
        <v>45421</v>
      </c>
      <c r="G399" s="893">
        <f>F399+28</f>
        <v>45449</v>
      </c>
      <c r="H399" s="868"/>
      <c r="I399" s="894"/>
      <c r="J399" s="894"/>
      <c r="K399" s="894"/>
    </row>
    <row r="400" spans="1:11" s="628" customFormat="1" ht="15" customHeight="1">
      <c r="A400" s="777"/>
      <c r="B400" s="812" t="s">
        <v>3124</v>
      </c>
      <c r="C400" s="652" t="s">
        <v>3176</v>
      </c>
      <c r="D400" s="891"/>
      <c r="E400" s="904">
        <f>F400-5</f>
        <v>45423</v>
      </c>
      <c r="F400" s="893">
        <f>F399+7</f>
        <v>45428</v>
      </c>
      <c r="G400" s="893">
        <f>F400+28</f>
        <v>45456</v>
      </c>
      <c r="H400" s="868"/>
      <c r="I400" s="894"/>
      <c r="J400" s="894"/>
      <c r="K400" s="894"/>
    </row>
    <row r="401" spans="1:11" s="628" customFormat="1" ht="15" customHeight="1">
      <c r="A401" s="777"/>
      <c r="B401" s="887" t="s">
        <v>3149</v>
      </c>
      <c r="C401" s="813" t="s">
        <v>3175</v>
      </c>
      <c r="D401" s="891"/>
      <c r="E401" s="904">
        <f>F401-5</f>
        <v>45430</v>
      </c>
      <c r="F401" s="893">
        <f>F400+7</f>
        <v>45435</v>
      </c>
      <c r="G401" s="893">
        <f>F401+28</f>
        <v>45463</v>
      </c>
      <c r="H401" s="868"/>
      <c r="I401" s="894"/>
      <c r="J401" s="894"/>
      <c r="K401" s="894"/>
    </row>
    <row r="402" spans="1:11" s="628" customFormat="1" ht="15" customHeight="1">
      <c r="A402" s="777"/>
      <c r="B402" s="887" t="s">
        <v>3174</v>
      </c>
      <c r="C402" s="813" t="s">
        <v>3173</v>
      </c>
      <c r="D402" s="890"/>
      <c r="E402" s="904">
        <f>F402-5</f>
        <v>45437</v>
      </c>
      <c r="F402" s="893">
        <f>F401+7</f>
        <v>45442</v>
      </c>
      <c r="G402" s="893">
        <f>F402+28</f>
        <v>45470</v>
      </c>
      <c r="H402" s="868"/>
      <c r="I402" s="894"/>
      <c r="J402" s="894"/>
      <c r="K402" s="894"/>
    </row>
    <row r="403" spans="1:11" s="628" customFormat="1" ht="15" hidden="1" customHeight="1">
      <c r="A403" s="777"/>
      <c r="B403" s="795" t="s">
        <v>20</v>
      </c>
      <c r="C403" s="785" t="s">
        <v>21</v>
      </c>
      <c r="D403" s="906" t="s">
        <v>5</v>
      </c>
      <c r="E403" s="783" t="s">
        <v>2569</v>
      </c>
      <c r="F403" s="783" t="s">
        <v>6</v>
      </c>
      <c r="G403" s="783" t="s">
        <v>1096</v>
      </c>
      <c r="H403" s="868"/>
      <c r="I403" s="894"/>
      <c r="J403" s="894"/>
      <c r="K403" s="894"/>
    </row>
    <row r="404" spans="1:11" s="628" customFormat="1" ht="15" hidden="1" customHeight="1">
      <c r="A404" s="777"/>
      <c r="B404" s="905"/>
      <c r="C404" s="895"/>
      <c r="D404" s="848"/>
      <c r="E404" s="869" t="s">
        <v>2568</v>
      </c>
      <c r="F404" s="869" t="s">
        <v>24</v>
      </c>
      <c r="G404" s="869" t="s">
        <v>25</v>
      </c>
      <c r="H404" s="868"/>
      <c r="I404" s="894"/>
      <c r="J404" s="894"/>
      <c r="K404" s="894"/>
    </row>
    <row r="405" spans="1:11" s="628" customFormat="1" ht="15" hidden="1" customHeight="1">
      <c r="A405" s="777"/>
      <c r="B405" s="812" t="s">
        <v>3144</v>
      </c>
      <c r="C405" s="652" t="s">
        <v>3172</v>
      </c>
      <c r="D405" s="892" t="s">
        <v>3171</v>
      </c>
      <c r="E405" s="904">
        <f>F405-5</f>
        <v>44043</v>
      </c>
      <c r="F405" s="893">
        <v>44048</v>
      </c>
      <c r="G405" s="893">
        <f>F405+22</f>
        <v>44070</v>
      </c>
      <c r="H405" s="868"/>
      <c r="I405" s="894"/>
      <c r="J405" s="894"/>
      <c r="K405" s="894"/>
    </row>
    <row r="406" spans="1:11" s="628" customFormat="1" ht="15" hidden="1" customHeight="1">
      <c r="A406" s="777"/>
      <c r="B406" s="812" t="s">
        <v>3170</v>
      </c>
      <c r="C406" s="652" t="s">
        <v>3168</v>
      </c>
      <c r="D406" s="891"/>
      <c r="E406" s="904">
        <f>F406-5</f>
        <v>44050</v>
      </c>
      <c r="F406" s="893">
        <f>F405+7</f>
        <v>44055</v>
      </c>
      <c r="G406" s="893">
        <f>F406+22</f>
        <v>44077</v>
      </c>
      <c r="H406" s="868"/>
      <c r="I406" s="894"/>
      <c r="J406" s="894"/>
      <c r="K406" s="894"/>
    </row>
    <row r="407" spans="1:11" s="628" customFormat="1" ht="15" hidden="1" customHeight="1">
      <c r="A407" s="777"/>
      <c r="B407" s="812" t="s">
        <v>3169</v>
      </c>
      <c r="C407" s="652" t="s">
        <v>3168</v>
      </c>
      <c r="D407" s="891"/>
      <c r="E407" s="904">
        <f>F407-5</f>
        <v>44057</v>
      </c>
      <c r="F407" s="893">
        <f>F406+7</f>
        <v>44062</v>
      </c>
      <c r="G407" s="893">
        <f>F407+22</f>
        <v>44084</v>
      </c>
      <c r="H407" s="868"/>
      <c r="I407" s="894"/>
      <c r="J407" s="894"/>
      <c r="K407" s="894"/>
    </row>
    <row r="408" spans="1:11" s="628" customFormat="1" ht="15" hidden="1" customHeight="1">
      <c r="A408" s="777"/>
      <c r="B408" s="812" t="s">
        <v>3167</v>
      </c>
      <c r="C408" s="652" t="s">
        <v>3138</v>
      </c>
      <c r="D408" s="891"/>
      <c r="E408" s="904">
        <f>F408-5</f>
        <v>44064</v>
      </c>
      <c r="F408" s="893">
        <f>F407+7</f>
        <v>44069</v>
      </c>
      <c r="G408" s="893">
        <f>F408+22</f>
        <v>44091</v>
      </c>
      <c r="H408" s="868"/>
      <c r="I408" s="894"/>
      <c r="J408" s="894"/>
      <c r="K408" s="894"/>
    </row>
    <row r="409" spans="1:11" s="628" customFormat="1" ht="15" hidden="1" customHeight="1">
      <c r="A409" s="777"/>
      <c r="B409" s="812" t="s">
        <v>3166</v>
      </c>
      <c r="C409" s="652" t="s">
        <v>3165</v>
      </c>
      <c r="D409" s="890"/>
      <c r="E409" s="904">
        <f>F409-5</f>
        <v>44071</v>
      </c>
      <c r="F409" s="893">
        <f>F408+7</f>
        <v>44076</v>
      </c>
      <c r="G409" s="893">
        <f>F409+22</f>
        <v>44098</v>
      </c>
      <c r="H409" s="868"/>
      <c r="I409" s="894"/>
      <c r="J409" s="894"/>
      <c r="K409" s="894"/>
    </row>
    <row r="410" spans="1:11" s="628" customFormat="1" ht="15" hidden="1" customHeight="1">
      <c r="A410" s="777"/>
      <c r="B410" s="799"/>
      <c r="C410" s="731"/>
      <c r="D410" s="903"/>
      <c r="E410" s="740"/>
      <c r="F410" s="902"/>
      <c r="G410" s="902"/>
      <c r="H410" s="868"/>
      <c r="I410" s="894"/>
      <c r="J410" s="894"/>
      <c r="K410" s="894"/>
    </row>
    <row r="411" spans="1:11" s="628" customFormat="1" ht="15" customHeight="1">
      <c r="A411" s="777"/>
      <c r="B411" s="640" t="s">
        <v>1142</v>
      </c>
      <c r="C411" s="908" t="s">
        <v>21</v>
      </c>
      <c r="D411" s="882" t="s">
        <v>5</v>
      </c>
      <c r="E411" s="900" t="s">
        <v>2569</v>
      </c>
      <c r="F411" s="900" t="s">
        <v>6</v>
      </c>
      <c r="G411" s="900" t="s">
        <v>1096</v>
      </c>
      <c r="H411" s="868"/>
      <c r="I411" s="894"/>
      <c r="J411" s="894"/>
      <c r="K411" s="894"/>
    </row>
    <row r="412" spans="1:11" s="628" customFormat="1" ht="15" customHeight="1">
      <c r="A412" s="777"/>
      <c r="B412" s="640"/>
      <c r="C412" s="899"/>
      <c r="D412" s="879"/>
      <c r="E412" s="897" t="s">
        <v>2568</v>
      </c>
      <c r="F412" s="897" t="s">
        <v>24</v>
      </c>
      <c r="G412" s="897" t="s">
        <v>25</v>
      </c>
      <c r="H412" s="868"/>
      <c r="I412" s="894"/>
      <c r="J412" s="894"/>
      <c r="K412" s="894"/>
    </row>
    <row r="413" spans="1:11" s="628" customFormat="1" ht="15" customHeight="1">
      <c r="A413" s="777"/>
      <c r="B413" s="812" t="s">
        <v>3164</v>
      </c>
      <c r="C413" s="652" t="s">
        <v>3163</v>
      </c>
      <c r="D413" s="892" t="s">
        <v>3162</v>
      </c>
      <c r="E413" s="904">
        <f>F413-5</f>
        <v>45413</v>
      </c>
      <c r="F413" s="634">
        <v>45418</v>
      </c>
      <c r="G413" s="893">
        <f>F413+24</f>
        <v>45442</v>
      </c>
      <c r="H413" s="868"/>
      <c r="I413" s="894"/>
      <c r="J413" s="894"/>
      <c r="K413" s="894"/>
    </row>
    <row r="414" spans="1:11" s="628" customFormat="1" ht="15" customHeight="1">
      <c r="A414" s="777"/>
      <c r="B414" s="652" t="s">
        <v>3070</v>
      </c>
      <c r="C414" s="652" t="s">
        <v>3132</v>
      </c>
      <c r="D414" s="891"/>
      <c r="E414" s="904">
        <f>F414-5</f>
        <v>45420</v>
      </c>
      <c r="F414" s="893">
        <f>F413+7</f>
        <v>45425</v>
      </c>
      <c r="G414" s="893">
        <f>F414+24</f>
        <v>45449</v>
      </c>
      <c r="H414" s="868"/>
      <c r="I414" s="894"/>
      <c r="J414" s="894"/>
      <c r="K414" s="894"/>
    </row>
    <row r="415" spans="1:11" s="628" customFormat="1" ht="15" customHeight="1">
      <c r="A415" s="777"/>
      <c r="B415" s="696" t="s">
        <v>3161</v>
      </c>
      <c r="C415" s="696" t="s">
        <v>3160</v>
      </c>
      <c r="D415" s="891"/>
      <c r="E415" s="904">
        <f>F415-5</f>
        <v>45427</v>
      </c>
      <c r="F415" s="893">
        <f>F414+7</f>
        <v>45432</v>
      </c>
      <c r="G415" s="893">
        <f>F415+24</f>
        <v>45456</v>
      </c>
      <c r="H415" s="868"/>
      <c r="I415" s="894"/>
      <c r="J415" s="894"/>
      <c r="K415" s="894"/>
    </row>
    <row r="416" spans="1:11" s="628" customFormat="1" ht="15" customHeight="1">
      <c r="A416" s="777"/>
      <c r="B416" s="812" t="s">
        <v>3159</v>
      </c>
      <c r="C416" s="652" t="s">
        <v>3158</v>
      </c>
      <c r="D416" s="891"/>
      <c r="E416" s="904">
        <f>F416-5</f>
        <v>45434</v>
      </c>
      <c r="F416" s="893">
        <f>F415+7</f>
        <v>45439</v>
      </c>
      <c r="G416" s="893">
        <f>F416+24</f>
        <v>45463</v>
      </c>
      <c r="H416" s="868"/>
      <c r="I416" s="894"/>
      <c r="J416" s="894"/>
      <c r="K416" s="894"/>
    </row>
    <row r="417" spans="1:11" s="628" customFormat="1" ht="15" customHeight="1">
      <c r="A417" s="777"/>
      <c r="B417" s="887" t="s">
        <v>3157</v>
      </c>
      <c r="C417" s="813" t="s">
        <v>3156</v>
      </c>
      <c r="D417" s="890"/>
      <c r="E417" s="904">
        <f>F417-5</f>
        <v>45441</v>
      </c>
      <c r="F417" s="893">
        <f>F416+7</f>
        <v>45446</v>
      </c>
      <c r="G417" s="893">
        <f>F417+24</f>
        <v>45470</v>
      </c>
      <c r="H417" s="868"/>
      <c r="I417" s="894"/>
      <c r="J417" s="894"/>
      <c r="K417" s="894"/>
    </row>
    <row r="418" spans="1:11" s="642" customFormat="1" ht="15" customHeight="1">
      <c r="A418" s="793" t="s">
        <v>1088</v>
      </c>
      <c r="B418" s="835"/>
      <c r="C418" s="730"/>
      <c r="D418" s="886"/>
      <c r="E418" s="688"/>
      <c r="F418" s="885"/>
      <c r="G418" s="885"/>
      <c r="H418" s="884"/>
      <c r="I418" s="907"/>
      <c r="J418" s="907"/>
      <c r="K418" s="907"/>
    </row>
    <row r="419" spans="1:11" s="628" customFormat="1" ht="15" customHeight="1">
      <c r="A419" s="777"/>
      <c r="B419" s="640" t="s">
        <v>3155</v>
      </c>
      <c r="C419" s="781" t="s">
        <v>21</v>
      </c>
      <c r="D419" s="906" t="s">
        <v>5</v>
      </c>
      <c r="E419" s="783" t="s">
        <v>2569</v>
      </c>
      <c r="F419" s="783" t="s">
        <v>6</v>
      </c>
      <c r="G419" s="783" t="s">
        <v>1096</v>
      </c>
      <c r="H419" s="868"/>
      <c r="I419" s="894"/>
      <c r="J419" s="894"/>
      <c r="K419" s="894"/>
    </row>
    <row r="420" spans="1:11" s="628" customFormat="1" ht="15" customHeight="1">
      <c r="A420" s="777"/>
      <c r="B420" s="640"/>
      <c r="C420" s="899"/>
      <c r="D420" s="848"/>
      <c r="E420" s="869" t="s">
        <v>2568</v>
      </c>
      <c r="F420" s="869" t="s">
        <v>24</v>
      </c>
      <c r="G420" s="869" t="s">
        <v>25</v>
      </c>
      <c r="H420" s="868"/>
      <c r="I420" s="894"/>
      <c r="J420" s="894"/>
      <c r="K420" s="894"/>
    </row>
    <row r="421" spans="1:11" s="628" customFormat="1" ht="15" customHeight="1">
      <c r="A421" s="777"/>
      <c r="B421" s="812" t="s">
        <v>3154</v>
      </c>
      <c r="C421" s="652" t="s">
        <v>2977</v>
      </c>
      <c r="D421" s="892" t="s">
        <v>2916</v>
      </c>
      <c r="E421" s="904">
        <f>F421-5</f>
        <v>45409</v>
      </c>
      <c r="F421" s="719">
        <v>45414</v>
      </c>
      <c r="G421" s="893">
        <f>F421+28</f>
        <v>45442</v>
      </c>
      <c r="H421" s="868"/>
      <c r="I421" s="894"/>
      <c r="J421" s="894"/>
      <c r="K421" s="894"/>
    </row>
    <row r="422" spans="1:11" s="628" customFormat="1" ht="15" customHeight="1">
      <c r="A422" s="777"/>
      <c r="B422" s="812" t="s">
        <v>3153</v>
      </c>
      <c r="C422" s="652" t="s">
        <v>3152</v>
      </c>
      <c r="D422" s="891"/>
      <c r="E422" s="904">
        <f>F422-5</f>
        <v>45416</v>
      </c>
      <c r="F422" s="893">
        <f>F421+7</f>
        <v>45421</v>
      </c>
      <c r="G422" s="893">
        <f>F422+28</f>
        <v>45449</v>
      </c>
      <c r="H422" s="868"/>
      <c r="I422" s="894"/>
      <c r="J422" s="894"/>
      <c r="K422" s="894"/>
    </row>
    <row r="423" spans="1:11" s="628" customFormat="1" ht="15" customHeight="1">
      <c r="A423" s="777"/>
      <c r="B423" s="812" t="s">
        <v>3151</v>
      </c>
      <c r="C423" s="652" t="s">
        <v>3150</v>
      </c>
      <c r="D423" s="891"/>
      <c r="E423" s="904">
        <f>F423-5</f>
        <v>45423</v>
      </c>
      <c r="F423" s="893">
        <f>F422+7</f>
        <v>45428</v>
      </c>
      <c r="G423" s="893">
        <f>F423+28</f>
        <v>45456</v>
      </c>
      <c r="H423" s="868"/>
      <c r="I423" s="894"/>
      <c r="J423" s="894"/>
      <c r="K423" s="894"/>
    </row>
    <row r="424" spans="1:11" s="628" customFormat="1" ht="15" customHeight="1">
      <c r="A424" s="777"/>
      <c r="B424" s="887" t="s">
        <v>3149</v>
      </c>
      <c r="C424" s="813" t="s">
        <v>3148</v>
      </c>
      <c r="D424" s="891"/>
      <c r="E424" s="904">
        <f>F424-5</f>
        <v>45430</v>
      </c>
      <c r="F424" s="893">
        <f>F423+7</f>
        <v>45435</v>
      </c>
      <c r="G424" s="893">
        <f>F424+28</f>
        <v>45463</v>
      </c>
      <c r="H424" s="868"/>
      <c r="I424" s="894"/>
      <c r="J424" s="894"/>
      <c r="K424" s="894"/>
    </row>
    <row r="425" spans="1:11" s="628" customFormat="1" ht="15" customHeight="1">
      <c r="A425" s="777"/>
      <c r="B425" s="887" t="s">
        <v>3147</v>
      </c>
      <c r="C425" s="813" t="s">
        <v>3146</v>
      </c>
      <c r="D425" s="890"/>
      <c r="E425" s="904">
        <f>F425-5</f>
        <v>45437</v>
      </c>
      <c r="F425" s="893">
        <f>F424+7</f>
        <v>45442</v>
      </c>
      <c r="G425" s="893">
        <f>F425+28</f>
        <v>45470</v>
      </c>
      <c r="H425" s="868"/>
      <c r="I425" s="894"/>
      <c r="J425" s="894"/>
      <c r="K425" s="894"/>
    </row>
    <row r="426" spans="1:11" s="628" customFormat="1" ht="15" hidden="1" customHeight="1">
      <c r="A426" s="777"/>
      <c r="B426" s="795" t="s">
        <v>20</v>
      </c>
      <c r="C426" s="785" t="s">
        <v>21</v>
      </c>
      <c r="D426" s="906" t="s">
        <v>5</v>
      </c>
      <c r="E426" s="783" t="s">
        <v>2569</v>
      </c>
      <c r="F426" s="783" t="s">
        <v>6</v>
      </c>
      <c r="G426" s="783" t="s">
        <v>3145</v>
      </c>
      <c r="H426" s="868"/>
      <c r="I426" s="894"/>
      <c r="J426" s="894"/>
      <c r="K426" s="894"/>
    </row>
    <row r="427" spans="1:11" s="628" customFormat="1" ht="15" hidden="1" customHeight="1">
      <c r="A427" s="777"/>
      <c r="B427" s="905"/>
      <c r="C427" s="895"/>
      <c r="D427" s="848"/>
      <c r="E427" s="869" t="s">
        <v>2568</v>
      </c>
      <c r="F427" s="869" t="s">
        <v>24</v>
      </c>
      <c r="G427" s="869" t="s">
        <v>25</v>
      </c>
      <c r="H427" s="868"/>
      <c r="I427" s="894"/>
      <c r="J427" s="894"/>
      <c r="K427" s="894"/>
    </row>
    <row r="428" spans="1:11" s="628" customFormat="1" ht="15" hidden="1" customHeight="1">
      <c r="A428" s="777"/>
      <c r="B428" s="812" t="s">
        <v>3144</v>
      </c>
      <c r="C428" s="652" t="s">
        <v>3143</v>
      </c>
      <c r="D428" s="892" t="s">
        <v>3142</v>
      </c>
      <c r="E428" s="904">
        <f>F428-5</f>
        <v>44043</v>
      </c>
      <c r="F428" s="893">
        <v>44048</v>
      </c>
      <c r="G428" s="893">
        <f>F428+24</f>
        <v>44072</v>
      </c>
      <c r="H428" s="868"/>
      <c r="I428" s="894"/>
      <c r="J428" s="894"/>
      <c r="K428" s="894"/>
    </row>
    <row r="429" spans="1:11" s="628" customFormat="1" ht="15" hidden="1" customHeight="1">
      <c r="A429" s="777"/>
      <c r="B429" s="812" t="s">
        <v>3141</v>
      </c>
      <c r="C429" s="652" t="s">
        <v>3140</v>
      </c>
      <c r="D429" s="891"/>
      <c r="E429" s="904">
        <f>F429-5</f>
        <v>44050</v>
      </c>
      <c r="F429" s="893">
        <f>F428+7</f>
        <v>44055</v>
      </c>
      <c r="G429" s="893">
        <f>F429+24</f>
        <v>44079</v>
      </c>
      <c r="H429" s="868"/>
      <c r="I429" s="894"/>
      <c r="J429" s="894"/>
      <c r="K429" s="894"/>
    </row>
    <row r="430" spans="1:11" s="628" customFormat="1" ht="15" hidden="1" customHeight="1">
      <c r="A430" s="777"/>
      <c r="B430" s="812" t="s">
        <v>3139</v>
      </c>
      <c r="C430" s="652" t="s">
        <v>3138</v>
      </c>
      <c r="D430" s="891"/>
      <c r="E430" s="904">
        <f>F430-5</f>
        <v>44057</v>
      </c>
      <c r="F430" s="893">
        <f>F429+7</f>
        <v>44062</v>
      </c>
      <c r="G430" s="893">
        <f>F430+24</f>
        <v>44086</v>
      </c>
      <c r="H430" s="868"/>
      <c r="I430" s="894"/>
      <c r="J430" s="894"/>
      <c r="K430" s="894"/>
    </row>
    <row r="431" spans="1:11" s="628" customFormat="1" ht="15" hidden="1" customHeight="1">
      <c r="A431" s="777"/>
      <c r="B431" s="812" t="s">
        <v>3137</v>
      </c>
      <c r="C431" s="652" t="s">
        <v>3135</v>
      </c>
      <c r="D431" s="891"/>
      <c r="E431" s="904">
        <f>F431-5</f>
        <v>44064</v>
      </c>
      <c r="F431" s="893">
        <f>F430+7</f>
        <v>44069</v>
      </c>
      <c r="G431" s="893">
        <f>F431+24</f>
        <v>44093</v>
      </c>
      <c r="H431" s="868"/>
      <c r="I431" s="894"/>
      <c r="J431" s="894"/>
      <c r="K431" s="894"/>
    </row>
    <row r="432" spans="1:11" s="628" customFormat="1" ht="15" hidden="1" customHeight="1">
      <c r="A432" s="777"/>
      <c r="B432" s="812" t="s">
        <v>3136</v>
      </c>
      <c r="C432" s="652" t="s">
        <v>3135</v>
      </c>
      <c r="D432" s="890"/>
      <c r="E432" s="904">
        <f>F432-5</f>
        <v>44071</v>
      </c>
      <c r="F432" s="893">
        <f>F431+7</f>
        <v>44076</v>
      </c>
      <c r="G432" s="893">
        <f>F432+24</f>
        <v>44100</v>
      </c>
      <c r="H432" s="868"/>
      <c r="I432" s="894"/>
      <c r="J432" s="894"/>
      <c r="K432" s="894"/>
    </row>
    <row r="433" spans="1:11" s="628" customFormat="1" ht="15" hidden="1" customHeight="1">
      <c r="A433" s="777"/>
      <c r="B433" s="799"/>
      <c r="C433" s="731"/>
      <c r="D433" s="903"/>
      <c r="E433" s="740"/>
      <c r="F433" s="902"/>
      <c r="G433" s="902"/>
      <c r="H433" s="868"/>
      <c r="I433" s="894"/>
      <c r="J433" s="894"/>
      <c r="K433" s="894"/>
    </row>
    <row r="434" spans="1:11" s="628" customFormat="1" ht="15" customHeight="1">
      <c r="A434" s="777"/>
      <c r="B434" s="640" t="s">
        <v>2570</v>
      </c>
      <c r="C434" s="781" t="s">
        <v>21</v>
      </c>
      <c r="D434" s="901" t="s">
        <v>5</v>
      </c>
      <c r="E434" s="900" t="s">
        <v>2569</v>
      </c>
      <c r="F434" s="900" t="s">
        <v>6</v>
      </c>
      <c r="G434" s="900" t="s">
        <v>1090</v>
      </c>
      <c r="H434" s="868"/>
      <c r="I434" s="894"/>
      <c r="J434" s="894"/>
      <c r="K434" s="894"/>
    </row>
    <row r="435" spans="1:11" s="628" customFormat="1" ht="15" customHeight="1">
      <c r="A435" s="777"/>
      <c r="B435" s="640"/>
      <c r="C435" s="899"/>
      <c r="D435" s="898"/>
      <c r="E435" s="897" t="s">
        <v>2568</v>
      </c>
      <c r="F435" s="897" t="s">
        <v>24</v>
      </c>
      <c r="G435" s="897" t="s">
        <v>25</v>
      </c>
      <c r="H435" s="868"/>
      <c r="I435" s="894"/>
      <c r="J435" s="894"/>
      <c r="K435" s="894"/>
    </row>
    <row r="436" spans="1:11" s="628" customFormat="1" ht="15" customHeight="1">
      <c r="A436" s="777"/>
      <c r="B436" s="812" t="s">
        <v>3134</v>
      </c>
      <c r="C436" s="652" t="s">
        <v>3133</v>
      </c>
      <c r="D436" s="892" t="s">
        <v>2321</v>
      </c>
      <c r="E436" s="753">
        <f>F436-5</f>
        <v>45413</v>
      </c>
      <c r="F436" s="634">
        <v>45418</v>
      </c>
      <c r="G436" s="893">
        <f>F436+22</f>
        <v>45440</v>
      </c>
      <c r="H436" s="868"/>
      <c r="I436" s="894"/>
      <c r="J436" s="894"/>
      <c r="K436" s="894"/>
    </row>
    <row r="437" spans="1:11" s="628" customFormat="1" ht="15" customHeight="1">
      <c r="A437" s="777"/>
      <c r="B437" s="652" t="s">
        <v>3070</v>
      </c>
      <c r="C437" s="652" t="s">
        <v>3132</v>
      </c>
      <c r="D437" s="891"/>
      <c r="E437" s="753">
        <f>F437-5</f>
        <v>45420</v>
      </c>
      <c r="F437" s="893">
        <f>F436+7</f>
        <v>45425</v>
      </c>
      <c r="G437" s="893">
        <f>F437+22</f>
        <v>45447</v>
      </c>
      <c r="H437" s="868"/>
      <c r="I437" s="894"/>
      <c r="J437" s="894"/>
      <c r="K437" s="894"/>
    </row>
    <row r="438" spans="1:11" s="628" customFormat="1" ht="15" customHeight="1">
      <c r="A438" s="777"/>
      <c r="B438" s="696" t="s">
        <v>3131</v>
      </c>
      <c r="C438" s="696" t="s">
        <v>3130</v>
      </c>
      <c r="D438" s="891"/>
      <c r="E438" s="753">
        <f>F438-5</f>
        <v>45427</v>
      </c>
      <c r="F438" s="893">
        <f>F437+7</f>
        <v>45432</v>
      </c>
      <c r="G438" s="893">
        <f>F438+22</f>
        <v>45454</v>
      </c>
      <c r="H438" s="868"/>
      <c r="I438" s="894"/>
      <c r="J438" s="894"/>
      <c r="K438" s="894"/>
    </row>
    <row r="439" spans="1:11" s="628" customFormat="1" ht="15" customHeight="1">
      <c r="A439" s="777"/>
      <c r="B439" s="812" t="s">
        <v>3129</v>
      </c>
      <c r="C439" s="652" t="s">
        <v>3128</v>
      </c>
      <c r="D439" s="891"/>
      <c r="E439" s="753">
        <f>F439-5</f>
        <v>45434</v>
      </c>
      <c r="F439" s="893">
        <f>F438+7</f>
        <v>45439</v>
      </c>
      <c r="G439" s="893">
        <f>F439+22</f>
        <v>45461</v>
      </c>
      <c r="H439" s="868"/>
    </row>
    <row r="440" spans="1:11" s="628" customFormat="1" ht="15" customHeight="1">
      <c r="A440" s="777"/>
      <c r="B440" s="887" t="s">
        <v>3127</v>
      </c>
      <c r="C440" s="813" t="s">
        <v>3126</v>
      </c>
      <c r="D440" s="890"/>
      <c r="E440" s="753">
        <f>F440-5</f>
        <v>45441</v>
      </c>
      <c r="F440" s="893">
        <f>F439+7</f>
        <v>45446</v>
      </c>
      <c r="G440" s="893">
        <f>F440+22</f>
        <v>45468</v>
      </c>
      <c r="H440" s="868"/>
    </row>
    <row r="441" spans="1:11" s="628" customFormat="1" ht="15" hidden="1" customHeight="1">
      <c r="A441" s="777"/>
      <c r="B441" s="889" t="s">
        <v>3125</v>
      </c>
      <c r="C441" s="785" t="s">
        <v>21</v>
      </c>
      <c r="D441" s="872" t="s">
        <v>5</v>
      </c>
      <c r="E441" s="783" t="s">
        <v>2569</v>
      </c>
      <c r="F441" s="783" t="s">
        <v>6</v>
      </c>
      <c r="G441" s="783" t="s">
        <v>1090</v>
      </c>
      <c r="H441" s="868"/>
      <c r="I441" s="894"/>
      <c r="J441" s="894"/>
      <c r="K441" s="894"/>
    </row>
    <row r="442" spans="1:11" s="628" customFormat="1" ht="15" hidden="1" customHeight="1">
      <c r="A442" s="777"/>
      <c r="B442" s="896"/>
      <c r="C442" s="895"/>
      <c r="D442" s="832"/>
      <c r="E442" s="869" t="s">
        <v>2568</v>
      </c>
      <c r="F442" s="869" t="s">
        <v>24</v>
      </c>
      <c r="G442" s="869" t="s">
        <v>25</v>
      </c>
      <c r="H442" s="868"/>
      <c r="I442" s="894"/>
      <c r="J442" s="894"/>
      <c r="K442" s="894"/>
    </row>
    <row r="443" spans="1:11" s="628" customFormat="1" ht="15" hidden="1" customHeight="1">
      <c r="A443" s="777"/>
      <c r="B443" s="877" t="s">
        <v>3124</v>
      </c>
      <c r="C443" s="877" t="s">
        <v>3123</v>
      </c>
      <c r="D443" s="764" t="s">
        <v>3122</v>
      </c>
      <c r="E443" s="753">
        <f>F443-5</f>
        <v>43557</v>
      </c>
      <c r="F443" s="893">
        <v>43562</v>
      </c>
      <c r="G443" s="893">
        <f>F443+25</f>
        <v>43587</v>
      </c>
      <c r="H443" s="868"/>
      <c r="I443" s="894"/>
      <c r="J443" s="894"/>
      <c r="K443" s="894"/>
    </row>
    <row r="444" spans="1:11" s="628" customFormat="1" ht="15" hidden="1" customHeight="1">
      <c r="A444" s="777"/>
      <c r="B444" s="696" t="s">
        <v>3121</v>
      </c>
      <c r="C444" s="696" t="s">
        <v>3120</v>
      </c>
      <c r="D444" s="764"/>
      <c r="E444" s="753">
        <f>F444-5</f>
        <v>43564</v>
      </c>
      <c r="F444" s="893">
        <f>F443+7</f>
        <v>43569</v>
      </c>
      <c r="G444" s="893">
        <f>F444+25</f>
        <v>43594</v>
      </c>
      <c r="H444" s="868"/>
      <c r="I444" s="894"/>
      <c r="J444" s="894"/>
      <c r="K444" s="894"/>
    </row>
    <row r="445" spans="1:11" s="628" customFormat="1" ht="15" hidden="1" customHeight="1">
      <c r="A445" s="777"/>
      <c r="B445" s="651" t="s">
        <v>3119</v>
      </c>
      <c r="C445" s="651" t="s">
        <v>3118</v>
      </c>
      <c r="D445" s="764"/>
      <c r="E445" s="753">
        <f>F445-5</f>
        <v>43571</v>
      </c>
      <c r="F445" s="893">
        <f>F444+7</f>
        <v>43576</v>
      </c>
      <c r="G445" s="893">
        <f>F445+25</f>
        <v>43601</v>
      </c>
      <c r="H445" s="868"/>
      <c r="I445" s="894"/>
      <c r="J445" s="894"/>
      <c r="K445" s="894"/>
    </row>
    <row r="446" spans="1:11" s="628" customFormat="1" ht="15" hidden="1" customHeight="1">
      <c r="A446" s="777"/>
      <c r="B446" s="651" t="s">
        <v>3117</v>
      </c>
      <c r="C446" s="651" t="s">
        <v>3116</v>
      </c>
      <c r="D446" s="764"/>
      <c r="E446" s="753">
        <f>F446-5</f>
        <v>43578</v>
      </c>
      <c r="F446" s="893">
        <f>F445+7</f>
        <v>43583</v>
      </c>
      <c r="G446" s="893">
        <f>F446+25</f>
        <v>43608</v>
      </c>
      <c r="H446" s="868"/>
    </row>
    <row r="447" spans="1:11" s="628" customFormat="1" ht="15" hidden="1" customHeight="1">
      <c r="A447" s="777"/>
      <c r="B447" s="651" t="s">
        <v>3115</v>
      </c>
      <c r="C447" s="696" t="s">
        <v>3114</v>
      </c>
      <c r="D447" s="764"/>
      <c r="E447" s="753">
        <f>F447-5</f>
        <v>43585</v>
      </c>
      <c r="F447" s="893">
        <f>F446+7</f>
        <v>43590</v>
      </c>
      <c r="G447" s="893">
        <f>F447+25</f>
        <v>43615</v>
      </c>
      <c r="H447" s="868"/>
    </row>
    <row r="448" spans="1:11" s="642" customFormat="1" ht="15" customHeight="1">
      <c r="A448" s="793" t="s">
        <v>3113</v>
      </c>
      <c r="B448" s="835"/>
      <c r="C448" s="730"/>
      <c r="D448" s="886"/>
      <c r="E448" s="688"/>
      <c r="F448" s="885"/>
      <c r="G448" s="885"/>
      <c r="H448" s="884"/>
    </row>
    <row r="449" spans="1:8" s="628" customFormat="1" ht="15" customHeight="1">
      <c r="A449" s="777"/>
      <c r="B449" s="640" t="s">
        <v>1142</v>
      </c>
      <c r="C449" s="785" t="s">
        <v>21</v>
      </c>
      <c r="D449" s="872" t="s">
        <v>5</v>
      </c>
      <c r="E449" s="783" t="s">
        <v>2569</v>
      </c>
      <c r="F449" s="783" t="s">
        <v>6</v>
      </c>
      <c r="G449" s="783" t="s">
        <v>183</v>
      </c>
      <c r="H449" s="868"/>
    </row>
    <row r="450" spans="1:8" s="628" customFormat="1" ht="15" customHeight="1">
      <c r="A450" s="777"/>
      <c r="B450" s="640"/>
      <c r="C450" s="870"/>
      <c r="D450" s="832"/>
      <c r="E450" s="869" t="s">
        <v>2568</v>
      </c>
      <c r="F450" s="869" t="s">
        <v>24</v>
      </c>
      <c r="G450" s="869" t="s">
        <v>25</v>
      </c>
      <c r="H450" s="868"/>
    </row>
    <row r="451" spans="1:8" s="628" customFormat="1" ht="15" customHeight="1">
      <c r="A451" s="777"/>
      <c r="B451" s="651" t="s">
        <v>3112</v>
      </c>
      <c r="C451" s="696" t="s">
        <v>3111</v>
      </c>
      <c r="D451" s="776" t="s">
        <v>3110</v>
      </c>
      <c r="E451" s="678">
        <f>F451-5</f>
        <v>45409</v>
      </c>
      <c r="F451" s="719">
        <v>45414</v>
      </c>
      <c r="G451" s="719">
        <f>F451+37</f>
        <v>45451</v>
      </c>
      <c r="H451" s="868"/>
    </row>
    <row r="452" spans="1:8" s="628" customFormat="1" ht="15" customHeight="1">
      <c r="A452" s="777"/>
      <c r="B452" s="651" t="s">
        <v>3109</v>
      </c>
      <c r="C452" s="696" t="s">
        <v>3108</v>
      </c>
      <c r="D452" s="776"/>
      <c r="E452" s="678">
        <f>F452-5</f>
        <v>45416</v>
      </c>
      <c r="F452" s="719">
        <f>F451+7</f>
        <v>45421</v>
      </c>
      <c r="G452" s="719">
        <f>F452+37</f>
        <v>45458</v>
      </c>
      <c r="H452" s="868"/>
    </row>
    <row r="453" spans="1:8" s="628" customFormat="1" ht="15" customHeight="1">
      <c r="A453" s="777"/>
      <c r="B453" s="651" t="s">
        <v>3107</v>
      </c>
      <c r="C453" s="696" t="s">
        <v>3106</v>
      </c>
      <c r="D453" s="776"/>
      <c r="E453" s="678">
        <f>F453-5</f>
        <v>45423</v>
      </c>
      <c r="F453" s="719">
        <f>F452+7</f>
        <v>45428</v>
      </c>
      <c r="G453" s="719">
        <f>F453+37</f>
        <v>45465</v>
      </c>
      <c r="H453" s="868"/>
    </row>
    <row r="454" spans="1:8" s="628" customFormat="1" ht="15" customHeight="1">
      <c r="A454" s="777"/>
      <c r="B454" s="651" t="s">
        <v>3105</v>
      </c>
      <c r="C454" s="696" t="s">
        <v>3104</v>
      </c>
      <c r="D454" s="776"/>
      <c r="E454" s="678">
        <f>F454-5</f>
        <v>45430</v>
      </c>
      <c r="F454" s="719">
        <f>F453+7</f>
        <v>45435</v>
      </c>
      <c r="G454" s="719">
        <f>F454+37</f>
        <v>45472</v>
      </c>
      <c r="H454" s="868"/>
    </row>
    <row r="455" spans="1:8" s="628" customFormat="1" ht="15" customHeight="1">
      <c r="A455" s="777"/>
      <c r="B455" s="696" t="s">
        <v>2588</v>
      </c>
      <c r="C455" s="696" t="s">
        <v>3103</v>
      </c>
      <c r="D455" s="776"/>
      <c r="E455" s="678">
        <f>F455-5</f>
        <v>45437</v>
      </c>
      <c r="F455" s="719">
        <f>F454+7</f>
        <v>45442</v>
      </c>
      <c r="G455" s="719">
        <f>F455+37</f>
        <v>45479</v>
      </c>
      <c r="H455" s="868"/>
    </row>
    <row r="456" spans="1:8" s="642" customFormat="1" ht="15" customHeight="1">
      <c r="A456" s="793" t="s">
        <v>3102</v>
      </c>
      <c r="B456" s="835"/>
      <c r="C456" s="730"/>
      <c r="D456" s="886"/>
      <c r="E456" s="688"/>
      <c r="F456" s="885"/>
      <c r="G456" s="885"/>
      <c r="H456" s="884"/>
    </row>
    <row r="457" spans="1:8" s="628" customFormat="1" ht="15" hidden="1" customHeight="1">
      <c r="A457" s="777"/>
      <c r="B457" s="853" t="s">
        <v>20</v>
      </c>
      <c r="C457" s="785" t="s">
        <v>21</v>
      </c>
      <c r="D457" s="872" t="s">
        <v>5</v>
      </c>
      <c r="E457" s="783" t="s">
        <v>2569</v>
      </c>
      <c r="F457" s="783" t="s">
        <v>6</v>
      </c>
      <c r="G457" s="783" t="s">
        <v>3018</v>
      </c>
      <c r="H457" s="868"/>
    </row>
    <row r="458" spans="1:8" s="628" customFormat="1" ht="15" hidden="1" customHeight="1">
      <c r="A458" s="777"/>
      <c r="B458" s="871"/>
      <c r="C458" s="870"/>
      <c r="D458" s="832"/>
      <c r="E458" s="869" t="s">
        <v>2568</v>
      </c>
      <c r="F458" s="869" t="s">
        <v>24</v>
      </c>
      <c r="G458" s="869" t="s">
        <v>25</v>
      </c>
      <c r="H458" s="868"/>
    </row>
    <row r="459" spans="1:8" s="628" customFormat="1" ht="15" hidden="1" customHeight="1">
      <c r="A459" s="777"/>
      <c r="B459" s="877" t="s">
        <v>3101</v>
      </c>
      <c r="C459" s="877" t="s">
        <v>3100</v>
      </c>
      <c r="D459" s="892" t="s">
        <v>3099</v>
      </c>
      <c r="E459" s="678">
        <f>F459-5</f>
        <v>43583</v>
      </c>
      <c r="F459" s="719">
        <v>43588</v>
      </c>
      <c r="G459" s="719">
        <f>F459+31</f>
        <v>43619</v>
      </c>
      <c r="H459" s="868"/>
    </row>
    <row r="460" spans="1:8" s="628" customFormat="1" ht="15" hidden="1" customHeight="1">
      <c r="A460" s="777"/>
      <c r="B460" s="696" t="s">
        <v>3098</v>
      </c>
      <c r="C460" s="696" t="s">
        <v>3097</v>
      </c>
      <c r="D460" s="891"/>
      <c r="E460" s="678">
        <f>F460-5</f>
        <v>43590</v>
      </c>
      <c r="F460" s="719">
        <f>F459+7</f>
        <v>43595</v>
      </c>
      <c r="G460" s="719">
        <f>F460+31</f>
        <v>43626</v>
      </c>
      <c r="H460" s="868"/>
    </row>
    <row r="461" spans="1:8" s="628" customFormat="1" ht="15" hidden="1" customHeight="1">
      <c r="A461" s="777"/>
      <c r="B461" s="651" t="s">
        <v>2588</v>
      </c>
      <c r="C461" s="651" t="s">
        <v>2588</v>
      </c>
      <c r="D461" s="891"/>
      <c r="E461" s="678">
        <f>F461-5</f>
        <v>43597</v>
      </c>
      <c r="F461" s="719">
        <f>F460+7</f>
        <v>43602</v>
      </c>
      <c r="G461" s="719">
        <f>F461+31</f>
        <v>43633</v>
      </c>
      <c r="H461" s="868"/>
    </row>
    <row r="462" spans="1:8" s="628" customFormat="1" ht="15" hidden="1" customHeight="1">
      <c r="A462" s="777"/>
      <c r="B462" s="651" t="s">
        <v>3096</v>
      </c>
      <c r="C462" s="651" t="s">
        <v>3095</v>
      </c>
      <c r="D462" s="891"/>
      <c r="E462" s="678">
        <f>F462-5</f>
        <v>43604</v>
      </c>
      <c r="F462" s="719">
        <f>F461+7</f>
        <v>43609</v>
      </c>
      <c r="G462" s="719">
        <f>F462+31</f>
        <v>43640</v>
      </c>
      <c r="H462" s="868"/>
    </row>
    <row r="463" spans="1:8" s="628" customFormat="1" ht="15" hidden="1" customHeight="1">
      <c r="A463" s="777"/>
      <c r="B463" s="651" t="s">
        <v>3094</v>
      </c>
      <c r="C463" s="696" t="s">
        <v>3093</v>
      </c>
      <c r="D463" s="890"/>
      <c r="E463" s="678">
        <f>F463-5</f>
        <v>43611</v>
      </c>
      <c r="F463" s="719">
        <f>F462+7</f>
        <v>43616</v>
      </c>
      <c r="G463" s="719">
        <f>F463+31</f>
        <v>43647</v>
      </c>
      <c r="H463" s="868"/>
    </row>
    <row r="464" spans="1:8" s="628" customFormat="1" ht="15" hidden="1" customHeight="1">
      <c r="A464" s="777"/>
      <c r="B464" s="776" t="s">
        <v>20</v>
      </c>
      <c r="C464" s="785" t="s">
        <v>21</v>
      </c>
      <c r="D464" s="872" t="s">
        <v>5</v>
      </c>
      <c r="E464" s="783" t="s">
        <v>2569</v>
      </c>
      <c r="F464" s="783" t="s">
        <v>6</v>
      </c>
      <c r="G464" s="783" t="s">
        <v>3018</v>
      </c>
      <c r="H464" s="868"/>
    </row>
    <row r="465" spans="1:8" s="628" customFormat="1" ht="15" hidden="1" customHeight="1">
      <c r="A465" s="777"/>
      <c r="B465" s="876"/>
      <c r="C465" s="870"/>
      <c r="D465" s="832"/>
      <c r="E465" s="869" t="s">
        <v>2568</v>
      </c>
      <c r="F465" s="869" t="s">
        <v>24</v>
      </c>
      <c r="G465" s="869" t="s">
        <v>25</v>
      </c>
      <c r="H465" s="868"/>
    </row>
    <row r="466" spans="1:8" s="628" customFormat="1" ht="15" hidden="1" customHeight="1">
      <c r="A466" s="777"/>
      <c r="B466" s="812" t="s">
        <v>3092</v>
      </c>
      <c r="C466" s="652" t="s">
        <v>3091</v>
      </c>
      <c r="D466" s="875" t="s">
        <v>3090</v>
      </c>
      <c r="E466" s="678">
        <f>F466-5</f>
        <v>43555</v>
      </c>
      <c r="F466" s="719">
        <v>43560</v>
      </c>
      <c r="G466" s="719">
        <f>F466+31</f>
        <v>43591</v>
      </c>
      <c r="H466" s="868"/>
    </row>
    <row r="467" spans="1:8" s="628" customFormat="1" ht="15" hidden="1" customHeight="1">
      <c r="A467" s="777"/>
      <c r="B467" s="812" t="s">
        <v>3089</v>
      </c>
      <c r="C467" s="652" t="s">
        <v>3041</v>
      </c>
      <c r="D467" s="875"/>
      <c r="E467" s="678">
        <f>F467-5</f>
        <v>43562</v>
      </c>
      <c r="F467" s="719">
        <f>F466+7</f>
        <v>43567</v>
      </c>
      <c r="G467" s="719">
        <f>F467+31</f>
        <v>43598</v>
      </c>
      <c r="H467" s="868"/>
    </row>
    <row r="468" spans="1:8" s="628" customFormat="1" ht="15" hidden="1" customHeight="1">
      <c r="A468" s="777"/>
      <c r="B468" s="812" t="s">
        <v>3088</v>
      </c>
      <c r="C468" s="652" t="s">
        <v>3087</v>
      </c>
      <c r="D468" s="875"/>
      <c r="E468" s="678">
        <f>F468-5</f>
        <v>43569</v>
      </c>
      <c r="F468" s="719">
        <f>F467+7</f>
        <v>43574</v>
      </c>
      <c r="G468" s="719">
        <f>F468+31</f>
        <v>43605</v>
      </c>
      <c r="H468" s="868"/>
    </row>
    <row r="469" spans="1:8" s="628" customFormat="1" ht="15" hidden="1" customHeight="1">
      <c r="A469" s="777"/>
      <c r="B469" s="812" t="s">
        <v>3086</v>
      </c>
      <c r="C469" s="652" t="s">
        <v>3085</v>
      </c>
      <c r="D469" s="875"/>
      <c r="E469" s="678">
        <f>F469-5</f>
        <v>43576</v>
      </c>
      <c r="F469" s="719">
        <f>F468+7</f>
        <v>43581</v>
      </c>
      <c r="G469" s="719">
        <f>F469+31</f>
        <v>43612</v>
      </c>
      <c r="H469" s="868"/>
    </row>
    <row r="470" spans="1:8" s="628" customFormat="1" ht="15" hidden="1" customHeight="1">
      <c r="A470" s="777"/>
      <c r="B470" s="812" t="s">
        <v>3084</v>
      </c>
      <c r="C470" s="652" t="s">
        <v>3083</v>
      </c>
      <c r="D470" s="875"/>
      <c r="E470" s="678">
        <f>F470-5</f>
        <v>43583</v>
      </c>
      <c r="F470" s="719">
        <f>F469+7</f>
        <v>43588</v>
      </c>
      <c r="G470" s="719">
        <f>F470+31</f>
        <v>43619</v>
      </c>
      <c r="H470" s="868"/>
    </row>
    <row r="471" spans="1:8" s="628" customFormat="1" ht="15" hidden="1" customHeight="1">
      <c r="A471" s="777"/>
      <c r="B471" s="889" t="s">
        <v>20</v>
      </c>
      <c r="C471" s="785" t="s">
        <v>21</v>
      </c>
      <c r="D471" s="872" t="s">
        <v>5</v>
      </c>
      <c r="E471" s="783" t="s">
        <v>2569</v>
      </c>
      <c r="F471" s="783" t="s">
        <v>6</v>
      </c>
      <c r="G471" s="783" t="s">
        <v>3018</v>
      </c>
      <c r="H471" s="868"/>
    </row>
    <row r="472" spans="1:8" s="628" customFormat="1" ht="15" hidden="1" customHeight="1">
      <c r="A472" s="777"/>
      <c r="B472" s="888"/>
      <c r="C472" s="870"/>
      <c r="D472" s="832"/>
      <c r="E472" s="869" t="s">
        <v>2568</v>
      </c>
      <c r="F472" s="869" t="s">
        <v>24</v>
      </c>
      <c r="G472" s="869" t="s">
        <v>25</v>
      </c>
      <c r="H472" s="868"/>
    </row>
    <row r="473" spans="1:8" s="628" customFormat="1" ht="15" hidden="1" customHeight="1">
      <c r="A473" s="777"/>
      <c r="B473" s="812" t="s">
        <v>3082</v>
      </c>
      <c r="C473" s="652" t="s">
        <v>3081</v>
      </c>
      <c r="D473" s="776" t="s">
        <v>3038</v>
      </c>
      <c r="E473" s="678">
        <f>F473-5</f>
        <v>43645</v>
      </c>
      <c r="F473" s="719">
        <v>43650</v>
      </c>
      <c r="G473" s="719">
        <f>F473+31</f>
        <v>43681</v>
      </c>
      <c r="H473" s="868"/>
    </row>
    <row r="474" spans="1:8" s="628" customFormat="1" ht="15" hidden="1" customHeight="1">
      <c r="A474" s="777"/>
      <c r="B474" s="812" t="s">
        <v>3080</v>
      </c>
      <c r="C474" s="652" t="s">
        <v>3079</v>
      </c>
      <c r="D474" s="776"/>
      <c r="E474" s="678">
        <f>F474-5</f>
        <v>43652</v>
      </c>
      <c r="F474" s="719">
        <f>F473+7</f>
        <v>43657</v>
      </c>
      <c r="G474" s="719">
        <f>F474+31</f>
        <v>43688</v>
      </c>
      <c r="H474" s="868"/>
    </row>
    <row r="475" spans="1:8" s="628" customFormat="1" ht="15" hidden="1" customHeight="1">
      <c r="A475" s="777"/>
      <c r="B475" s="812" t="s">
        <v>1223</v>
      </c>
      <c r="C475" s="652" t="s">
        <v>3016</v>
      </c>
      <c r="D475" s="776"/>
      <c r="E475" s="678">
        <f>F475-5</f>
        <v>43659</v>
      </c>
      <c r="F475" s="719">
        <f>F474+7</f>
        <v>43664</v>
      </c>
      <c r="G475" s="719">
        <f>F475+31</f>
        <v>43695</v>
      </c>
      <c r="H475" s="868"/>
    </row>
    <row r="476" spans="1:8" s="628" customFormat="1" ht="15" hidden="1" customHeight="1">
      <c r="A476" s="777"/>
      <c r="B476" s="873" t="s">
        <v>3078</v>
      </c>
      <c r="C476" s="652" t="s">
        <v>3077</v>
      </c>
      <c r="D476" s="776"/>
      <c r="E476" s="678">
        <f>F476-5</f>
        <v>43666</v>
      </c>
      <c r="F476" s="719">
        <f>F475+7</f>
        <v>43671</v>
      </c>
      <c r="G476" s="719">
        <f>F476+31</f>
        <v>43702</v>
      </c>
      <c r="H476" s="868"/>
    </row>
    <row r="477" spans="1:8" s="628" customFormat="1" ht="15" hidden="1" customHeight="1">
      <c r="A477" s="777"/>
      <c r="B477" s="812" t="s">
        <v>3076</v>
      </c>
      <c r="C477" s="652" t="s">
        <v>3075</v>
      </c>
      <c r="D477" s="776"/>
      <c r="E477" s="678">
        <f>F477-5</f>
        <v>43673</v>
      </c>
      <c r="F477" s="719">
        <f>F476+7</f>
        <v>43678</v>
      </c>
      <c r="G477" s="719">
        <f>F477+31</f>
        <v>43709</v>
      </c>
      <c r="H477" s="868"/>
    </row>
    <row r="478" spans="1:8" s="628" customFormat="1" ht="15" customHeight="1">
      <c r="A478" s="777"/>
      <c r="B478" s="640" t="s">
        <v>3074</v>
      </c>
      <c r="C478" s="705" t="s">
        <v>2692</v>
      </c>
      <c r="D478" s="872" t="s">
        <v>5</v>
      </c>
      <c r="E478" s="783" t="s">
        <v>2569</v>
      </c>
      <c r="F478" s="783" t="s">
        <v>6</v>
      </c>
      <c r="G478" s="783" t="s">
        <v>3018</v>
      </c>
      <c r="H478" s="868"/>
    </row>
    <row r="479" spans="1:8" s="628" customFormat="1" ht="15" customHeight="1">
      <c r="A479" s="777"/>
      <c r="B479" s="640"/>
      <c r="C479" s="703"/>
      <c r="D479" s="832"/>
      <c r="E479" s="869" t="s">
        <v>2568</v>
      </c>
      <c r="F479" s="869" t="s">
        <v>24</v>
      </c>
      <c r="G479" s="869" t="s">
        <v>25</v>
      </c>
      <c r="H479" s="868"/>
    </row>
    <row r="480" spans="1:8" s="628" customFormat="1" ht="15" customHeight="1">
      <c r="A480" s="777"/>
      <c r="B480" s="812" t="s">
        <v>3073</v>
      </c>
      <c r="C480" s="652" t="s">
        <v>3072</v>
      </c>
      <c r="D480" s="776" t="s">
        <v>3071</v>
      </c>
      <c r="E480" s="678">
        <f>F480-5</f>
        <v>45413</v>
      </c>
      <c r="F480" s="634">
        <v>45418</v>
      </c>
      <c r="G480" s="719">
        <f>F480+31</f>
        <v>45449</v>
      </c>
      <c r="H480" s="868"/>
    </row>
    <row r="481" spans="1:8" s="628" customFormat="1" ht="15" customHeight="1">
      <c r="A481" s="777"/>
      <c r="B481" s="652" t="s">
        <v>3070</v>
      </c>
      <c r="C481" s="652" t="s">
        <v>3069</v>
      </c>
      <c r="D481" s="776"/>
      <c r="E481" s="678">
        <f>F481-5</f>
        <v>45420</v>
      </c>
      <c r="F481" s="719">
        <f>F480+7</f>
        <v>45425</v>
      </c>
      <c r="G481" s="719">
        <f>F481+31</f>
        <v>45456</v>
      </c>
      <c r="H481" s="868"/>
    </row>
    <row r="482" spans="1:8" s="628" customFormat="1" ht="15" customHeight="1">
      <c r="A482" s="777"/>
      <c r="B482" s="696" t="s">
        <v>3068</v>
      </c>
      <c r="C482" s="696" t="s">
        <v>3067</v>
      </c>
      <c r="D482" s="776"/>
      <c r="E482" s="678">
        <f>F482-5</f>
        <v>45427</v>
      </c>
      <c r="F482" s="719">
        <f>F481+7</f>
        <v>45432</v>
      </c>
      <c r="G482" s="719">
        <f>F482+31</f>
        <v>45463</v>
      </c>
      <c r="H482" s="868"/>
    </row>
    <row r="483" spans="1:8" s="628" customFormat="1" ht="15" customHeight="1">
      <c r="A483" s="777"/>
      <c r="B483" s="812" t="s">
        <v>3066</v>
      </c>
      <c r="C483" s="652" t="s">
        <v>3065</v>
      </c>
      <c r="D483" s="776"/>
      <c r="E483" s="678">
        <f>F483-5</f>
        <v>45434</v>
      </c>
      <c r="F483" s="719">
        <f>F482+7</f>
        <v>45439</v>
      </c>
      <c r="G483" s="719">
        <f>F483+31</f>
        <v>45470</v>
      </c>
      <c r="H483" s="868"/>
    </row>
    <row r="484" spans="1:8" s="628" customFormat="1" ht="15" customHeight="1">
      <c r="A484" s="777"/>
      <c r="B484" s="887" t="s">
        <v>3064</v>
      </c>
      <c r="C484" s="813" t="s">
        <v>3063</v>
      </c>
      <c r="D484" s="776"/>
      <c r="E484" s="678">
        <f>F484-5</f>
        <v>45441</v>
      </c>
      <c r="F484" s="719">
        <f>F483+7</f>
        <v>45446</v>
      </c>
      <c r="G484" s="719">
        <f>F484+31</f>
        <v>45477</v>
      </c>
      <c r="H484" s="868"/>
    </row>
    <row r="485" spans="1:8" s="642" customFormat="1" ht="15" hidden="1" customHeight="1">
      <c r="A485" s="793" t="s">
        <v>3062</v>
      </c>
      <c r="B485" s="793"/>
      <c r="C485" s="730"/>
      <c r="D485" s="886"/>
      <c r="E485" s="688"/>
      <c r="F485" s="885"/>
      <c r="G485" s="885"/>
      <c r="H485" s="884"/>
    </row>
    <row r="486" spans="1:8" s="628" customFormat="1" ht="15" hidden="1" customHeight="1">
      <c r="A486" s="777"/>
      <c r="B486" s="883" t="s">
        <v>20</v>
      </c>
      <c r="C486" s="882" t="s">
        <v>21</v>
      </c>
      <c r="D486" s="881" t="s">
        <v>5</v>
      </c>
      <c r="E486" s="783" t="s">
        <v>2569</v>
      </c>
      <c r="F486" s="783" t="s">
        <v>6</v>
      </c>
      <c r="G486" s="783" t="s">
        <v>3052</v>
      </c>
      <c r="H486" s="868"/>
    </row>
    <row r="487" spans="1:8" s="628" customFormat="1" ht="15" hidden="1" customHeight="1">
      <c r="A487" s="777"/>
      <c r="B487" s="880"/>
      <c r="C487" s="879"/>
      <c r="D487" s="878"/>
      <c r="E487" s="869" t="s">
        <v>2568</v>
      </c>
      <c r="F487" s="869" t="s">
        <v>24</v>
      </c>
      <c r="G487" s="869" t="s">
        <v>25</v>
      </c>
      <c r="H487" s="868"/>
    </row>
    <row r="488" spans="1:8" s="628" customFormat="1" ht="15" hidden="1" customHeight="1">
      <c r="A488" s="777"/>
      <c r="B488" s="812" t="s">
        <v>3061</v>
      </c>
      <c r="C488" s="877" t="s">
        <v>3060</v>
      </c>
      <c r="D488" s="776" t="s">
        <v>3059</v>
      </c>
      <c r="E488" s="678">
        <f>F488-5</f>
        <v>43554</v>
      </c>
      <c r="F488" s="719">
        <v>43559</v>
      </c>
      <c r="G488" s="719">
        <f>F488+33</f>
        <v>43592</v>
      </c>
      <c r="H488" s="868"/>
    </row>
    <row r="489" spans="1:8" s="628" customFormat="1" ht="15" hidden="1" customHeight="1">
      <c r="A489" s="777"/>
      <c r="B489" s="696" t="s">
        <v>3058</v>
      </c>
      <c r="C489" s="696" t="s">
        <v>3057</v>
      </c>
      <c r="D489" s="776"/>
      <c r="E489" s="678">
        <f>F489-5</f>
        <v>43561</v>
      </c>
      <c r="F489" s="719">
        <f>F488+7</f>
        <v>43566</v>
      </c>
      <c r="G489" s="719">
        <f>F489+33</f>
        <v>43599</v>
      </c>
      <c r="H489" s="868"/>
    </row>
    <row r="490" spans="1:8" s="628" customFormat="1" ht="15" hidden="1" customHeight="1">
      <c r="A490" s="777"/>
      <c r="B490" s="651" t="s">
        <v>131</v>
      </c>
      <c r="C490" s="651" t="s">
        <v>1115</v>
      </c>
      <c r="D490" s="776"/>
      <c r="E490" s="678">
        <f>F490-5</f>
        <v>43568</v>
      </c>
      <c r="F490" s="719">
        <f>F489+7</f>
        <v>43573</v>
      </c>
      <c r="G490" s="719">
        <f>F490+33</f>
        <v>43606</v>
      </c>
      <c r="H490" s="868"/>
    </row>
    <row r="491" spans="1:8" s="628" customFormat="1" ht="15" hidden="1" customHeight="1">
      <c r="A491" s="777"/>
      <c r="B491" s="651" t="s">
        <v>3056</v>
      </c>
      <c r="C491" s="651" t="s">
        <v>3055</v>
      </c>
      <c r="D491" s="776"/>
      <c r="E491" s="678">
        <f>F491-5</f>
        <v>43575</v>
      </c>
      <c r="F491" s="719">
        <f>F490+7</f>
        <v>43580</v>
      </c>
      <c r="G491" s="719">
        <f>F491+33</f>
        <v>43613</v>
      </c>
      <c r="H491" s="868"/>
    </row>
    <row r="492" spans="1:8" s="628" customFormat="1" ht="15" hidden="1" customHeight="1">
      <c r="A492" s="777"/>
      <c r="B492" s="651" t="s">
        <v>3054</v>
      </c>
      <c r="C492" s="696" t="s">
        <v>3053</v>
      </c>
      <c r="D492" s="776"/>
      <c r="E492" s="678">
        <f>F492-5</f>
        <v>43582</v>
      </c>
      <c r="F492" s="719">
        <f>F491+7</f>
        <v>43587</v>
      </c>
      <c r="G492" s="719">
        <f>F492+33</f>
        <v>43620</v>
      </c>
      <c r="H492" s="868"/>
    </row>
    <row r="493" spans="1:8" s="628" customFormat="1" ht="15" hidden="1" customHeight="1">
      <c r="A493" s="777"/>
      <c r="B493" s="776" t="s">
        <v>20</v>
      </c>
      <c r="C493" s="785" t="s">
        <v>21</v>
      </c>
      <c r="D493" s="872" t="s">
        <v>5</v>
      </c>
      <c r="E493" s="783" t="s">
        <v>2569</v>
      </c>
      <c r="F493" s="783" t="s">
        <v>6</v>
      </c>
      <c r="G493" s="783" t="s">
        <v>3052</v>
      </c>
      <c r="H493" s="868"/>
    </row>
    <row r="494" spans="1:8" s="628" customFormat="1" ht="15" hidden="1" customHeight="1">
      <c r="A494" s="777"/>
      <c r="B494" s="876"/>
      <c r="C494" s="870"/>
      <c r="D494" s="832"/>
      <c r="E494" s="869" t="s">
        <v>2568</v>
      </c>
      <c r="F494" s="869" t="s">
        <v>24</v>
      </c>
      <c r="G494" s="869" t="s">
        <v>25</v>
      </c>
      <c r="H494" s="868"/>
    </row>
    <row r="495" spans="1:8" s="628" customFormat="1" ht="15" hidden="1" customHeight="1">
      <c r="A495" s="777"/>
      <c r="B495" s="812" t="s">
        <v>3051</v>
      </c>
      <c r="C495" s="652" t="s">
        <v>3050</v>
      </c>
      <c r="D495" s="875" t="s">
        <v>3049</v>
      </c>
      <c r="E495" s="678">
        <f>F495-5</f>
        <v>43555</v>
      </c>
      <c r="F495" s="719">
        <v>43560</v>
      </c>
      <c r="G495" s="719">
        <f>F495+33</f>
        <v>43593</v>
      </c>
      <c r="H495" s="868"/>
    </row>
    <row r="496" spans="1:8" s="628" customFormat="1" ht="15" hidden="1" customHeight="1">
      <c r="A496" s="777"/>
      <c r="B496" s="812" t="s">
        <v>3048</v>
      </c>
      <c r="C496" s="652" t="s">
        <v>3047</v>
      </c>
      <c r="D496" s="875"/>
      <c r="E496" s="678">
        <f>F496-5</f>
        <v>43562</v>
      </c>
      <c r="F496" s="719">
        <f>F495+7</f>
        <v>43567</v>
      </c>
      <c r="G496" s="719">
        <f>F496+33</f>
        <v>43600</v>
      </c>
      <c r="H496" s="868"/>
    </row>
    <row r="497" spans="1:8" s="628" customFormat="1" ht="15" hidden="1" customHeight="1">
      <c r="A497" s="777"/>
      <c r="B497" s="812" t="s">
        <v>3046</v>
      </c>
      <c r="C497" s="652" t="s">
        <v>3045</v>
      </c>
      <c r="D497" s="875"/>
      <c r="E497" s="678">
        <f>F497-5</f>
        <v>43569</v>
      </c>
      <c r="F497" s="719">
        <f>F496+7</f>
        <v>43574</v>
      </c>
      <c r="G497" s="719">
        <f>F497+33</f>
        <v>43607</v>
      </c>
      <c r="H497" s="868"/>
    </row>
    <row r="498" spans="1:8" s="628" customFormat="1" ht="15" hidden="1" customHeight="1">
      <c r="A498" s="777"/>
      <c r="B498" s="812" t="s">
        <v>3044</v>
      </c>
      <c r="C498" s="652" t="s">
        <v>3043</v>
      </c>
      <c r="D498" s="875"/>
      <c r="E498" s="678">
        <f>F498-5</f>
        <v>43576</v>
      </c>
      <c r="F498" s="719">
        <f>F497+7</f>
        <v>43581</v>
      </c>
      <c r="G498" s="719">
        <f>F498+33</f>
        <v>43614</v>
      </c>
      <c r="H498" s="868"/>
    </row>
    <row r="499" spans="1:8" s="628" customFormat="1" ht="15" hidden="1" customHeight="1">
      <c r="A499" s="777"/>
      <c r="B499" s="812" t="s">
        <v>3042</v>
      </c>
      <c r="C499" s="652" t="s">
        <v>3041</v>
      </c>
      <c r="D499" s="875"/>
      <c r="E499" s="678">
        <f>F499-5</f>
        <v>43583</v>
      </c>
      <c r="F499" s="719">
        <f>F498+7</f>
        <v>43588</v>
      </c>
      <c r="G499" s="719">
        <f>F499+33</f>
        <v>43621</v>
      </c>
      <c r="H499" s="868"/>
    </row>
    <row r="500" spans="1:8" s="628" customFormat="1" ht="15" hidden="1" customHeight="1">
      <c r="A500" s="777"/>
      <c r="B500" s="853" t="s">
        <v>20</v>
      </c>
      <c r="C500" s="785" t="s">
        <v>21</v>
      </c>
      <c r="D500" s="872" t="s">
        <v>5</v>
      </c>
      <c r="E500" s="783" t="s">
        <v>2569</v>
      </c>
      <c r="F500" s="783" t="s">
        <v>6</v>
      </c>
      <c r="G500" s="783" t="s">
        <v>3018</v>
      </c>
      <c r="H500" s="868"/>
    </row>
    <row r="501" spans="1:8" s="628" customFormat="1" ht="15" hidden="1" customHeight="1">
      <c r="A501" s="777"/>
      <c r="B501" s="871"/>
      <c r="C501" s="870"/>
      <c r="D501" s="832"/>
      <c r="E501" s="869" t="s">
        <v>2568</v>
      </c>
      <c r="F501" s="869" t="s">
        <v>24</v>
      </c>
      <c r="G501" s="869" t="s">
        <v>25</v>
      </c>
      <c r="H501" s="868"/>
    </row>
    <row r="502" spans="1:8" s="628" customFormat="1" ht="15" hidden="1" customHeight="1">
      <c r="A502" s="777"/>
      <c r="B502" s="812" t="s">
        <v>3040</v>
      </c>
      <c r="C502" s="652" t="s">
        <v>3039</v>
      </c>
      <c r="D502" s="776" t="s">
        <v>3038</v>
      </c>
      <c r="E502" s="678">
        <f>F502-5</f>
        <v>43708</v>
      </c>
      <c r="F502" s="719">
        <v>43713</v>
      </c>
      <c r="G502" s="719">
        <f>F502+31</f>
        <v>43744</v>
      </c>
      <c r="H502" s="868"/>
    </row>
    <row r="503" spans="1:8" s="628" customFormat="1" ht="15" hidden="1" customHeight="1">
      <c r="A503" s="777"/>
      <c r="B503" s="812" t="s">
        <v>3037</v>
      </c>
      <c r="C503" s="652" t="s">
        <v>3036</v>
      </c>
      <c r="D503" s="776"/>
      <c r="E503" s="678">
        <f>F503-5</f>
        <v>43715</v>
      </c>
      <c r="F503" s="719">
        <f>F502+7</f>
        <v>43720</v>
      </c>
      <c r="G503" s="719">
        <f>F503+31</f>
        <v>43751</v>
      </c>
      <c r="H503" s="868"/>
    </row>
    <row r="504" spans="1:8" s="628" customFormat="1" ht="15" hidden="1" customHeight="1">
      <c r="A504" s="777"/>
      <c r="B504" s="812" t="s">
        <v>3035</v>
      </c>
      <c r="C504" s="652" t="s">
        <v>3034</v>
      </c>
      <c r="D504" s="776"/>
      <c r="E504" s="678">
        <f>F504-5</f>
        <v>43722</v>
      </c>
      <c r="F504" s="719">
        <f>F503+7</f>
        <v>43727</v>
      </c>
      <c r="G504" s="719">
        <f>F504+31</f>
        <v>43758</v>
      </c>
      <c r="H504" s="868"/>
    </row>
    <row r="505" spans="1:8" s="628" customFormat="1" ht="15" hidden="1" customHeight="1">
      <c r="A505" s="777"/>
      <c r="B505" s="873" t="s">
        <v>3033</v>
      </c>
      <c r="C505" s="652" t="s">
        <v>3032</v>
      </c>
      <c r="D505" s="776"/>
      <c r="E505" s="678">
        <f>F505-5</f>
        <v>43729</v>
      </c>
      <c r="F505" s="719">
        <f>F504+7</f>
        <v>43734</v>
      </c>
      <c r="G505" s="719">
        <f>F505+31</f>
        <v>43765</v>
      </c>
      <c r="H505" s="868"/>
    </row>
    <row r="506" spans="1:8" s="628" customFormat="1" ht="15" hidden="1" customHeight="1">
      <c r="A506" s="777"/>
      <c r="B506" s="812" t="s">
        <v>3031</v>
      </c>
      <c r="C506" s="652" t="s">
        <v>3030</v>
      </c>
      <c r="D506" s="776"/>
      <c r="E506" s="678">
        <f>F506-5</f>
        <v>43736</v>
      </c>
      <c r="F506" s="719">
        <f>F505+7</f>
        <v>43741</v>
      </c>
      <c r="G506" s="719">
        <f>F506+31</f>
        <v>43772</v>
      </c>
      <c r="H506" s="868"/>
    </row>
    <row r="507" spans="1:8" s="628" customFormat="1" ht="15" hidden="1" customHeight="1">
      <c r="A507" s="777"/>
      <c r="B507" s="795" t="s">
        <v>20</v>
      </c>
      <c r="C507" s="785" t="s">
        <v>21</v>
      </c>
      <c r="D507" s="872" t="s">
        <v>5</v>
      </c>
      <c r="E507" s="783" t="s">
        <v>2569</v>
      </c>
      <c r="F507" s="783" t="s">
        <v>6</v>
      </c>
      <c r="G507" s="783" t="s">
        <v>3018</v>
      </c>
      <c r="H507" s="868"/>
    </row>
    <row r="508" spans="1:8" s="628" customFormat="1" ht="15" hidden="1" customHeight="1">
      <c r="A508" s="777"/>
      <c r="B508" s="874"/>
      <c r="C508" s="870"/>
      <c r="D508" s="832"/>
      <c r="E508" s="869" t="s">
        <v>2568</v>
      </c>
      <c r="F508" s="869" t="s">
        <v>24</v>
      </c>
      <c r="G508" s="869" t="s">
        <v>25</v>
      </c>
      <c r="H508" s="868"/>
    </row>
    <row r="509" spans="1:8" s="628" customFormat="1" ht="15" hidden="1" customHeight="1">
      <c r="A509" s="777"/>
      <c r="B509" s="812" t="s">
        <v>3029</v>
      </c>
      <c r="C509" s="652" t="s">
        <v>3028</v>
      </c>
      <c r="D509" s="776" t="s">
        <v>3027</v>
      </c>
      <c r="E509" s="678">
        <f>F509-5</f>
        <v>43799</v>
      </c>
      <c r="F509" s="719">
        <v>43804</v>
      </c>
      <c r="G509" s="719">
        <f>F509+31</f>
        <v>43835</v>
      </c>
      <c r="H509" s="868"/>
    </row>
    <row r="510" spans="1:8" s="628" customFormat="1" ht="15" hidden="1" customHeight="1">
      <c r="A510" s="777"/>
      <c r="B510" s="812" t="s">
        <v>3026</v>
      </c>
      <c r="C510" s="652" t="s">
        <v>3025</v>
      </c>
      <c r="D510" s="776"/>
      <c r="E510" s="678">
        <f>F510-5</f>
        <v>43806</v>
      </c>
      <c r="F510" s="719">
        <f>F509+7</f>
        <v>43811</v>
      </c>
      <c r="G510" s="719">
        <f>F510+31</f>
        <v>43842</v>
      </c>
      <c r="H510" s="868"/>
    </row>
    <row r="511" spans="1:8" s="628" customFormat="1" ht="15" hidden="1" customHeight="1">
      <c r="A511" s="777"/>
      <c r="B511" s="812" t="s">
        <v>3024</v>
      </c>
      <c r="C511" s="652" t="s">
        <v>3023</v>
      </c>
      <c r="D511" s="776"/>
      <c r="E511" s="678">
        <f>F511-5</f>
        <v>43813</v>
      </c>
      <c r="F511" s="719">
        <f>F510+7</f>
        <v>43818</v>
      </c>
      <c r="G511" s="719">
        <f>F511+31</f>
        <v>43849</v>
      </c>
      <c r="H511" s="868"/>
    </row>
    <row r="512" spans="1:8" s="628" customFormat="1" ht="15" hidden="1" customHeight="1">
      <c r="A512" s="777"/>
      <c r="B512" s="873" t="s">
        <v>3022</v>
      </c>
      <c r="C512" s="652" t="s">
        <v>3021</v>
      </c>
      <c r="D512" s="776"/>
      <c r="E512" s="678">
        <f>F512-5</f>
        <v>43820</v>
      </c>
      <c r="F512" s="719">
        <f>F511+7</f>
        <v>43825</v>
      </c>
      <c r="G512" s="719">
        <f>F512+31</f>
        <v>43856</v>
      </c>
      <c r="H512" s="868"/>
    </row>
    <row r="513" spans="1:8" s="628" customFormat="1" ht="15" hidden="1" customHeight="1">
      <c r="A513" s="777"/>
      <c r="B513" s="812" t="s">
        <v>3020</v>
      </c>
      <c r="C513" s="652" t="s">
        <v>3019</v>
      </c>
      <c r="D513" s="776"/>
      <c r="E513" s="678">
        <f>F513-5</f>
        <v>43827</v>
      </c>
      <c r="F513" s="719">
        <f>F512+7</f>
        <v>43832</v>
      </c>
      <c r="G513" s="719">
        <f>F513+31</f>
        <v>43863</v>
      </c>
      <c r="H513" s="868"/>
    </row>
    <row r="514" spans="1:8" s="618" customFormat="1" ht="15" hidden="1">
      <c r="A514" s="867" t="s">
        <v>103</v>
      </c>
      <c r="B514" s="867"/>
      <c r="C514" s="867"/>
      <c r="D514" s="867"/>
      <c r="E514" s="867"/>
      <c r="F514" s="867"/>
      <c r="G514" s="867"/>
    </row>
    <row r="515" spans="1:8" s="628" customFormat="1" ht="15" hidden="1" customHeight="1">
      <c r="A515" s="777"/>
      <c r="B515" s="853" t="s">
        <v>20</v>
      </c>
      <c r="C515" s="785" t="s">
        <v>21</v>
      </c>
      <c r="D515" s="872" t="s">
        <v>5</v>
      </c>
      <c r="E515" s="783" t="s">
        <v>2569</v>
      </c>
      <c r="F515" s="783" t="s">
        <v>6</v>
      </c>
      <c r="G515" s="783" t="s">
        <v>3018</v>
      </c>
      <c r="H515" s="868"/>
    </row>
    <row r="516" spans="1:8" s="628" customFormat="1" ht="15" hidden="1" customHeight="1">
      <c r="A516" s="777"/>
      <c r="B516" s="871"/>
      <c r="C516" s="870"/>
      <c r="D516" s="832"/>
      <c r="E516" s="869" t="s">
        <v>2568</v>
      </c>
      <c r="F516" s="869" t="s">
        <v>24</v>
      </c>
      <c r="G516" s="869" t="s">
        <v>25</v>
      </c>
      <c r="H516" s="868"/>
    </row>
    <row r="517" spans="1:8" s="628" customFormat="1" ht="15" hidden="1" customHeight="1">
      <c r="A517" s="777"/>
      <c r="B517" s="812" t="s">
        <v>3017</v>
      </c>
      <c r="C517" s="652" t="s">
        <v>3016</v>
      </c>
      <c r="D517" s="776" t="s">
        <v>2401</v>
      </c>
      <c r="E517" s="678">
        <f>F517-5</f>
        <v>44071</v>
      </c>
      <c r="F517" s="719">
        <v>44076</v>
      </c>
      <c r="G517" s="719">
        <f>F517+31</f>
        <v>44107</v>
      </c>
      <c r="H517" s="868"/>
    </row>
    <row r="518" spans="1:8" s="628" customFormat="1" ht="15" hidden="1" customHeight="1">
      <c r="A518" s="777"/>
      <c r="B518" s="812" t="s">
        <v>3015</v>
      </c>
      <c r="C518" s="652" t="s">
        <v>3014</v>
      </c>
      <c r="D518" s="776"/>
      <c r="E518" s="678">
        <f>F518-5</f>
        <v>44078</v>
      </c>
      <c r="F518" s="719">
        <f>F517+7</f>
        <v>44083</v>
      </c>
      <c r="G518" s="719">
        <f>F518+31</f>
        <v>44114</v>
      </c>
      <c r="H518" s="868"/>
    </row>
    <row r="519" spans="1:8" s="628" customFormat="1" ht="15" hidden="1" customHeight="1">
      <c r="A519" s="777"/>
      <c r="B519" s="812" t="s">
        <v>3013</v>
      </c>
      <c r="C519" s="812" t="s">
        <v>3012</v>
      </c>
      <c r="D519" s="776"/>
      <c r="E519" s="678">
        <f>F519-5</f>
        <v>44085</v>
      </c>
      <c r="F519" s="719">
        <f>F518+7</f>
        <v>44090</v>
      </c>
      <c r="G519" s="719">
        <f>F519+31</f>
        <v>44121</v>
      </c>
      <c r="H519" s="868"/>
    </row>
    <row r="520" spans="1:8" s="628" customFormat="1" ht="15" hidden="1" customHeight="1">
      <c r="A520" s="777"/>
      <c r="B520" s="812" t="s">
        <v>3011</v>
      </c>
      <c r="C520" s="652" t="s">
        <v>3010</v>
      </c>
      <c r="D520" s="776"/>
      <c r="E520" s="678">
        <f>F520-5</f>
        <v>44092</v>
      </c>
      <c r="F520" s="719">
        <f>F519+7</f>
        <v>44097</v>
      </c>
      <c r="G520" s="719">
        <f>F520+31</f>
        <v>44128</v>
      </c>
      <c r="H520" s="868"/>
    </row>
    <row r="521" spans="1:8" s="628" customFormat="1" ht="15" hidden="1" customHeight="1">
      <c r="A521" s="777"/>
      <c r="B521" s="812" t="s">
        <v>3009</v>
      </c>
      <c r="C521" s="652" t="s">
        <v>3008</v>
      </c>
      <c r="D521" s="776"/>
      <c r="E521" s="678">
        <f>F521-5</f>
        <v>44099</v>
      </c>
      <c r="F521" s="719">
        <f>F520+7</f>
        <v>44104</v>
      </c>
      <c r="G521" s="719">
        <f>F521+31</f>
        <v>44135</v>
      </c>
      <c r="H521" s="868"/>
    </row>
    <row r="522" spans="1:8" s="618" customFormat="1" ht="15">
      <c r="A522" s="867" t="s">
        <v>103</v>
      </c>
      <c r="B522" s="867"/>
      <c r="C522" s="867"/>
      <c r="D522" s="867"/>
      <c r="E522" s="867"/>
      <c r="F522" s="867"/>
      <c r="G522" s="867"/>
    </row>
    <row r="523" spans="1:8" s="819" customFormat="1" ht="15">
      <c r="A523" s="793" t="s">
        <v>3007</v>
      </c>
      <c r="B523" s="793"/>
      <c r="C523" s="792"/>
      <c r="D523" s="791"/>
      <c r="E523" s="791"/>
      <c r="F523" s="790"/>
      <c r="G523" s="790"/>
    </row>
    <row r="524" spans="1:8" s="809" customFormat="1" ht="15" hidden="1" customHeight="1">
      <c r="A524" s="858"/>
      <c r="B524" s="866" t="s">
        <v>20</v>
      </c>
      <c r="C524" s="862" t="s">
        <v>21</v>
      </c>
      <c r="D524" s="861" t="s">
        <v>5</v>
      </c>
      <c r="E524" s="681" t="s">
        <v>2569</v>
      </c>
      <c r="F524" s="842" t="s">
        <v>6</v>
      </c>
      <c r="G524" s="842" t="s">
        <v>108</v>
      </c>
    </row>
    <row r="525" spans="1:8" s="809" customFormat="1" ht="15" hidden="1" customHeight="1">
      <c r="A525" s="858"/>
      <c r="B525" s="865"/>
      <c r="C525" s="860"/>
      <c r="D525" s="859"/>
      <c r="E525" s="681" t="s">
        <v>2568</v>
      </c>
      <c r="F525" s="840" t="s">
        <v>24</v>
      </c>
      <c r="G525" s="840" t="s">
        <v>25</v>
      </c>
    </row>
    <row r="526" spans="1:8" s="809" customFormat="1" ht="15" hidden="1">
      <c r="A526" s="858"/>
      <c r="B526" s="828" t="s">
        <v>3006</v>
      </c>
      <c r="C526" s="651" t="s">
        <v>3005</v>
      </c>
      <c r="D526" s="794" t="s">
        <v>105</v>
      </c>
      <c r="E526" s="678">
        <f>F526-5</f>
        <v>43710</v>
      </c>
      <c r="F526" s="811">
        <v>43715</v>
      </c>
      <c r="G526" s="857">
        <f>F526+46</f>
        <v>43761</v>
      </c>
    </row>
    <row r="527" spans="1:8" s="809" customFormat="1" ht="15" hidden="1" customHeight="1">
      <c r="A527" s="858"/>
      <c r="B527" s="828" t="s">
        <v>3004</v>
      </c>
      <c r="C527" s="696" t="s">
        <v>3003</v>
      </c>
      <c r="D527" s="767"/>
      <c r="E527" s="678">
        <f>F527-5</f>
        <v>43717</v>
      </c>
      <c r="F527" s="811">
        <f>F526+7</f>
        <v>43722</v>
      </c>
      <c r="G527" s="857">
        <f>F527+46</f>
        <v>43768</v>
      </c>
      <c r="H527" s="819"/>
    </row>
    <row r="528" spans="1:8" s="809" customFormat="1" ht="15" hidden="1" customHeight="1">
      <c r="A528" s="858"/>
      <c r="B528" s="828" t="s">
        <v>3002</v>
      </c>
      <c r="C528" s="651" t="s">
        <v>3001</v>
      </c>
      <c r="D528" s="767"/>
      <c r="E528" s="678">
        <f>F528-5</f>
        <v>43724</v>
      </c>
      <c r="F528" s="811">
        <f>F527+7</f>
        <v>43729</v>
      </c>
      <c r="G528" s="857">
        <f>F528+46</f>
        <v>43775</v>
      </c>
    </row>
    <row r="529" spans="1:8" s="809" customFormat="1" ht="15.75" hidden="1" customHeight="1">
      <c r="A529" s="858"/>
      <c r="B529" s="828" t="s">
        <v>3000</v>
      </c>
      <c r="C529" s="651" t="s">
        <v>2999</v>
      </c>
      <c r="D529" s="767"/>
      <c r="E529" s="678">
        <f>F529-5</f>
        <v>43731</v>
      </c>
      <c r="F529" s="811">
        <f>F528+7</f>
        <v>43736</v>
      </c>
      <c r="G529" s="857">
        <f>F529+46</f>
        <v>43782</v>
      </c>
    </row>
    <row r="530" spans="1:8" s="809" customFormat="1" ht="15.75" hidden="1" customHeight="1">
      <c r="A530" s="858"/>
      <c r="B530" s="812" t="s">
        <v>2998</v>
      </c>
      <c r="C530" s="651" t="s">
        <v>2997</v>
      </c>
      <c r="D530" s="766"/>
      <c r="E530" s="678">
        <f>F530-5</f>
        <v>43738</v>
      </c>
      <c r="F530" s="811">
        <f>F529+7</f>
        <v>43743</v>
      </c>
      <c r="G530" s="857">
        <f>F530+46</f>
        <v>43789</v>
      </c>
    </row>
    <row r="531" spans="1:8" s="809" customFormat="1" ht="15" hidden="1">
      <c r="A531" s="858"/>
      <c r="B531" s="864" t="s">
        <v>20</v>
      </c>
      <c r="C531" s="862" t="s">
        <v>21</v>
      </c>
      <c r="D531" s="861" t="s">
        <v>5</v>
      </c>
      <c r="E531" s="681" t="s">
        <v>2569</v>
      </c>
      <c r="F531" s="842" t="s">
        <v>6</v>
      </c>
      <c r="G531" s="842" t="s">
        <v>108</v>
      </c>
    </row>
    <row r="532" spans="1:8" s="809" customFormat="1" ht="15" hidden="1">
      <c r="A532" s="858"/>
      <c r="B532" s="863"/>
      <c r="C532" s="860"/>
      <c r="D532" s="859"/>
      <c r="E532" s="681" t="s">
        <v>2568</v>
      </c>
      <c r="F532" s="840" t="s">
        <v>24</v>
      </c>
      <c r="G532" s="840" t="s">
        <v>25</v>
      </c>
    </row>
    <row r="533" spans="1:8" s="809" customFormat="1" ht="15" hidden="1">
      <c r="A533" s="858"/>
      <c r="B533" s="828" t="s">
        <v>2662</v>
      </c>
      <c r="C533" s="651" t="s">
        <v>2977</v>
      </c>
      <c r="D533" s="794" t="s">
        <v>2916</v>
      </c>
      <c r="E533" s="678">
        <f>F533-5</f>
        <v>44105</v>
      </c>
      <c r="F533" s="811">
        <v>44110</v>
      </c>
      <c r="G533" s="857">
        <f>F533+46</f>
        <v>44156</v>
      </c>
    </row>
    <row r="534" spans="1:8" s="809" customFormat="1" ht="15" hidden="1" customHeight="1">
      <c r="A534" s="858"/>
      <c r="B534" s="828" t="s">
        <v>2996</v>
      </c>
      <c r="C534" s="696" t="s">
        <v>2995</v>
      </c>
      <c r="D534" s="767"/>
      <c r="E534" s="678">
        <f>F534-5</f>
        <v>44112</v>
      </c>
      <c r="F534" s="811">
        <f>F533+7</f>
        <v>44117</v>
      </c>
      <c r="G534" s="857">
        <f>F534+46</f>
        <v>44163</v>
      </c>
      <c r="H534" s="819"/>
    </row>
    <row r="535" spans="1:8" s="809" customFormat="1" ht="15" hidden="1" customHeight="1">
      <c r="A535" s="858"/>
      <c r="B535" s="828" t="s">
        <v>2994</v>
      </c>
      <c r="C535" s="651" t="s">
        <v>2993</v>
      </c>
      <c r="D535" s="767"/>
      <c r="E535" s="678">
        <f>F535-5</f>
        <v>44119</v>
      </c>
      <c r="F535" s="811">
        <f>F534+7</f>
        <v>44124</v>
      </c>
      <c r="G535" s="857">
        <f>F535+46</f>
        <v>44170</v>
      </c>
    </row>
    <row r="536" spans="1:8" s="809" customFormat="1" ht="15.75" hidden="1" customHeight="1">
      <c r="A536" s="858"/>
      <c r="B536" s="828" t="s">
        <v>2992</v>
      </c>
      <c r="C536" s="651" t="s">
        <v>2991</v>
      </c>
      <c r="D536" s="767"/>
      <c r="E536" s="678">
        <f>F536-5</f>
        <v>44126</v>
      </c>
      <c r="F536" s="811">
        <f>F535+7</f>
        <v>44131</v>
      </c>
      <c r="G536" s="857">
        <f>F536+46</f>
        <v>44177</v>
      </c>
    </row>
    <row r="537" spans="1:8" s="809" customFormat="1" ht="15.75" hidden="1" customHeight="1">
      <c r="A537" s="858"/>
      <c r="B537" s="828" t="s">
        <v>2990</v>
      </c>
      <c r="C537" s="651" t="s">
        <v>2588</v>
      </c>
      <c r="D537" s="766"/>
      <c r="E537" s="678">
        <f>F537-5</f>
        <v>44133</v>
      </c>
      <c r="F537" s="811">
        <f>F536+7</f>
        <v>44138</v>
      </c>
      <c r="G537" s="857">
        <f>F537+46</f>
        <v>44184</v>
      </c>
    </row>
    <row r="538" spans="1:8" s="809" customFormat="1" ht="15">
      <c r="A538" s="858"/>
      <c r="B538" s="640" t="s">
        <v>2570</v>
      </c>
      <c r="C538" s="862" t="s">
        <v>21</v>
      </c>
      <c r="D538" s="861" t="s">
        <v>5</v>
      </c>
      <c r="E538" s="681" t="s">
        <v>2569</v>
      </c>
      <c r="F538" s="842" t="s">
        <v>6</v>
      </c>
      <c r="G538" s="842" t="s">
        <v>108</v>
      </c>
    </row>
    <row r="539" spans="1:8" s="809" customFormat="1" ht="15">
      <c r="A539" s="858"/>
      <c r="B539" s="640"/>
      <c r="C539" s="860"/>
      <c r="D539" s="859"/>
      <c r="E539" s="681" t="s">
        <v>2568</v>
      </c>
      <c r="F539" s="840" t="s">
        <v>24</v>
      </c>
      <c r="G539" s="840" t="s">
        <v>25</v>
      </c>
    </row>
    <row r="540" spans="1:8" s="809" customFormat="1" ht="15">
      <c r="A540" s="858"/>
      <c r="B540" s="828" t="s">
        <v>2989</v>
      </c>
      <c r="C540" s="651" t="s">
        <v>2988</v>
      </c>
      <c r="D540" s="794" t="s">
        <v>2987</v>
      </c>
      <c r="E540" s="678">
        <f>F540-5</f>
        <v>45410</v>
      </c>
      <c r="F540" s="811">
        <v>45415</v>
      </c>
      <c r="G540" s="857">
        <f>F540+46</f>
        <v>45461</v>
      </c>
    </row>
    <row r="541" spans="1:8" s="809" customFormat="1" ht="15" customHeight="1">
      <c r="A541" s="858"/>
      <c r="B541" s="828" t="s">
        <v>2986</v>
      </c>
      <c r="C541" s="651" t="s">
        <v>2985</v>
      </c>
      <c r="D541" s="767"/>
      <c r="E541" s="678">
        <f>F541-5</f>
        <v>45417</v>
      </c>
      <c r="F541" s="811">
        <f>F540+7</f>
        <v>45422</v>
      </c>
      <c r="G541" s="857">
        <f>F541+46</f>
        <v>45468</v>
      </c>
      <c r="H541" s="819"/>
    </row>
    <row r="542" spans="1:8" s="809" customFormat="1" ht="15" customHeight="1">
      <c r="A542" s="858"/>
      <c r="B542" s="828" t="s">
        <v>2936</v>
      </c>
      <c r="C542" s="828" t="s">
        <v>2984</v>
      </c>
      <c r="D542" s="767"/>
      <c r="E542" s="678">
        <f>F542-5</f>
        <v>45424</v>
      </c>
      <c r="F542" s="811">
        <f>F541+7</f>
        <v>45429</v>
      </c>
      <c r="G542" s="857">
        <f>F542+46</f>
        <v>45475</v>
      </c>
    </row>
    <row r="543" spans="1:8" s="809" customFormat="1" ht="15.75" customHeight="1">
      <c r="A543" s="858"/>
      <c r="B543" s="828" t="s">
        <v>2983</v>
      </c>
      <c r="C543" s="651" t="s">
        <v>2982</v>
      </c>
      <c r="D543" s="767"/>
      <c r="E543" s="678">
        <f>F543-5</f>
        <v>45431</v>
      </c>
      <c r="F543" s="811">
        <f>F542+7</f>
        <v>45436</v>
      </c>
      <c r="G543" s="857">
        <f>F543+46</f>
        <v>45482</v>
      </c>
    </row>
    <row r="544" spans="1:8" s="809" customFormat="1" ht="15.75" customHeight="1">
      <c r="A544" s="858"/>
      <c r="B544" s="651" t="s">
        <v>2977</v>
      </c>
      <c r="C544" s="651" t="s">
        <v>2981</v>
      </c>
      <c r="D544" s="766"/>
      <c r="E544" s="678">
        <f>F544-5</f>
        <v>45438</v>
      </c>
      <c r="F544" s="811">
        <f>F543+7</f>
        <v>45443</v>
      </c>
      <c r="G544" s="857">
        <f>F544+46</f>
        <v>45489</v>
      </c>
    </row>
    <row r="545" spans="1:8" s="819" customFormat="1" ht="15" customHeight="1">
      <c r="A545" s="793" t="s">
        <v>2980</v>
      </c>
      <c r="B545" s="835"/>
      <c r="C545" s="792"/>
      <c r="D545" s="791"/>
      <c r="E545" s="791"/>
      <c r="F545" s="790"/>
      <c r="G545" s="790"/>
    </row>
    <row r="546" spans="1:8" s="809" customFormat="1" ht="15">
      <c r="A546" s="858"/>
      <c r="B546" s="640" t="s">
        <v>2979</v>
      </c>
      <c r="C546" s="679" t="s">
        <v>21</v>
      </c>
      <c r="D546" s="679" t="s">
        <v>5</v>
      </c>
      <c r="E546" s="681" t="s">
        <v>2569</v>
      </c>
      <c r="F546" s="828" t="s">
        <v>6</v>
      </c>
      <c r="G546" s="828" t="s">
        <v>110</v>
      </c>
    </row>
    <row r="547" spans="1:8" s="809" customFormat="1" ht="15">
      <c r="A547" s="858"/>
      <c r="B547" s="640"/>
      <c r="C547" s="831"/>
      <c r="D547" s="831"/>
      <c r="E547" s="681" t="s">
        <v>2568</v>
      </c>
      <c r="F547" s="828" t="s">
        <v>24</v>
      </c>
      <c r="G547" s="828" t="s">
        <v>25</v>
      </c>
    </row>
    <row r="548" spans="1:8" s="809" customFormat="1" ht="17.25" customHeight="1">
      <c r="A548" s="858"/>
      <c r="B548" s="651" t="s">
        <v>2978</v>
      </c>
      <c r="C548" s="651" t="s">
        <v>2977</v>
      </c>
      <c r="D548" s="705" t="s">
        <v>2321</v>
      </c>
      <c r="E548" s="678">
        <f>F548-4</f>
        <v>45410</v>
      </c>
      <c r="F548" s="634">
        <v>45414</v>
      </c>
      <c r="G548" s="857">
        <f>F548+36</f>
        <v>45450</v>
      </c>
    </row>
    <row r="549" spans="1:8" s="809" customFormat="1" ht="17.25" customHeight="1">
      <c r="A549" s="858"/>
      <c r="B549" s="651" t="s">
        <v>2976</v>
      </c>
      <c r="C549" s="651" t="s">
        <v>2975</v>
      </c>
      <c r="D549" s="704"/>
      <c r="E549" s="678">
        <f>F549-4</f>
        <v>45417</v>
      </c>
      <c r="F549" s="811">
        <f>F548+7</f>
        <v>45421</v>
      </c>
      <c r="G549" s="857">
        <f>F549+36</f>
        <v>45457</v>
      </c>
      <c r="H549" s="819"/>
    </row>
    <row r="550" spans="1:8" s="809" customFormat="1" ht="17.25" customHeight="1">
      <c r="A550" s="858"/>
      <c r="B550" s="651" t="s">
        <v>2974</v>
      </c>
      <c r="C550" s="651" t="s">
        <v>2973</v>
      </c>
      <c r="D550" s="704"/>
      <c r="E550" s="678">
        <f>F550-4</f>
        <v>45424</v>
      </c>
      <c r="F550" s="811">
        <f>F549+7</f>
        <v>45428</v>
      </c>
      <c r="G550" s="857">
        <f>F550+36</f>
        <v>45464</v>
      </c>
    </row>
    <row r="551" spans="1:8" s="809" customFormat="1" ht="17.25" customHeight="1">
      <c r="A551" s="858"/>
      <c r="B551" s="651" t="s">
        <v>2972</v>
      </c>
      <c r="C551" s="651" t="s">
        <v>2971</v>
      </c>
      <c r="D551" s="704"/>
      <c r="E551" s="678">
        <f>F551-4</f>
        <v>45431</v>
      </c>
      <c r="F551" s="811">
        <f>F550+7</f>
        <v>45435</v>
      </c>
      <c r="G551" s="857">
        <f>F551+36</f>
        <v>45471</v>
      </c>
    </row>
    <row r="552" spans="1:8" s="809" customFormat="1" ht="17.25" customHeight="1">
      <c r="A552" s="858"/>
      <c r="B552" s="651" t="s">
        <v>2970</v>
      </c>
      <c r="C552" s="651" t="s">
        <v>2969</v>
      </c>
      <c r="D552" s="703"/>
      <c r="E552" s="678">
        <f>F552-4</f>
        <v>45438</v>
      </c>
      <c r="F552" s="811">
        <f>F551+7</f>
        <v>45442</v>
      </c>
      <c r="G552" s="857">
        <f>F552+36</f>
        <v>45478</v>
      </c>
    </row>
    <row r="553" spans="1:8" s="819" customFormat="1" ht="15" hidden="1">
      <c r="A553" s="793" t="s">
        <v>2968</v>
      </c>
      <c r="B553" s="835"/>
      <c r="C553" s="838"/>
      <c r="D553" s="743"/>
      <c r="E553" s="678">
        <f>F553-4</f>
        <v>-4</v>
      </c>
      <c r="F553" s="750"/>
      <c r="G553" s="750"/>
    </row>
    <row r="554" spans="1:8" s="809" customFormat="1" ht="15" hidden="1">
      <c r="A554" s="829"/>
      <c r="B554" s="853" t="s">
        <v>20</v>
      </c>
      <c r="C554" s="679" t="s">
        <v>21</v>
      </c>
      <c r="D554" s="856" t="s">
        <v>5</v>
      </c>
      <c r="E554" s="678" t="e">
        <f>F554-4</f>
        <v>#VALUE!</v>
      </c>
      <c r="F554" s="828" t="s">
        <v>6</v>
      </c>
      <c r="G554" s="849" t="s">
        <v>106</v>
      </c>
    </row>
    <row r="555" spans="1:8" s="809" customFormat="1" ht="15" hidden="1">
      <c r="A555" s="829"/>
      <c r="B555" s="852"/>
      <c r="C555" s="831"/>
      <c r="D555" s="855"/>
      <c r="E555" s="678" t="e">
        <f>F555-4</f>
        <v>#VALUE!</v>
      </c>
      <c r="F555" s="828" t="s">
        <v>24</v>
      </c>
      <c r="G555" s="840" t="s">
        <v>25</v>
      </c>
    </row>
    <row r="556" spans="1:8" s="809" customFormat="1" ht="15" hidden="1">
      <c r="A556" s="829"/>
      <c r="B556" s="828"/>
      <c r="C556" s="651"/>
      <c r="D556" s="794" t="s">
        <v>2967</v>
      </c>
      <c r="E556" s="678">
        <f>F556-4</f>
        <v>44224</v>
      </c>
      <c r="F556" s="811">
        <v>44228</v>
      </c>
      <c r="G556" s="811">
        <f>F556+53</f>
        <v>44281</v>
      </c>
    </row>
    <row r="557" spans="1:8" s="809" customFormat="1" ht="15.75" hidden="1" customHeight="1">
      <c r="A557" s="829"/>
      <c r="B557" s="828"/>
      <c r="C557" s="696"/>
      <c r="D557" s="767"/>
      <c r="E557" s="678">
        <f>F557-4</f>
        <v>44231</v>
      </c>
      <c r="F557" s="811">
        <f>F556+7</f>
        <v>44235</v>
      </c>
      <c r="G557" s="811">
        <f>F557+53</f>
        <v>44288</v>
      </c>
    </row>
    <row r="558" spans="1:8" s="809" customFormat="1" ht="15" hidden="1" customHeight="1">
      <c r="A558" s="829"/>
      <c r="B558" s="828"/>
      <c r="C558" s="651"/>
      <c r="D558" s="767"/>
      <c r="E558" s="678">
        <f>F558-4</f>
        <v>44238</v>
      </c>
      <c r="F558" s="811">
        <f>F557+7</f>
        <v>44242</v>
      </c>
      <c r="G558" s="811">
        <f>F558+53</f>
        <v>44295</v>
      </c>
      <c r="H558" s="819"/>
    </row>
    <row r="559" spans="1:8" s="809" customFormat="1" ht="15" hidden="1" customHeight="1">
      <c r="A559" s="829"/>
      <c r="B559" s="828"/>
      <c r="C559" s="696"/>
      <c r="D559" s="767"/>
      <c r="E559" s="678">
        <f>F559-4</f>
        <v>44245</v>
      </c>
      <c r="F559" s="811">
        <f>F558+7</f>
        <v>44249</v>
      </c>
      <c r="G559" s="811">
        <f>F559+53</f>
        <v>44302</v>
      </c>
    </row>
    <row r="560" spans="1:8" s="809" customFormat="1" ht="15" hidden="1" customHeight="1">
      <c r="A560" s="829"/>
      <c r="B560" s="828"/>
      <c r="C560" s="651"/>
      <c r="D560" s="766"/>
      <c r="E560" s="678">
        <f>F560-4</f>
        <v>44252</v>
      </c>
      <c r="F560" s="811">
        <f>F559+7</f>
        <v>44256</v>
      </c>
      <c r="G560" s="811">
        <f>F560+53</f>
        <v>44309</v>
      </c>
    </row>
    <row r="561" spans="1:7" s="854" customFormat="1" ht="17.100000000000001" hidden="1" customHeight="1">
      <c r="A561" s="793" t="s">
        <v>2966</v>
      </c>
      <c r="B561" s="835"/>
      <c r="C561" s="792"/>
      <c r="D561" s="791"/>
      <c r="E561" s="791"/>
      <c r="F561" s="790"/>
      <c r="G561" s="790"/>
    </row>
    <row r="562" spans="1:7" s="809" customFormat="1" ht="15" hidden="1">
      <c r="A562" s="829"/>
      <c r="B562" s="853" t="s">
        <v>20</v>
      </c>
      <c r="C562" s="850" t="s">
        <v>21</v>
      </c>
      <c r="D562" s="843" t="s">
        <v>5</v>
      </c>
      <c r="E562" s="681" t="s">
        <v>2569</v>
      </c>
      <c r="F562" s="842" t="s">
        <v>6</v>
      </c>
      <c r="G562" s="849" t="s">
        <v>1642</v>
      </c>
    </row>
    <row r="563" spans="1:7" s="809" customFormat="1" ht="15" hidden="1">
      <c r="A563" s="829"/>
      <c r="B563" s="852"/>
      <c r="C563" s="848"/>
      <c r="D563" s="832"/>
      <c r="E563" s="779" t="s">
        <v>2568</v>
      </c>
      <c r="F563" s="847" t="s">
        <v>24</v>
      </c>
      <c r="G563" s="840" t="s">
        <v>25</v>
      </c>
    </row>
    <row r="564" spans="1:7" s="809" customFormat="1" ht="15" hidden="1" customHeight="1">
      <c r="A564" s="829"/>
      <c r="B564" s="696" t="s">
        <v>2965</v>
      </c>
      <c r="C564" s="696" t="s">
        <v>2964</v>
      </c>
      <c r="D564" s="705" t="s">
        <v>82</v>
      </c>
      <c r="E564" s="677">
        <f>F564-5</f>
        <v>44072</v>
      </c>
      <c r="F564" s="811">
        <v>44077</v>
      </c>
      <c r="G564" s="811">
        <f>F564+40</f>
        <v>44117</v>
      </c>
    </row>
    <row r="565" spans="1:7" s="809" customFormat="1" ht="15" hidden="1">
      <c r="A565" s="829"/>
      <c r="B565" s="696" t="s">
        <v>2963</v>
      </c>
      <c r="C565" s="696" t="s">
        <v>2961</v>
      </c>
      <c r="D565" s="704"/>
      <c r="E565" s="677">
        <f>F565-5</f>
        <v>44079</v>
      </c>
      <c r="F565" s="811">
        <f>F564+7</f>
        <v>44084</v>
      </c>
      <c r="G565" s="811">
        <f>F565+40</f>
        <v>44124</v>
      </c>
    </row>
    <row r="566" spans="1:7" s="809" customFormat="1" ht="15" hidden="1">
      <c r="A566" s="829"/>
      <c r="B566" s="696" t="s">
        <v>2962</v>
      </c>
      <c r="C566" s="696" t="s">
        <v>2961</v>
      </c>
      <c r="D566" s="704"/>
      <c r="E566" s="677">
        <f>F566-5</f>
        <v>44086</v>
      </c>
      <c r="F566" s="811">
        <f>F565+7</f>
        <v>44091</v>
      </c>
      <c r="G566" s="811">
        <f>F566+40</f>
        <v>44131</v>
      </c>
    </row>
    <row r="567" spans="1:7" s="809" customFormat="1" ht="15" hidden="1">
      <c r="A567" s="829"/>
      <c r="B567" s="696" t="s">
        <v>2960</v>
      </c>
      <c r="C567" s="851" t="s">
        <v>2959</v>
      </c>
      <c r="D567" s="704"/>
      <c r="E567" s="677">
        <f>F567-5</f>
        <v>44093</v>
      </c>
      <c r="F567" s="811">
        <f>F566+7</f>
        <v>44098</v>
      </c>
      <c r="G567" s="811">
        <f>F567+40</f>
        <v>44138</v>
      </c>
    </row>
    <row r="568" spans="1:7" s="809" customFormat="1" ht="15" hidden="1">
      <c r="A568" s="829"/>
      <c r="B568" s="696" t="s">
        <v>2958</v>
      </c>
      <c r="C568" s="851" t="s">
        <v>2957</v>
      </c>
      <c r="D568" s="703"/>
      <c r="E568" s="677">
        <f>F568-5</f>
        <v>44100</v>
      </c>
      <c r="F568" s="811">
        <f>F567+7</f>
        <v>44105</v>
      </c>
      <c r="G568" s="811">
        <f>F568+40</f>
        <v>44145</v>
      </c>
    </row>
    <row r="569" spans="1:7" s="809" customFormat="1" ht="15" hidden="1">
      <c r="A569" s="829"/>
      <c r="B569" s="708" t="s">
        <v>2876</v>
      </c>
      <c r="C569" s="850" t="s">
        <v>21</v>
      </c>
      <c r="D569" s="843" t="s">
        <v>5</v>
      </c>
      <c r="E569" s="681" t="s">
        <v>2569</v>
      </c>
      <c r="F569" s="842" t="s">
        <v>6</v>
      </c>
      <c r="G569" s="849" t="s">
        <v>1642</v>
      </c>
    </row>
    <row r="570" spans="1:7" s="809" customFormat="1" ht="15" hidden="1">
      <c r="A570" s="829"/>
      <c r="B570" s="708"/>
      <c r="C570" s="848"/>
      <c r="D570" s="832"/>
      <c r="E570" s="779" t="s">
        <v>2568</v>
      </c>
      <c r="F570" s="847" t="s">
        <v>24</v>
      </c>
      <c r="G570" s="840" t="s">
        <v>25</v>
      </c>
    </row>
    <row r="571" spans="1:7" s="809" customFormat="1" ht="15" hidden="1">
      <c r="A571" s="829"/>
      <c r="B571" s="828" t="s">
        <v>2956</v>
      </c>
      <c r="C571" s="651" t="s">
        <v>2955</v>
      </c>
      <c r="D571" s="705" t="s">
        <v>2916</v>
      </c>
      <c r="E571" s="677">
        <f>F571-5</f>
        <v>45074</v>
      </c>
      <c r="F571" s="811">
        <v>45079</v>
      </c>
      <c r="G571" s="811">
        <f>F571+36</f>
        <v>45115</v>
      </c>
    </row>
    <row r="572" spans="1:7" s="809" customFormat="1" ht="15" hidden="1">
      <c r="A572" s="829"/>
      <c r="B572" s="828" t="s">
        <v>2912</v>
      </c>
      <c r="C572" s="651" t="s">
        <v>2954</v>
      </c>
      <c r="D572" s="704"/>
      <c r="E572" s="677">
        <f>F572-5</f>
        <v>45081</v>
      </c>
      <c r="F572" s="811">
        <f>F571+7</f>
        <v>45086</v>
      </c>
      <c r="G572" s="811">
        <f>F572+36</f>
        <v>45122</v>
      </c>
    </row>
    <row r="573" spans="1:7" s="809" customFormat="1" ht="15" hidden="1">
      <c r="A573" s="829"/>
      <c r="B573" s="828" t="s">
        <v>2953</v>
      </c>
      <c r="C573" s="828" t="s">
        <v>2952</v>
      </c>
      <c r="D573" s="704"/>
      <c r="E573" s="677">
        <f>F573-5</f>
        <v>45088</v>
      </c>
      <c r="F573" s="811">
        <f>F572+7</f>
        <v>45093</v>
      </c>
      <c r="G573" s="811">
        <f>F573+36</f>
        <v>45129</v>
      </c>
    </row>
    <row r="574" spans="1:7" s="809" customFormat="1" ht="15" hidden="1">
      <c r="A574" s="829"/>
      <c r="B574" s="828" t="s">
        <v>2951</v>
      </c>
      <c r="C574" s="651" t="s">
        <v>2950</v>
      </c>
      <c r="D574" s="704"/>
      <c r="E574" s="677">
        <f>F574-5</f>
        <v>45095</v>
      </c>
      <c r="F574" s="811">
        <f>F573+7</f>
        <v>45100</v>
      </c>
      <c r="G574" s="811">
        <f>F574+36</f>
        <v>45136</v>
      </c>
    </row>
    <row r="575" spans="1:7" s="809" customFormat="1" ht="15" hidden="1">
      <c r="A575" s="829"/>
      <c r="B575" s="651" t="s">
        <v>2949</v>
      </c>
      <c r="C575" s="651" t="s">
        <v>2948</v>
      </c>
      <c r="D575" s="703"/>
      <c r="E575" s="677">
        <f>F575-5</f>
        <v>45102</v>
      </c>
      <c r="F575" s="811">
        <f>F574+7</f>
        <v>45107</v>
      </c>
      <c r="G575" s="811">
        <f>F575+36</f>
        <v>45143</v>
      </c>
    </row>
    <row r="576" spans="1:7" s="819" customFormat="1" ht="14.1" customHeight="1">
      <c r="A576" s="793" t="s">
        <v>2947</v>
      </c>
      <c r="B576" s="835"/>
      <c r="C576" s="792"/>
      <c r="D576" s="791"/>
      <c r="E576" s="791"/>
      <c r="F576" s="790"/>
      <c r="G576" s="790"/>
    </row>
    <row r="577" spans="1:8" s="809" customFormat="1" ht="15">
      <c r="A577" s="829"/>
      <c r="B577" s="640" t="s">
        <v>1142</v>
      </c>
      <c r="C577" s="833" t="s">
        <v>21</v>
      </c>
      <c r="D577" s="843" t="s">
        <v>5</v>
      </c>
      <c r="E577" s="681" t="s">
        <v>2569</v>
      </c>
      <c r="F577" s="842" t="s">
        <v>6</v>
      </c>
      <c r="G577" s="842" t="s">
        <v>173</v>
      </c>
    </row>
    <row r="578" spans="1:8" s="809" customFormat="1" ht="15">
      <c r="A578" s="829"/>
      <c r="B578" s="640"/>
      <c r="C578" s="832"/>
      <c r="D578" s="841"/>
      <c r="E578" s="681" t="s">
        <v>2568</v>
      </c>
      <c r="F578" s="840" t="s">
        <v>24</v>
      </c>
      <c r="G578" s="840" t="s">
        <v>25</v>
      </c>
    </row>
    <row r="579" spans="1:8" s="809" customFormat="1" ht="15">
      <c r="A579" s="829"/>
      <c r="B579" s="830" t="s">
        <v>2946</v>
      </c>
      <c r="C579" s="651" t="s">
        <v>2931</v>
      </c>
      <c r="D579" s="794" t="s">
        <v>82</v>
      </c>
      <c r="E579" s="839">
        <f>F579-5</f>
        <v>45411</v>
      </c>
      <c r="F579" s="811">
        <v>45416</v>
      </c>
      <c r="G579" s="846">
        <f>F579+28</f>
        <v>45444</v>
      </c>
    </row>
    <row r="580" spans="1:8" s="809" customFormat="1" ht="15">
      <c r="A580" s="829"/>
      <c r="B580" s="830" t="s">
        <v>2899</v>
      </c>
      <c r="C580" s="830" t="s">
        <v>2945</v>
      </c>
      <c r="D580" s="767"/>
      <c r="E580" s="839">
        <f>F580-5</f>
        <v>45418</v>
      </c>
      <c r="F580" s="811">
        <f>F579+7</f>
        <v>45423</v>
      </c>
      <c r="G580" s="846">
        <f>F580+28</f>
        <v>45451</v>
      </c>
    </row>
    <row r="581" spans="1:8" s="809" customFormat="1" ht="15">
      <c r="A581" s="829"/>
      <c r="B581" s="830" t="s">
        <v>2864</v>
      </c>
      <c r="C581" s="830" t="s">
        <v>2662</v>
      </c>
      <c r="D581" s="767"/>
      <c r="E581" s="839">
        <f>F581-5</f>
        <v>45425</v>
      </c>
      <c r="F581" s="811">
        <f>F580+7</f>
        <v>45430</v>
      </c>
      <c r="G581" s="846">
        <f>F581+28</f>
        <v>45458</v>
      </c>
    </row>
    <row r="582" spans="1:8" s="809" customFormat="1" ht="15">
      <c r="A582" s="829"/>
      <c r="B582" s="830" t="s">
        <v>2944</v>
      </c>
      <c r="C582" s="830" t="s">
        <v>2943</v>
      </c>
      <c r="D582" s="767"/>
      <c r="E582" s="839">
        <f>F582-5</f>
        <v>45432</v>
      </c>
      <c r="F582" s="811">
        <f>F581+7</f>
        <v>45437</v>
      </c>
      <c r="G582" s="846">
        <f>F582+28</f>
        <v>45465</v>
      </c>
      <c r="H582" s="819"/>
    </row>
    <row r="583" spans="1:8" s="809" customFormat="1" ht="15">
      <c r="A583" s="829"/>
      <c r="B583" s="830" t="s">
        <v>2927</v>
      </c>
      <c r="C583" s="830" t="s">
        <v>2942</v>
      </c>
      <c r="D583" s="766"/>
      <c r="E583" s="839">
        <f>F583-5</f>
        <v>45439</v>
      </c>
      <c r="F583" s="811">
        <f>F582+7</f>
        <v>45444</v>
      </c>
      <c r="G583" s="846">
        <f>F583+28</f>
        <v>45472</v>
      </c>
      <c r="H583" s="819"/>
    </row>
    <row r="584" spans="1:8" s="809" customFormat="1" ht="15">
      <c r="A584" s="829"/>
      <c r="B584" s="845" t="s">
        <v>2789</v>
      </c>
      <c r="C584" s="833" t="s">
        <v>21</v>
      </c>
      <c r="D584" s="843" t="s">
        <v>5</v>
      </c>
      <c r="E584" s="681" t="s">
        <v>2569</v>
      </c>
      <c r="F584" s="842" t="s">
        <v>6</v>
      </c>
      <c r="G584" s="842" t="s">
        <v>114</v>
      </c>
    </row>
    <row r="585" spans="1:8" s="809" customFormat="1" ht="15">
      <c r="A585" s="829"/>
      <c r="B585" s="844"/>
      <c r="C585" s="832"/>
      <c r="D585" s="841"/>
      <c r="E585" s="681" t="s">
        <v>2568</v>
      </c>
      <c r="F585" s="840" t="s">
        <v>24</v>
      </c>
      <c r="G585" s="840" t="s">
        <v>25</v>
      </c>
    </row>
    <row r="586" spans="1:8" s="809" customFormat="1" ht="15">
      <c r="A586" s="829"/>
      <c r="B586" s="828" t="s">
        <v>2941</v>
      </c>
      <c r="C586" s="651" t="s">
        <v>2940</v>
      </c>
      <c r="D586" s="735" t="s">
        <v>2939</v>
      </c>
      <c r="E586" s="839">
        <f>F586-5</f>
        <v>45410</v>
      </c>
      <c r="F586" s="811">
        <v>45415</v>
      </c>
      <c r="G586" s="811">
        <f>F586+42</f>
        <v>45457</v>
      </c>
      <c r="H586" s="819"/>
    </row>
    <row r="587" spans="1:8" s="809" customFormat="1" ht="15" customHeight="1">
      <c r="A587" s="829"/>
      <c r="B587" s="828" t="s">
        <v>2938</v>
      </c>
      <c r="C587" s="651" t="s">
        <v>2937</v>
      </c>
      <c r="D587" s="734"/>
      <c r="E587" s="839">
        <f>F587-5</f>
        <v>45417</v>
      </c>
      <c r="F587" s="811">
        <f>F586+7</f>
        <v>45422</v>
      </c>
      <c r="G587" s="811">
        <f>F587+42</f>
        <v>45464</v>
      </c>
    </row>
    <row r="588" spans="1:8" s="809" customFormat="1" ht="15" customHeight="1">
      <c r="A588" s="829"/>
      <c r="B588" s="828" t="s">
        <v>2936</v>
      </c>
      <c r="C588" s="828" t="s">
        <v>2936</v>
      </c>
      <c r="D588" s="734"/>
      <c r="E588" s="839">
        <f>F588-5</f>
        <v>45424</v>
      </c>
      <c r="F588" s="811">
        <f>F587+7</f>
        <v>45429</v>
      </c>
      <c r="G588" s="811">
        <f>F588+42</f>
        <v>45471</v>
      </c>
    </row>
    <row r="589" spans="1:8" s="809" customFormat="1" ht="15" customHeight="1">
      <c r="A589" s="829"/>
      <c r="B589" s="828" t="s">
        <v>2935</v>
      </c>
      <c r="C589" s="651" t="s">
        <v>2934</v>
      </c>
      <c r="D589" s="734"/>
      <c r="E589" s="839">
        <f>F589-5</f>
        <v>45431</v>
      </c>
      <c r="F589" s="811">
        <f>F588+7</f>
        <v>45436</v>
      </c>
      <c r="G589" s="811">
        <f>F589+42</f>
        <v>45478</v>
      </c>
    </row>
    <row r="590" spans="1:8" s="819" customFormat="1" ht="15.75" customHeight="1">
      <c r="A590" s="838"/>
      <c r="B590" s="651" t="s">
        <v>2864</v>
      </c>
      <c r="C590" s="651" t="s">
        <v>2864</v>
      </c>
      <c r="D590" s="703"/>
      <c r="E590" s="837">
        <f>F590-5</f>
        <v>45438</v>
      </c>
      <c r="F590" s="836">
        <f>F589+7</f>
        <v>45443</v>
      </c>
      <c r="G590" s="811">
        <f>F590+42</f>
        <v>45485</v>
      </c>
    </row>
    <row r="591" spans="1:8" s="819" customFormat="1" ht="15">
      <c r="A591" s="793" t="s">
        <v>2933</v>
      </c>
      <c r="B591" s="835"/>
      <c r="C591" s="792"/>
      <c r="D591" s="791"/>
      <c r="E591" s="791"/>
      <c r="F591" s="790"/>
      <c r="G591" s="790"/>
    </row>
    <row r="592" spans="1:8" s="809" customFormat="1" ht="15">
      <c r="A592" s="829"/>
      <c r="B592" s="640" t="s">
        <v>2902</v>
      </c>
      <c r="C592" s="833" t="s">
        <v>21</v>
      </c>
      <c r="D592" s="843" t="s">
        <v>5</v>
      </c>
      <c r="E592" s="681" t="s">
        <v>2569</v>
      </c>
      <c r="F592" s="842" t="s">
        <v>6</v>
      </c>
      <c r="G592" s="842" t="s">
        <v>2933</v>
      </c>
    </row>
    <row r="593" spans="1:8" s="809" customFormat="1" ht="15">
      <c r="A593" s="829"/>
      <c r="B593" s="640"/>
      <c r="C593" s="832"/>
      <c r="D593" s="841"/>
      <c r="E593" s="681" t="s">
        <v>2568</v>
      </c>
      <c r="F593" s="840" t="s">
        <v>24</v>
      </c>
      <c r="G593" s="840" t="s">
        <v>25</v>
      </c>
    </row>
    <row r="594" spans="1:8" s="809" customFormat="1" ht="15">
      <c r="A594" s="829"/>
      <c r="B594" s="830" t="s">
        <v>2932</v>
      </c>
      <c r="C594" s="651" t="s">
        <v>2931</v>
      </c>
      <c r="D594" s="735" t="s">
        <v>82</v>
      </c>
      <c r="E594" s="839">
        <f>F594-5</f>
        <v>45411</v>
      </c>
      <c r="F594" s="811">
        <v>45416</v>
      </c>
      <c r="G594" s="811">
        <f>F594+33</f>
        <v>45449</v>
      </c>
      <c r="H594" s="819"/>
    </row>
    <row r="595" spans="1:8" s="809" customFormat="1" ht="15" customHeight="1">
      <c r="A595" s="829"/>
      <c r="B595" s="830" t="s">
        <v>2930</v>
      </c>
      <c r="C595" s="830" t="s">
        <v>2929</v>
      </c>
      <c r="D595" s="734"/>
      <c r="E595" s="839">
        <f>F595-5</f>
        <v>45418</v>
      </c>
      <c r="F595" s="811">
        <f>F594+7</f>
        <v>45423</v>
      </c>
      <c r="G595" s="811">
        <f>F595+33</f>
        <v>45456</v>
      </c>
    </row>
    <row r="596" spans="1:8" s="809" customFormat="1" ht="15" customHeight="1">
      <c r="A596" s="829"/>
      <c r="B596" s="830" t="s">
        <v>2662</v>
      </c>
      <c r="C596" s="830" t="s">
        <v>2864</v>
      </c>
      <c r="D596" s="734"/>
      <c r="E596" s="839">
        <f>F596-5</f>
        <v>45425</v>
      </c>
      <c r="F596" s="811">
        <f>F595+7</f>
        <v>45430</v>
      </c>
      <c r="G596" s="811">
        <f>F596+33</f>
        <v>45463</v>
      </c>
    </row>
    <row r="597" spans="1:8" s="809" customFormat="1" ht="15" customHeight="1">
      <c r="A597" s="829"/>
      <c r="B597" s="830" t="s">
        <v>2928</v>
      </c>
      <c r="C597" s="830" t="s">
        <v>2895</v>
      </c>
      <c r="D597" s="734"/>
      <c r="E597" s="839">
        <f>F597-5</f>
        <v>45432</v>
      </c>
      <c r="F597" s="811">
        <f>F596+7</f>
        <v>45437</v>
      </c>
      <c r="G597" s="811">
        <f>F597+33</f>
        <v>45470</v>
      </c>
    </row>
    <row r="598" spans="1:8" s="819" customFormat="1" ht="15.75" customHeight="1">
      <c r="A598" s="838"/>
      <c r="B598" s="830" t="s">
        <v>2927</v>
      </c>
      <c r="C598" s="830" t="s">
        <v>2926</v>
      </c>
      <c r="D598" s="703"/>
      <c r="E598" s="837">
        <f>F598-5</f>
        <v>45439</v>
      </c>
      <c r="F598" s="836">
        <f>F597+7</f>
        <v>45444</v>
      </c>
      <c r="G598" s="811">
        <f>F598+33</f>
        <v>45477</v>
      </c>
    </row>
    <row r="599" spans="1:8" s="819" customFormat="1" ht="15">
      <c r="A599" s="793" t="s">
        <v>2925</v>
      </c>
      <c r="B599" s="835"/>
      <c r="C599" s="792"/>
      <c r="D599" s="791" t="s">
        <v>2134</v>
      </c>
      <c r="E599" s="791"/>
      <c r="F599" s="790"/>
      <c r="G599" s="790"/>
    </row>
    <row r="600" spans="1:8" s="809" customFormat="1" ht="15" hidden="1">
      <c r="A600" s="829"/>
      <c r="B600" s="795" t="s">
        <v>20</v>
      </c>
      <c r="C600" s="679" t="s">
        <v>21</v>
      </c>
      <c r="D600" s="679" t="s">
        <v>5</v>
      </c>
      <c r="E600" s="681" t="s">
        <v>2569</v>
      </c>
      <c r="F600" s="828" t="s">
        <v>6</v>
      </c>
      <c r="G600" s="828" t="s">
        <v>115</v>
      </c>
      <c r="H600" s="819"/>
    </row>
    <row r="601" spans="1:8" s="809" customFormat="1" ht="15" hidden="1">
      <c r="A601" s="829"/>
      <c r="B601" s="834"/>
      <c r="C601" s="831"/>
      <c r="D601" s="831"/>
      <c r="E601" s="681" t="s">
        <v>2568</v>
      </c>
      <c r="F601" s="828" t="s">
        <v>24</v>
      </c>
      <c r="G601" s="828" t="s">
        <v>25</v>
      </c>
    </row>
    <row r="602" spans="1:8" s="809" customFormat="1" ht="15" hidden="1">
      <c r="A602" s="829"/>
      <c r="B602" s="830" t="s">
        <v>2924</v>
      </c>
      <c r="C602" s="651" t="s">
        <v>2923</v>
      </c>
      <c r="D602" s="705" t="s">
        <v>105</v>
      </c>
      <c r="E602" s="678">
        <f>F602-5</f>
        <v>44045</v>
      </c>
      <c r="F602" s="811">
        <v>44050</v>
      </c>
      <c r="G602" s="811">
        <f>F602+22</f>
        <v>44072</v>
      </c>
    </row>
    <row r="603" spans="1:8" s="809" customFormat="1" ht="15" hidden="1">
      <c r="A603" s="829"/>
      <c r="B603" s="828" t="s">
        <v>2922</v>
      </c>
      <c r="C603" s="651" t="s">
        <v>2921</v>
      </c>
      <c r="D603" s="704"/>
      <c r="E603" s="678">
        <f>F603-5</f>
        <v>44052</v>
      </c>
      <c r="F603" s="811">
        <f>F602+7</f>
        <v>44057</v>
      </c>
      <c r="G603" s="811">
        <f>F603+22</f>
        <v>44079</v>
      </c>
    </row>
    <row r="604" spans="1:8" s="809" customFormat="1" ht="15" hidden="1">
      <c r="A604" s="829"/>
      <c r="B604" s="828" t="s">
        <v>2887</v>
      </c>
      <c r="C604" s="651" t="s">
        <v>2886</v>
      </c>
      <c r="D604" s="704"/>
      <c r="E604" s="678">
        <f>F604-5</f>
        <v>44059</v>
      </c>
      <c r="F604" s="811">
        <f>F603+7</f>
        <v>44064</v>
      </c>
      <c r="G604" s="811">
        <f>F604+22</f>
        <v>44086</v>
      </c>
    </row>
    <row r="605" spans="1:8" s="809" customFormat="1" ht="15" hidden="1">
      <c r="A605" s="829"/>
      <c r="B605" s="828" t="s">
        <v>2920</v>
      </c>
      <c r="C605" s="651" t="s">
        <v>2919</v>
      </c>
      <c r="D605" s="704"/>
      <c r="E605" s="678">
        <f>F605-5</f>
        <v>44066</v>
      </c>
      <c r="F605" s="811">
        <f>F604+7</f>
        <v>44071</v>
      </c>
      <c r="G605" s="811">
        <f>F605+22</f>
        <v>44093</v>
      </c>
    </row>
    <row r="606" spans="1:8" s="809" customFormat="1" ht="15" hidden="1">
      <c r="A606" s="829"/>
      <c r="B606" s="828" t="s">
        <v>2801</v>
      </c>
      <c r="C606" s="651" t="s">
        <v>2919</v>
      </c>
      <c r="D606" s="703"/>
      <c r="E606" s="678">
        <f>F606-5</f>
        <v>44073</v>
      </c>
      <c r="F606" s="811">
        <f>F605+7</f>
        <v>44078</v>
      </c>
      <c r="G606" s="811">
        <f>F606+22</f>
        <v>44100</v>
      </c>
    </row>
    <row r="607" spans="1:8" s="809" customFormat="1" ht="15">
      <c r="A607" s="829"/>
      <c r="B607" s="640" t="s">
        <v>2789</v>
      </c>
      <c r="C607" s="679" t="s">
        <v>21</v>
      </c>
      <c r="D607" s="679" t="s">
        <v>5</v>
      </c>
      <c r="E607" s="681" t="s">
        <v>2569</v>
      </c>
      <c r="F607" s="828" t="s">
        <v>6</v>
      </c>
      <c r="G607" s="828" t="s">
        <v>115</v>
      </c>
      <c r="H607" s="819"/>
    </row>
    <row r="608" spans="1:8" s="809" customFormat="1" ht="15">
      <c r="A608" s="829"/>
      <c r="B608" s="640"/>
      <c r="C608" s="831"/>
      <c r="D608" s="831"/>
      <c r="E608" s="681" t="s">
        <v>2568</v>
      </c>
      <c r="F608" s="828" t="s">
        <v>24</v>
      </c>
      <c r="G608" s="828" t="s">
        <v>25</v>
      </c>
    </row>
    <row r="609" spans="1:8" s="809" customFormat="1" ht="15">
      <c r="A609" s="829"/>
      <c r="B609" s="828" t="s">
        <v>2918</v>
      </c>
      <c r="C609" s="651" t="s">
        <v>2917</v>
      </c>
      <c r="D609" s="705" t="s">
        <v>2916</v>
      </c>
      <c r="E609" s="678">
        <f>F609-5</f>
        <v>45410</v>
      </c>
      <c r="F609" s="811">
        <v>45415</v>
      </c>
      <c r="G609" s="811">
        <f>F609+22</f>
        <v>45437</v>
      </c>
    </row>
    <row r="610" spans="1:8" s="809" customFormat="1" ht="15">
      <c r="A610" s="829"/>
      <c r="B610" s="828" t="s">
        <v>2915</v>
      </c>
      <c r="C610" s="651" t="s">
        <v>2914</v>
      </c>
      <c r="D610" s="704"/>
      <c r="E610" s="678">
        <f>F610-5</f>
        <v>45417</v>
      </c>
      <c r="F610" s="811">
        <f>F609+7</f>
        <v>45422</v>
      </c>
      <c r="G610" s="811">
        <f>F610+22</f>
        <v>45444</v>
      </c>
    </row>
    <row r="611" spans="1:8" s="809" customFormat="1" ht="15">
      <c r="A611" s="829"/>
      <c r="B611" s="828" t="s">
        <v>2913</v>
      </c>
      <c r="C611" s="828" t="s">
        <v>2912</v>
      </c>
      <c r="D611" s="704"/>
      <c r="E611" s="678">
        <f>F611-5</f>
        <v>45424</v>
      </c>
      <c r="F611" s="811">
        <f>F610+7</f>
        <v>45429</v>
      </c>
      <c r="G611" s="811">
        <f>F611+22</f>
        <v>45451</v>
      </c>
    </row>
    <row r="612" spans="1:8" s="809" customFormat="1" ht="15">
      <c r="A612" s="829"/>
      <c r="B612" s="828" t="s">
        <v>2911</v>
      </c>
      <c r="C612" s="651" t="s">
        <v>2910</v>
      </c>
      <c r="D612" s="704"/>
      <c r="E612" s="678">
        <f>F612-5</f>
        <v>45431</v>
      </c>
      <c r="F612" s="811">
        <f>F611+7</f>
        <v>45436</v>
      </c>
      <c r="G612" s="811">
        <f>F612+22</f>
        <v>45458</v>
      </c>
    </row>
    <row r="613" spans="1:8" s="809" customFormat="1" ht="15">
      <c r="A613" s="829"/>
      <c r="B613" s="651" t="s">
        <v>2897</v>
      </c>
      <c r="C613" s="651" t="s">
        <v>2662</v>
      </c>
      <c r="D613" s="703"/>
      <c r="E613" s="678">
        <f>F613-5</f>
        <v>45438</v>
      </c>
      <c r="F613" s="811">
        <f>F612+7</f>
        <v>45443</v>
      </c>
      <c r="G613" s="811">
        <f>F613+22</f>
        <v>45465</v>
      </c>
    </row>
    <row r="614" spans="1:8" s="809" customFormat="1" ht="15" hidden="1">
      <c r="A614" s="829"/>
      <c r="B614" s="795" t="s">
        <v>20</v>
      </c>
      <c r="C614" s="679" t="s">
        <v>21</v>
      </c>
      <c r="D614" s="679" t="s">
        <v>5</v>
      </c>
      <c r="E614" s="681" t="s">
        <v>2569</v>
      </c>
      <c r="F614" s="828" t="s">
        <v>6</v>
      </c>
      <c r="G614" s="828" t="s">
        <v>115</v>
      </c>
      <c r="H614" s="819"/>
    </row>
    <row r="615" spans="1:8" s="809" customFormat="1" ht="15" hidden="1">
      <c r="A615" s="829"/>
      <c r="B615" s="834"/>
      <c r="C615" s="831"/>
      <c r="D615" s="831"/>
      <c r="E615" s="681" t="s">
        <v>2568</v>
      </c>
      <c r="F615" s="828" t="s">
        <v>24</v>
      </c>
      <c r="G615" s="828" t="s">
        <v>25</v>
      </c>
    </row>
    <row r="616" spans="1:8" s="809" customFormat="1" ht="15" hidden="1">
      <c r="A616" s="829"/>
      <c r="B616" s="830" t="s">
        <v>2909</v>
      </c>
      <c r="C616" s="651" t="s">
        <v>2908</v>
      </c>
      <c r="D616" s="705" t="s">
        <v>105</v>
      </c>
      <c r="E616" s="678">
        <f>F616-5</f>
        <v>44045</v>
      </c>
      <c r="F616" s="811">
        <v>44050</v>
      </c>
      <c r="G616" s="811">
        <f>F616+22</f>
        <v>44072</v>
      </c>
    </row>
    <row r="617" spans="1:8" s="809" customFormat="1" ht="15" hidden="1">
      <c r="A617" s="829"/>
      <c r="B617" s="828" t="s">
        <v>2907</v>
      </c>
      <c r="C617" s="651" t="s">
        <v>2906</v>
      </c>
      <c r="D617" s="704"/>
      <c r="E617" s="678">
        <f>F617-5</f>
        <v>44052</v>
      </c>
      <c r="F617" s="811">
        <f>F616+7</f>
        <v>44057</v>
      </c>
      <c r="G617" s="811">
        <f>F617+22</f>
        <v>44079</v>
      </c>
    </row>
    <row r="618" spans="1:8" s="809" customFormat="1" ht="15" hidden="1">
      <c r="A618" s="829"/>
      <c r="B618" s="828" t="s">
        <v>2905</v>
      </c>
      <c r="C618" s="651" t="s">
        <v>2886</v>
      </c>
      <c r="D618" s="704"/>
      <c r="E618" s="678">
        <f>F618-5</f>
        <v>44059</v>
      </c>
      <c r="F618" s="811">
        <f>F617+7</f>
        <v>44064</v>
      </c>
      <c r="G618" s="811">
        <f>F618+22</f>
        <v>44086</v>
      </c>
    </row>
    <row r="619" spans="1:8" s="809" customFormat="1" ht="15" hidden="1">
      <c r="A619" s="829"/>
      <c r="B619" s="828" t="s">
        <v>2904</v>
      </c>
      <c r="C619" s="651" t="s">
        <v>2638</v>
      </c>
      <c r="D619" s="704"/>
      <c r="E619" s="678">
        <f>F619-5</f>
        <v>44066</v>
      </c>
      <c r="F619" s="811">
        <f>F618+7</f>
        <v>44071</v>
      </c>
      <c r="G619" s="811">
        <f>F619+22</f>
        <v>44093</v>
      </c>
    </row>
    <row r="620" spans="1:8" s="809" customFormat="1" ht="15" hidden="1">
      <c r="A620" s="829"/>
      <c r="B620" s="828" t="s">
        <v>2599</v>
      </c>
      <c r="C620" s="651" t="s">
        <v>2903</v>
      </c>
      <c r="D620" s="703"/>
      <c r="E620" s="678">
        <f>F620-5</f>
        <v>44073</v>
      </c>
      <c r="F620" s="811">
        <f>F619+7</f>
        <v>44078</v>
      </c>
      <c r="G620" s="811">
        <f>F620+22</f>
        <v>44100</v>
      </c>
    </row>
    <row r="621" spans="1:8" s="809" customFormat="1" ht="15">
      <c r="A621" s="829"/>
      <c r="B621" s="640" t="s">
        <v>2902</v>
      </c>
      <c r="C621" s="833" t="s">
        <v>21</v>
      </c>
      <c r="D621" s="679" t="s">
        <v>5</v>
      </c>
      <c r="E621" s="681" t="s">
        <v>2569</v>
      </c>
      <c r="F621" s="828" t="s">
        <v>6</v>
      </c>
      <c r="G621" s="828" t="s">
        <v>115</v>
      </c>
      <c r="H621" s="819"/>
    </row>
    <row r="622" spans="1:8" s="809" customFormat="1" ht="15">
      <c r="A622" s="829"/>
      <c r="B622" s="640"/>
      <c r="C622" s="832"/>
      <c r="D622" s="831"/>
      <c r="E622" s="681" t="s">
        <v>2568</v>
      </c>
      <c r="F622" s="828" t="s">
        <v>24</v>
      </c>
      <c r="G622" s="828" t="s">
        <v>25</v>
      </c>
    </row>
    <row r="623" spans="1:8" s="809" customFormat="1" ht="15">
      <c r="A623" s="829"/>
      <c r="B623" s="830" t="s">
        <v>2901</v>
      </c>
      <c r="C623" s="651" t="s">
        <v>2900</v>
      </c>
      <c r="D623" s="705" t="s">
        <v>2321</v>
      </c>
      <c r="E623" s="678">
        <f>F623-5</f>
        <v>45411</v>
      </c>
      <c r="F623" s="811">
        <v>45416</v>
      </c>
      <c r="G623" s="811">
        <f>F623+22</f>
        <v>45438</v>
      </c>
    </row>
    <row r="624" spans="1:8" s="809" customFormat="1" ht="15">
      <c r="A624" s="829"/>
      <c r="B624" s="830" t="s">
        <v>2899</v>
      </c>
      <c r="C624" s="830" t="s">
        <v>2898</v>
      </c>
      <c r="D624" s="704"/>
      <c r="E624" s="678">
        <f>F624-5</f>
        <v>45418</v>
      </c>
      <c r="F624" s="811">
        <f>F623+7</f>
        <v>45423</v>
      </c>
      <c r="G624" s="811">
        <f>F624+22</f>
        <v>45445</v>
      </c>
    </row>
    <row r="625" spans="1:8" s="809" customFormat="1" ht="15">
      <c r="A625" s="829"/>
      <c r="B625" s="830" t="s">
        <v>2878</v>
      </c>
      <c r="C625" s="830" t="s">
        <v>2897</v>
      </c>
      <c r="D625" s="704"/>
      <c r="E625" s="678">
        <f>F625-5</f>
        <v>45425</v>
      </c>
      <c r="F625" s="811">
        <f>F624+7</f>
        <v>45430</v>
      </c>
      <c r="G625" s="811">
        <f>F625+22</f>
        <v>45452</v>
      </c>
    </row>
    <row r="626" spans="1:8" s="809" customFormat="1" ht="15">
      <c r="A626" s="829"/>
      <c r="B626" s="830" t="s">
        <v>2896</v>
      </c>
      <c r="C626" s="830" t="s">
        <v>2895</v>
      </c>
      <c r="D626" s="704"/>
      <c r="E626" s="678">
        <f>F626-5</f>
        <v>45432</v>
      </c>
      <c r="F626" s="811">
        <f>F625+7</f>
        <v>45437</v>
      </c>
      <c r="G626" s="811">
        <f>F626+22</f>
        <v>45459</v>
      </c>
    </row>
    <row r="627" spans="1:8" s="809" customFormat="1" ht="15">
      <c r="A627" s="829"/>
      <c r="B627" s="830" t="s">
        <v>2894</v>
      </c>
      <c r="C627" s="830" t="s">
        <v>2893</v>
      </c>
      <c r="D627" s="703"/>
      <c r="E627" s="678">
        <f>F627-5</f>
        <v>45439</v>
      </c>
      <c r="F627" s="811">
        <f>F626+7</f>
        <v>45444</v>
      </c>
      <c r="G627" s="811">
        <f>F627+22</f>
        <v>45466</v>
      </c>
    </row>
    <row r="628" spans="1:8" s="819" customFormat="1" ht="15">
      <c r="A628" s="793" t="s">
        <v>2892</v>
      </c>
      <c r="B628" s="835"/>
      <c r="C628" s="792"/>
      <c r="D628" s="791" t="s">
        <v>2134</v>
      </c>
      <c r="E628" s="791"/>
      <c r="F628" s="790"/>
      <c r="G628" s="790"/>
    </row>
    <row r="629" spans="1:8" s="809" customFormat="1" ht="15" hidden="1">
      <c r="A629" s="829"/>
      <c r="B629" s="795" t="s">
        <v>20</v>
      </c>
      <c r="C629" s="679" t="s">
        <v>21</v>
      </c>
      <c r="D629" s="679" t="s">
        <v>5</v>
      </c>
      <c r="E629" s="681" t="s">
        <v>2569</v>
      </c>
      <c r="F629" s="828" t="s">
        <v>6</v>
      </c>
      <c r="G629" s="828" t="s">
        <v>115</v>
      </c>
      <c r="H629" s="819"/>
    </row>
    <row r="630" spans="1:8" s="809" customFormat="1" ht="15" hidden="1">
      <c r="A630" s="829"/>
      <c r="B630" s="834"/>
      <c r="C630" s="831"/>
      <c r="D630" s="831"/>
      <c r="E630" s="681" t="s">
        <v>2568</v>
      </c>
      <c r="F630" s="828" t="s">
        <v>24</v>
      </c>
      <c r="G630" s="828" t="s">
        <v>25</v>
      </c>
    </row>
    <row r="631" spans="1:8" s="809" customFormat="1" ht="15" hidden="1">
      <c r="A631" s="829"/>
      <c r="B631" s="830" t="s">
        <v>2891</v>
      </c>
      <c r="C631" s="651" t="s">
        <v>2890</v>
      </c>
      <c r="D631" s="705" t="s">
        <v>105</v>
      </c>
      <c r="E631" s="678">
        <f>F631-5</f>
        <v>44045</v>
      </c>
      <c r="F631" s="811">
        <v>44050</v>
      </c>
      <c r="G631" s="811">
        <f>F631+22</f>
        <v>44072</v>
      </c>
    </row>
    <row r="632" spans="1:8" s="809" customFormat="1" ht="15" hidden="1">
      <c r="A632" s="829"/>
      <c r="B632" s="828" t="s">
        <v>2889</v>
      </c>
      <c r="C632" s="651" t="s">
        <v>2888</v>
      </c>
      <c r="D632" s="704"/>
      <c r="E632" s="678">
        <f>F632-5</f>
        <v>44052</v>
      </c>
      <c r="F632" s="811">
        <f>F631+7</f>
        <v>44057</v>
      </c>
      <c r="G632" s="811">
        <f>F632+22</f>
        <v>44079</v>
      </c>
    </row>
    <row r="633" spans="1:8" s="809" customFormat="1" ht="15" hidden="1">
      <c r="A633" s="829"/>
      <c r="B633" s="828" t="s">
        <v>2887</v>
      </c>
      <c r="C633" s="651" t="s">
        <v>2886</v>
      </c>
      <c r="D633" s="704"/>
      <c r="E633" s="678">
        <f>F633-5</f>
        <v>44059</v>
      </c>
      <c r="F633" s="811">
        <f>F632+7</f>
        <v>44064</v>
      </c>
      <c r="G633" s="811">
        <f>F633+22</f>
        <v>44086</v>
      </c>
    </row>
    <row r="634" spans="1:8" s="809" customFormat="1" ht="15" hidden="1">
      <c r="A634" s="829"/>
      <c r="B634" s="828" t="s">
        <v>2599</v>
      </c>
      <c r="C634" s="651" t="s">
        <v>2802</v>
      </c>
      <c r="D634" s="704"/>
      <c r="E634" s="678">
        <f>F634-5</f>
        <v>44066</v>
      </c>
      <c r="F634" s="811">
        <f>F633+7</f>
        <v>44071</v>
      </c>
      <c r="G634" s="811">
        <f>F634+22</f>
        <v>44093</v>
      </c>
    </row>
    <row r="635" spans="1:8" s="809" customFormat="1" ht="15" hidden="1">
      <c r="A635" s="829"/>
      <c r="B635" s="828" t="s">
        <v>2599</v>
      </c>
      <c r="C635" s="651" t="s">
        <v>2591</v>
      </c>
      <c r="D635" s="703"/>
      <c r="E635" s="678">
        <f>F635-5</f>
        <v>44073</v>
      </c>
      <c r="F635" s="811">
        <f>F634+7</f>
        <v>44078</v>
      </c>
      <c r="G635" s="811">
        <f>F635+22</f>
        <v>44100</v>
      </c>
    </row>
    <row r="636" spans="1:8" s="809" customFormat="1" ht="15">
      <c r="A636" s="829"/>
      <c r="B636" s="640" t="s">
        <v>2789</v>
      </c>
      <c r="C636" s="833" t="s">
        <v>21</v>
      </c>
      <c r="D636" s="679" t="s">
        <v>5</v>
      </c>
      <c r="E636" s="681" t="s">
        <v>2569</v>
      </c>
      <c r="F636" s="828" t="s">
        <v>6</v>
      </c>
      <c r="G636" s="828" t="s">
        <v>2885</v>
      </c>
      <c r="H636" s="819"/>
    </row>
    <row r="637" spans="1:8" s="809" customFormat="1" ht="15">
      <c r="A637" s="829"/>
      <c r="B637" s="640"/>
      <c r="C637" s="832"/>
      <c r="D637" s="831"/>
      <c r="E637" s="681" t="s">
        <v>2568</v>
      </c>
      <c r="F637" s="828" t="s">
        <v>24</v>
      </c>
      <c r="G637" s="828" t="s">
        <v>25</v>
      </c>
    </row>
    <row r="638" spans="1:8" s="809" customFormat="1" ht="15">
      <c r="A638" s="829"/>
      <c r="B638" s="830" t="s">
        <v>2884</v>
      </c>
      <c r="C638" s="651" t="s">
        <v>2883</v>
      </c>
      <c r="D638" s="705" t="s">
        <v>2642</v>
      </c>
      <c r="E638" s="678">
        <f>F638-5</f>
        <v>45410</v>
      </c>
      <c r="F638" s="811">
        <v>45415</v>
      </c>
      <c r="G638" s="811">
        <f>F638+34</f>
        <v>45449</v>
      </c>
    </row>
    <row r="639" spans="1:8" s="809" customFormat="1" ht="15">
      <c r="A639" s="829"/>
      <c r="B639" s="828" t="s">
        <v>2882</v>
      </c>
      <c r="C639" s="651" t="s">
        <v>2881</v>
      </c>
      <c r="D639" s="704"/>
      <c r="E639" s="678">
        <f>F639-5</f>
        <v>45417</v>
      </c>
      <c r="F639" s="811">
        <f>F638+7</f>
        <v>45422</v>
      </c>
      <c r="G639" s="811">
        <f>F639+34</f>
        <v>45456</v>
      </c>
    </row>
    <row r="640" spans="1:8" s="809" customFormat="1" ht="15">
      <c r="A640" s="829"/>
      <c r="B640" s="828" t="s">
        <v>2662</v>
      </c>
      <c r="C640" s="651" t="s">
        <v>2662</v>
      </c>
      <c r="D640" s="704"/>
      <c r="E640" s="678">
        <f>F640-5</f>
        <v>45424</v>
      </c>
      <c r="F640" s="811">
        <f>F639+7</f>
        <v>45429</v>
      </c>
      <c r="G640" s="811">
        <f>F640+34</f>
        <v>45463</v>
      </c>
    </row>
    <row r="641" spans="1:9" s="809" customFormat="1" ht="15">
      <c r="A641" s="829"/>
      <c r="B641" s="830" t="s">
        <v>2880</v>
      </c>
      <c r="C641" s="696" t="s">
        <v>2879</v>
      </c>
      <c r="D641" s="704"/>
      <c r="E641" s="678">
        <f>F641-5</f>
        <v>45431</v>
      </c>
      <c r="F641" s="811">
        <f>F640+7</f>
        <v>45436</v>
      </c>
      <c r="G641" s="811">
        <f>F641+34</f>
        <v>45470</v>
      </c>
    </row>
    <row r="642" spans="1:9" s="809" customFormat="1" ht="15">
      <c r="A642" s="829"/>
      <c r="B642" s="828" t="s">
        <v>2878</v>
      </c>
      <c r="C642" s="651" t="s">
        <v>2662</v>
      </c>
      <c r="D642" s="703"/>
      <c r="E642" s="678">
        <f>F642-5</f>
        <v>45438</v>
      </c>
      <c r="F642" s="811">
        <f>F641+7</f>
        <v>45443</v>
      </c>
      <c r="G642" s="811">
        <f>F642+34</f>
        <v>45477</v>
      </c>
    </row>
    <row r="643" spans="1:9" s="819" customFormat="1" ht="15">
      <c r="A643" s="824" t="s">
        <v>2877</v>
      </c>
      <c r="B643" s="793"/>
      <c r="C643" s="793"/>
      <c r="D643" s="793"/>
      <c r="E643" s="793"/>
      <c r="F643" s="793"/>
      <c r="G643" s="823"/>
    </row>
    <row r="644" spans="1:9" s="809" customFormat="1" ht="15">
      <c r="A644" s="827"/>
      <c r="B644" s="640" t="s">
        <v>2876</v>
      </c>
      <c r="C644" s="826" t="s">
        <v>21</v>
      </c>
      <c r="D644" s="826" t="s">
        <v>5</v>
      </c>
      <c r="E644" s="817" t="s">
        <v>2569</v>
      </c>
      <c r="F644" s="816" t="s">
        <v>6</v>
      </c>
      <c r="G644" s="816" t="s">
        <v>1582</v>
      </c>
      <c r="H644" s="819"/>
    </row>
    <row r="645" spans="1:9" s="809" customFormat="1" ht="15">
      <c r="A645" s="827"/>
      <c r="B645" s="640"/>
      <c r="C645" s="825"/>
      <c r="D645" s="825"/>
      <c r="E645" s="817" t="s">
        <v>2568</v>
      </c>
      <c r="F645" s="816" t="s">
        <v>24</v>
      </c>
      <c r="G645" s="816" t="s">
        <v>25</v>
      </c>
    </row>
    <row r="646" spans="1:9" s="809" customFormat="1" ht="15">
      <c r="A646" s="827"/>
      <c r="B646" s="813" t="s">
        <v>2875</v>
      </c>
      <c r="C646" s="651" t="s">
        <v>2874</v>
      </c>
      <c r="D646" s="794" t="s">
        <v>2658</v>
      </c>
      <c r="E646" s="677">
        <f>F646-5</f>
        <v>45412</v>
      </c>
      <c r="F646" s="634">
        <v>45417</v>
      </c>
      <c r="G646" s="811">
        <f>F646+39</f>
        <v>45456</v>
      </c>
    </row>
    <row r="647" spans="1:9" s="809" customFormat="1" ht="15">
      <c r="A647" s="827"/>
      <c r="B647" s="812" t="s">
        <v>2873</v>
      </c>
      <c r="C647" s="651" t="s">
        <v>2872</v>
      </c>
      <c r="D647" s="767"/>
      <c r="E647" s="677">
        <f>F647-5</f>
        <v>45419</v>
      </c>
      <c r="F647" s="811">
        <f>F646+7</f>
        <v>45424</v>
      </c>
      <c r="G647" s="811">
        <f>F647+39</f>
        <v>45463</v>
      </c>
    </row>
    <row r="648" spans="1:9" s="809" customFormat="1" ht="15">
      <c r="A648" s="827"/>
      <c r="B648" s="813" t="s">
        <v>2871</v>
      </c>
      <c r="C648" s="651" t="s">
        <v>2870</v>
      </c>
      <c r="D648" s="767"/>
      <c r="E648" s="677">
        <f>F648-5</f>
        <v>45426</v>
      </c>
      <c r="F648" s="811">
        <f>F647+7</f>
        <v>45431</v>
      </c>
      <c r="G648" s="811">
        <f>F648+39</f>
        <v>45470</v>
      </c>
      <c r="H648" s="807"/>
    </row>
    <row r="649" spans="1:9" s="809" customFormat="1" ht="15">
      <c r="A649" s="827"/>
      <c r="B649" s="812" t="s">
        <v>2869</v>
      </c>
      <c r="C649" s="651" t="s">
        <v>2868</v>
      </c>
      <c r="D649" s="767"/>
      <c r="E649" s="677">
        <f>F649-5</f>
        <v>45433</v>
      </c>
      <c r="F649" s="811">
        <f>F648+7</f>
        <v>45438</v>
      </c>
      <c r="G649" s="811">
        <f>F649+39</f>
        <v>45477</v>
      </c>
      <c r="H649" s="628"/>
    </row>
    <row r="650" spans="1:9" s="809" customFormat="1" ht="15" customHeight="1">
      <c r="A650" s="814"/>
      <c r="B650" s="813" t="s">
        <v>2867</v>
      </c>
      <c r="C650" s="651" t="s">
        <v>2866</v>
      </c>
      <c r="D650" s="766"/>
      <c r="E650" s="677">
        <f>F650-5</f>
        <v>45440</v>
      </c>
      <c r="F650" s="811">
        <f>F649+7</f>
        <v>45445</v>
      </c>
      <c r="G650" s="811">
        <f>F650+39</f>
        <v>45484</v>
      </c>
      <c r="H650" s="628"/>
      <c r="I650" s="810"/>
    </row>
    <row r="651" spans="1:9" s="819" customFormat="1" ht="15">
      <c r="A651" s="824" t="s">
        <v>2865</v>
      </c>
      <c r="B651" s="793"/>
      <c r="C651" s="793"/>
      <c r="D651" s="793"/>
      <c r="E651" s="793"/>
      <c r="F651" s="793"/>
      <c r="G651" s="823"/>
      <c r="H651" s="809"/>
      <c r="I651" s="809"/>
    </row>
    <row r="652" spans="1:9" s="809" customFormat="1" ht="15">
      <c r="A652" s="815"/>
      <c r="B652" s="640" t="s">
        <v>1142</v>
      </c>
      <c r="C652" s="826" t="s">
        <v>21</v>
      </c>
      <c r="D652" s="826" t="s">
        <v>5</v>
      </c>
      <c r="E652" s="817" t="s">
        <v>2569</v>
      </c>
      <c r="F652" s="816" t="s">
        <v>6</v>
      </c>
      <c r="G652" s="816" t="s">
        <v>2855</v>
      </c>
    </row>
    <row r="653" spans="1:9" s="809" customFormat="1" ht="15">
      <c r="A653" s="815"/>
      <c r="B653" s="640"/>
      <c r="C653" s="825"/>
      <c r="D653" s="825"/>
      <c r="E653" s="817" t="s">
        <v>2568</v>
      </c>
      <c r="F653" s="816" t="s">
        <v>24</v>
      </c>
      <c r="G653" s="816" t="s">
        <v>25</v>
      </c>
      <c r="H653" s="807"/>
    </row>
    <row r="654" spans="1:9" s="809" customFormat="1" ht="15">
      <c r="A654" s="815"/>
      <c r="B654" s="813" t="s">
        <v>2864</v>
      </c>
      <c r="C654" s="651" t="s">
        <v>2662</v>
      </c>
      <c r="D654" s="800" t="s">
        <v>2863</v>
      </c>
      <c r="E654" s="677">
        <f>F654-5</f>
        <v>45410</v>
      </c>
      <c r="F654" s="811">
        <v>45415</v>
      </c>
      <c r="G654" s="811">
        <f>F654+6</f>
        <v>45421</v>
      </c>
      <c r="H654" s="628"/>
    </row>
    <row r="655" spans="1:9" s="809" customFormat="1" ht="15">
      <c r="A655" s="815"/>
      <c r="B655" s="813" t="s">
        <v>2862</v>
      </c>
      <c r="C655" s="651" t="s">
        <v>2860</v>
      </c>
      <c r="D655" s="800"/>
      <c r="E655" s="677">
        <f>F655-5</f>
        <v>45417</v>
      </c>
      <c r="F655" s="811">
        <f>F654+7</f>
        <v>45422</v>
      </c>
      <c r="G655" s="811">
        <f>F655+6</f>
        <v>45428</v>
      </c>
      <c r="H655" s="628"/>
      <c r="I655" s="810"/>
    </row>
    <row r="656" spans="1:9" s="809" customFormat="1" ht="15">
      <c r="A656" s="815"/>
      <c r="B656" s="813" t="s">
        <v>2861</v>
      </c>
      <c r="C656" s="651" t="s">
        <v>2860</v>
      </c>
      <c r="D656" s="800"/>
      <c r="E656" s="677">
        <f>F656-5</f>
        <v>45424</v>
      </c>
      <c r="F656" s="811">
        <f>F655+7</f>
        <v>45429</v>
      </c>
      <c r="G656" s="811">
        <f>F656+6</f>
        <v>45435</v>
      </c>
    </row>
    <row r="657" spans="1:9" s="809" customFormat="1" ht="15">
      <c r="A657" s="815"/>
      <c r="B657" s="813" t="s">
        <v>2859</v>
      </c>
      <c r="C657" s="651" t="s">
        <v>2858</v>
      </c>
      <c r="D657" s="800"/>
      <c r="E657" s="677">
        <f>F657-5</f>
        <v>45431</v>
      </c>
      <c r="F657" s="811">
        <f>F656+7</f>
        <v>45436</v>
      </c>
      <c r="G657" s="811">
        <f>F657+6</f>
        <v>45442</v>
      </c>
    </row>
    <row r="658" spans="1:9" s="809" customFormat="1" ht="15" customHeight="1">
      <c r="A658" s="814"/>
      <c r="B658" s="813" t="s">
        <v>2857</v>
      </c>
      <c r="C658" s="651" t="s">
        <v>2856</v>
      </c>
      <c r="D658" s="800"/>
      <c r="E658" s="677">
        <f>F658-5</f>
        <v>45438</v>
      </c>
      <c r="F658" s="811">
        <f>F657+7</f>
        <v>45443</v>
      </c>
      <c r="G658" s="811">
        <f>F658+6</f>
        <v>45449</v>
      </c>
      <c r="H658" s="807"/>
    </row>
    <row r="659" spans="1:9" s="819" customFormat="1" ht="15">
      <c r="A659" s="824"/>
      <c r="B659" s="823"/>
      <c r="C659" s="822"/>
      <c r="D659" s="821"/>
      <c r="E659" s="821"/>
      <c r="F659" s="820"/>
      <c r="G659" s="820"/>
      <c r="H659" s="628"/>
      <c r="I659" s="809"/>
    </row>
    <row r="660" spans="1:9" s="809" customFormat="1" ht="15">
      <c r="A660" s="815"/>
      <c r="B660" s="640" t="s">
        <v>1142</v>
      </c>
      <c r="C660" s="818" t="s">
        <v>21</v>
      </c>
      <c r="D660" s="818" t="s">
        <v>5</v>
      </c>
      <c r="E660" s="817" t="s">
        <v>2569</v>
      </c>
      <c r="F660" s="816" t="s">
        <v>6</v>
      </c>
      <c r="G660" s="816" t="s">
        <v>2855</v>
      </c>
      <c r="H660" s="628"/>
      <c r="I660" s="810"/>
    </row>
    <row r="661" spans="1:9" s="809" customFormat="1" ht="15">
      <c r="A661" s="815"/>
      <c r="B661" s="640"/>
      <c r="C661" s="818"/>
      <c r="D661" s="818"/>
      <c r="E661" s="817" t="s">
        <v>2568</v>
      </c>
      <c r="F661" s="816" t="s">
        <v>24</v>
      </c>
      <c r="G661" s="816" t="s">
        <v>25</v>
      </c>
    </row>
    <row r="662" spans="1:9" s="809" customFormat="1" ht="15">
      <c r="A662" s="815"/>
      <c r="B662" s="812" t="s">
        <v>2781</v>
      </c>
      <c r="C662" s="813" t="s">
        <v>2786</v>
      </c>
      <c r="D662" s="800" t="s">
        <v>2854</v>
      </c>
      <c r="E662" s="677">
        <f>F662-5</f>
        <v>45414</v>
      </c>
      <c r="F662" s="811">
        <v>45419</v>
      </c>
      <c r="G662" s="811">
        <f>F662+3</f>
        <v>45422</v>
      </c>
    </row>
    <row r="663" spans="1:9" s="809" customFormat="1" ht="15">
      <c r="A663" s="815"/>
      <c r="B663" s="813" t="s">
        <v>2785</v>
      </c>
      <c r="C663" s="812" t="s">
        <v>2784</v>
      </c>
      <c r="D663" s="800"/>
      <c r="E663" s="677">
        <f>F663-5</f>
        <v>45421</v>
      </c>
      <c r="F663" s="811">
        <f>F662+7</f>
        <v>45426</v>
      </c>
      <c r="G663" s="811">
        <f>F663+3</f>
        <v>45429</v>
      </c>
    </row>
    <row r="664" spans="1:9" s="809" customFormat="1" ht="15">
      <c r="A664" s="815"/>
      <c r="B664" s="812" t="s">
        <v>2853</v>
      </c>
      <c r="C664" s="812" t="s">
        <v>2852</v>
      </c>
      <c r="D664" s="800"/>
      <c r="E664" s="677">
        <f>F664-5</f>
        <v>45428</v>
      </c>
      <c r="F664" s="811">
        <f>F663+7</f>
        <v>45433</v>
      </c>
      <c r="G664" s="811">
        <f>F664+3</f>
        <v>45436</v>
      </c>
      <c r="H664" s="807"/>
    </row>
    <row r="665" spans="1:9" s="809" customFormat="1" ht="15">
      <c r="A665" s="815"/>
      <c r="B665" s="813" t="s">
        <v>2781</v>
      </c>
      <c r="C665" s="812" t="s">
        <v>2851</v>
      </c>
      <c r="D665" s="800"/>
      <c r="E665" s="677">
        <f>F665-5</f>
        <v>45435</v>
      </c>
      <c r="F665" s="811">
        <f>F664+7</f>
        <v>45440</v>
      </c>
      <c r="G665" s="811">
        <f>F665+3</f>
        <v>45443</v>
      </c>
      <c r="H665" s="628"/>
    </row>
    <row r="666" spans="1:9" s="809" customFormat="1" ht="15" customHeight="1">
      <c r="A666" s="814"/>
      <c r="B666" s="813" t="s">
        <v>2779</v>
      </c>
      <c r="C666" s="812" t="s">
        <v>2850</v>
      </c>
      <c r="D666" s="800"/>
      <c r="E666" s="677">
        <f>F666-5</f>
        <v>45442</v>
      </c>
      <c r="F666" s="811">
        <f>F665+7</f>
        <v>45447</v>
      </c>
      <c r="G666" s="811">
        <f>F666+3</f>
        <v>45450</v>
      </c>
      <c r="H666" s="628"/>
      <c r="I666" s="810"/>
    </row>
    <row r="667" spans="1:9" s="807" customFormat="1" ht="15">
      <c r="A667" s="808" t="s">
        <v>64</v>
      </c>
      <c r="B667" s="808"/>
      <c r="C667" s="808"/>
      <c r="D667" s="808"/>
      <c r="E667" s="808"/>
      <c r="F667" s="808"/>
      <c r="G667" s="808"/>
      <c r="H667" s="628"/>
    </row>
    <row r="668" spans="1:9" s="711" customFormat="1" ht="15.75" customHeight="1">
      <c r="A668" s="806" t="s">
        <v>2849</v>
      </c>
      <c r="B668" s="806"/>
      <c r="C668" s="805"/>
      <c r="D668" s="804"/>
      <c r="E668" s="804"/>
      <c r="F668" s="803"/>
      <c r="G668" s="803"/>
    </row>
    <row r="669" spans="1:9" s="628" customFormat="1" ht="15">
      <c r="A669" s="777"/>
      <c r="B669" s="802" t="s">
        <v>2789</v>
      </c>
      <c r="C669" s="785" t="s">
        <v>21</v>
      </c>
      <c r="D669" s="784" t="s">
        <v>5</v>
      </c>
      <c r="E669" s="681" t="s">
        <v>2569</v>
      </c>
      <c r="F669" s="681" t="s">
        <v>6</v>
      </c>
      <c r="G669" s="681" t="s">
        <v>76</v>
      </c>
    </row>
    <row r="670" spans="1:9" s="628" customFormat="1" ht="15">
      <c r="A670" s="777"/>
      <c r="B670" s="802"/>
      <c r="C670" s="781"/>
      <c r="D670" s="780"/>
      <c r="E670" s="801" t="s">
        <v>2568</v>
      </c>
      <c r="F670" s="801" t="s">
        <v>24</v>
      </c>
      <c r="G670" s="801" t="s">
        <v>25</v>
      </c>
    </row>
    <row r="671" spans="1:9" s="628" customFormat="1" ht="15">
      <c r="A671" s="777"/>
      <c r="B671" s="651" t="s">
        <v>2848</v>
      </c>
      <c r="C671" s="651" t="s">
        <v>2847</v>
      </c>
      <c r="D671" s="800" t="s">
        <v>2846</v>
      </c>
      <c r="E671" s="677">
        <f>F671-5</f>
        <v>45411</v>
      </c>
      <c r="F671" s="732">
        <v>45416</v>
      </c>
      <c r="G671" s="732">
        <f>F671+11</f>
        <v>45427</v>
      </c>
      <c r="H671" s="628" t="s">
        <v>2134</v>
      </c>
    </row>
    <row r="672" spans="1:9" s="628" customFormat="1" ht="15">
      <c r="A672" s="777"/>
      <c r="B672" s="652" t="s">
        <v>2845</v>
      </c>
      <c r="C672" s="651" t="s">
        <v>2844</v>
      </c>
      <c r="D672" s="800"/>
      <c r="E672" s="677">
        <f>F672-5</f>
        <v>45418</v>
      </c>
      <c r="F672" s="732">
        <f>F671+7</f>
        <v>45423</v>
      </c>
      <c r="G672" s="732">
        <f>F672+11</f>
        <v>45434</v>
      </c>
      <c r="H672" s="618"/>
    </row>
    <row r="673" spans="1:8" s="628" customFormat="1" ht="15">
      <c r="A673" s="777"/>
      <c r="B673" s="651" t="s">
        <v>2843</v>
      </c>
      <c r="C673" s="651" t="s">
        <v>2842</v>
      </c>
      <c r="D673" s="800"/>
      <c r="E673" s="677">
        <f>F673-5</f>
        <v>45425</v>
      </c>
      <c r="F673" s="732">
        <f>F672+7</f>
        <v>45430</v>
      </c>
      <c r="G673" s="732">
        <f>F673+11</f>
        <v>45441</v>
      </c>
      <c r="H673" s="618"/>
    </row>
    <row r="674" spans="1:8" s="628" customFormat="1" ht="15">
      <c r="A674" s="777"/>
      <c r="B674" s="652" t="s">
        <v>2841</v>
      </c>
      <c r="C674" s="651" t="s">
        <v>2840</v>
      </c>
      <c r="D674" s="800"/>
      <c r="E674" s="677">
        <f>F674-5</f>
        <v>45432</v>
      </c>
      <c r="F674" s="732">
        <f>F673+7</f>
        <v>45437</v>
      </c>
      <c r="G674" s="732">
        <f>F674+11</f>
        <v>45448</v>
      </c>
      <c r="H674" s="618"/>
    </row>
    <row r="675" spans="1:8" s="628" customFormat="1" ht="15">
      <c r="A675" s="777"/>
      <c r="B675" s="652" t="s">
        <v>2839</v>
      </c>
      <c r="C675" s="651" t="s">
        <v>2838</v>
      </c>
      <c r="D675" s="800"/>
      <c r="E675" s="677">
        <f>F675-5</f>
        <v>45439</v>
      </c>
      <c r="F675" s="732">
        <f>F674+7</f>
        <v>45444</v>
      </c>
      <c r="G675" s="732">
        <f>F675+11</f>
        <v>45455</v>
      </c>
      <c r="H675" s="618"/>
    </row>
    <row r="676" spans="1:8" s="619" customFormat="1" ht="15">
      <c r="A676" s="793" t="s">
        <v>2837</v>
      </c>
      <c r="B676" s="793"/>
      <c r="C676" s="792"/>
      <c r="D676" s="791" t="s">
        <v>2134</v>
      </c>
      <c r="E676" s="791"/>
      <c r="F676" s="790"/>
      <c r="G676" s="790"/>
    </row>
    <row r="677" spans="1:8" s="618" customFormat="1" ht="15">
      <c r="A677" s="777"/>
      <c r="B677" s="640" t="s">
        <v>1142</v>
      </c>
      <c r="C677" s="785" t="s">
        <v>21</v>
      </c>
      <c r="D677" s="785" t="s">
        <v>5</v>
      </c>
      <c r="E677" s="681" t="s">
        <v>2569</v>
      </c>
      <c r="F677" s="681" t="s">
        <v>6</v>
      </c>
      <c r="G677" s="681" t="s">
        <v>175</v>
      </c>
    </row>
    <row r="678" spans="1:8" s="618" customFormat="1" ht="15">
      <c r="A678" s="777"/>
      <c r="B678" s="640"/>
      <c r="C678" s="781"/>
      <c r="D678" s="785"/>
      <c r="E678" s="681" t="s">
        <v>2568</v>
      </c>
      <c r="F678" s="681" t="s">
        <v>24</v>
      </c>
      <c r="G678" s="681" t="s">
        <v>25</v>
      </c>
    </row>
    <row r="679" spans="1:8" s="618" customFormat="1" ht="15.75" customHeight="1">
      <c r="A679" s="777"/>
      <c r="B679" s="652" t="s">
        <v>2836</v>
      </c>
      <c r="C679" s="651" t="s">
        <v>2747</v>
      </c>
      <c r="D679" s="794" t="s">
        <v>120</v>
      </c>
      <c r="E679" s="677">
        <f>F679-5</f>
        <v>45412</v>
      </c>
      <c r="F679" s="719">
        <v>45417</v>
      </c>
      <c r="G679" s="719">
        <f>F679+12</f>
        <v>45429</v>
      </c>
    </row>
    <row r="680" spans="1:8" s="618" customFormat="1" ht="15">
      <c r="A680" s="777"/>
      <c r="B680" s="652" t="s">
        <v>2835</v>
      </c>
      <c r="C680" s="651" t="s">
        <v>2745</v>
      </c>
      <c r="D680" s="767"/>
      <c r="E680" s="677">
        <f>F680-5</f>
        <v>45419</v>
      </c>
      <c r="F680" s="719">
        <f>F679+7</f>
        <v>45424</v>
      </c>
      <c r="G680" s="719">
        <f>F680+12</f>
        <v>45436</v>
      </c>
      <c r="H680" s="628"/>
    </row>
    <row r="681" spans="1:8" s="618" customFormat="1" ht="15">
      <c r="A681" s="777"/>
      <c r="B681" s="652" t="s">
        <v>2744</v>
      </c>
      <c r="C681" s="651" t="s">
        <v>2743</v>
      </c>
      <c r="D681" s="767"/>
      <c r="E681" s="677">
        <f>F681-5</f>
        <v>45426</v>
      </c>
      <c r="F681" s="719">
        <f>F680+7</f>
        <v>45431</v>
      </c>
      <c r="G681" s="719">
        <f>F681+12</f>
        <v>45443</v>
      </c>
      <c r="H681" s="628"/>
    </row>
    <row r="682" spans="1:8" s="618" customFormat="1" ht="15">
      <c r="A682" s="777"/>
      <c r="B682" s="652" t="s">
        <v>2742</v>
      </c>
      <c r="C682" s="651" t="s">
        <v>2834</v>
      </c>
      <c r="D682" s="767"/>
      <c r="E682" s="677">
        <f>F682-5</f>
        <v>45433</v>
      </c>
      <c r="F682" s="719">
        <f>F681+7</f>
        <v>45438</v>
      </c>
      <c r="G682" s="719">
        <f>F682+12</f>
        <v>45450</v>
      </c>
      <c r="H682" s="628"/>
    </row>
    <row r="683" spans="1:8" s="618" customFormat="1" ht="15" customHeight="1">
      <c r="A683" s="777"/>
      <c r="B683" s="652" t="s">
        <v>2740</v>
      </c>
      <c r="C683" s="651" t="s">
        <v>2739</v>
      </c>
      <c r="D683" s="766"/>
      <c r="E683" s="677">
        <f>F683-5</f>
        <v>45440</v>
      </c>
      <c r="F683" s="719">
        <f>F682+7</f>
        <v>45445</v>
      </c>
      <c r="G683" s="719">
        <f>F683+12</f>
        <v>45457</v>
      </c>
      <c r="H683" s="628"/>
    </row>
    <row r="684" spans="1:8" s="618" customFormat="1" ht="15" hidden="1" customHeight="1">
      <c r="A684" s="777"/>
      <c r="B684" s="799"/>
      <c r="C684" s="798"/>
      <c r="D684" s="797"/>
      <c r="E684" s="728"/>
      <c r="F684" s="796"/>
      <c r="G684" s="796"/>
      <c r="H684" s="628"/>
    </row>
    <row r="685" spans="1:8" s="618" customFormat="1" ht="15" hidden="1">
      <c r="A685" s="777"/>
      <c r="B685" s="795" t="s">
        <v>20</v>
      </c>
      <c r="C685" s="785" t="s">
        <v>21</v>
      </c>
      <c r="D685" s="785" t="s">
        <v>5</v>
      </c>
      <c r="E685" s="681" t="s">
        <v>2569</v>
      </c>
      <c r="F685" s="681" t="s">
        <v>6</v>
      </c>
      <c r="G685" s="681" t="s">
        <v>175</v>
      </c>
    </row>
    <row r="686" spans="1:8" s="618" customFormat="1" ht="15" hidden="1">
      <c r="A686" s="777"/>
      <c r="B686" s="795"/>
      <c r="C686" s="781"/>
      <c r="D686" s="785"/>
      <c r="E686" s="681" t="s">
        <v>2568</v>
      </c>
      <c r="F686" s="681" t="s">
        <v>24</v>
      </c>
      <c r="G686" s="681" t="s">
        <v>25</v>
      </c>
    </row>
    <row r="687" spans="1:8" s="618" customFormat="1" ht="15.75" hidden="1" customHeight="1">
      <c r="A687" s="777"/>
      <c r="B687" s="651"/>
      <c r="C687" s="651"/>
      <c r="D687" s="794" t="s">
        <v>151</v>
      </c>
      <c r="E687" s="677">
        <f>F687-5</f>
        <v>44008</v>
      </c>
      <c r="F687" s="719">
        <v>44013</v>
      </c>
      <c r="G687" s="719">
        <f>F687+10</f>
        <v>44023</v>
      </c>
    </row>
    <row r="688" spans="1:8" s="618" customFormat="1" ht="15" hidden="1">
      <c r="A688" s="777"/>
      <c r="B688" s="651"/>
      <c r="C688" s="651"/>
      <c r="D688" s="767"/>
      <c r="E688" s="677">
        <f>F688-5</f>
        <v>44015</v>
      </c>
      <c r="F688" s="719">
        <f>F687+7</f>
        <v>44020</v>
      </c>
      <c r="G688" s="719">
        <f>F688+10</f>
        <v>44030</v>
      </c>
      <c r="H688" s="628"/>
    </row>
    <row r="689" spans="1:8" s="618" customFormat="1" ht="15" hidden="1">
      <c r="A689" s="777"/>
      <c r="B689" s="651"/>
      <c r="C689" s="651"/>
      <c r="D689" s="767"/>
      <c r="E689" s="677">
        <f>F689-5</f>
        <v>44022</v>
      </c>
      <c r="F689" s="719">
        <f>F688+7</f>
        <v>44027</v>
      </c>
      <c r="G689" s="719">
        <f>F689+10</f>
        <v>44037</v>
      </c>
      <c r="H689" s="628"/>
    </row>
    <row r="690" spans="1:8" s="618" customFormat="1" ht="15" hidden="1">
      <c r="A690" s="777"/>
      <c r="B690" s="651"/>
      <c r="C690" s="651"/>
      <c r="D690" s="767"/>
      <c r="E690" s="677">
        <f>F690-5</f>
        <v>44029</v>
      </c>
      <c r="F690" s="719">
        <f>F689+7</f>
        <v>44034</v>
      </c>
      <c r="G690" s="719">
        <f>F690+10</f>
        <v>44044</v>
      </c>
      <c r="H690" s="628"/>
    </row>
    <row r="691" spans="1:8" s="618" customFormat="1" ht="15" hidden="1" customHeight="1">
      <c r="A691" s="777"/>
      <c r="B691" s="651"/>
      <c r="C691" s="651"/>
      <c r="D691" s="766"/>
      <c r="E691" s="677">
        <f>F691-5</f>
        <v>44036</v>
      </c>
      <c r="F691" s="719">
        <f>F690+7</f>
        <v>44041</v>
      </c>
      <c r="G691" s="719">
        <f>F691+10</f>
        <v>44051</v>
      </c>
      <c r="H691" s="628"/>
    </row>
    <row r="692" spans="1:8" s="618" customFormat="1" ht="15" hidden="1">
      <c r="A692" s="777"/>
      <c r="B692" s="795" t="s">
        <v>20</v>
      </c>
      <c r="C692" s="785" t="s">
        <v>21</v>
      </c>
      <c r="D692" s="785" t="s">
        <v>5</v>
      </c>
      <c r="E692" s="681" t="s">
        <v>2569</v>
      </c>
      <c r="F692" s="681" t="s">
        <v>6</v>
      </c>
      <c r="G692" s="681" t="s">
        <v>175</v>
      </c>
    </row>
    <row r="693" spans="1:8" s="618" customFormat="1" ht="15" hidden="1">
      <c r="A693" s="777"/>
      <c r="B693" s="795"/>
      <c r="C693" s="781"/>
      <c r="D693" s="785"/>
      <c r="E693" s="681" t="s">
        <v>2568</v>
      </c>
      <c r="F693" s="681" t="s">
        <v>24</v>
      </c>
      <c r="G693" s="681" t="s">
        <v>25</v>
      </c>
    </row>
    <row r="694" spans="1:8" s="618" customFormat="1" ht="15.75" hidden="1" customHeight="1">
      <c r="A694" s="777"/>
      <c r="B694" s="652" t="s">
        <v>2833</v>
      </c>
      <c r="C694" s="716" t="s">
        <v>2830</v>
      </c>
      <c r="D694" s="794" t="s">
        <v>2832</v>
      </c>
      <c r="E694" s="677">
        <f>F694-5</f>
        <v>43829</v>
      </c>
      <c r="F694" s="719">
        <v>43834</v>
      </c>
      <c r="G694" s="719">
        <f>F694+10</f>
        <v>43844</v>
      </c>
    </row>
    <row r="695" spans="1:8" s="618" customFormat="1" ht="15" hidden="1">
      <c r="A695" s="777"/>
      <c r="B695" s="652" t="s">
        <v>2831</v>
      </c>
      <c r="C695" s="651" t="s">
        <v>2830</v>
      </c>
      <c r="D695" s="767"/>
      <c r="E695" s="677">
        <f>F695-5</f>
        <v>43836</v>
      </c>
      <c r="F695" s="719">
        <f>F694+7</f>
        <v>43841</v>
      </c>
      <c r="G695" s="719">
        <f>F695+10</f>
        <v>43851</v>
      </c>
      <c r="H695" s="628"/>
    </row>
    <row r="696" spans="1:8" s="618" customFormat="1" ht="15" hidden="1">
      <c r="A696" s="777"/>
      <c r="B696" s="681" t="s">
        <v>2829</v>
      </c>
      <c r="C696" s="681" t="s">
        <v>2828</v>
      </c>
      <c r="D696" s="767"/>
      <c r="E696" s="677">
        <f>F696-5</f>
        <v>43843</v>
      </c>
      <c r="F696" s="719">
        <f>F695+7</f>
        <v>43848</v>
      </c>
      <c r="G696" s="719">
        <f>F696+10</f>
        <v>43858</v>
      </c>
      <c r="H696" s="628"/>
    </row>
    <row r="697" spans="1:8" s="618" customFormat="1" ht="15" hidden="1">
      <c r="A697" s="777"/>
      <c r="B697" s="652" t="s">
        <v>2827</v>
      </c>
      <c r="C697" s="651" t="s">
        <v>2826</v>
      </c>
      <c r="D697" s="767"/>
      <c r="E697" s="677">
        <f>F697-5</f>
        <v>43850</v>
      </c>
      <c r="F697" s="719">
        <f>F696+7</f>
        <v>43855</v>
      </c>
      <c r="G697" s="719">
        <f>F697+10</f>
        <v>43865</v>
      </c>
      <c r="H697" s="628"/>
    </row>
    <row r="698" spans="1:8" s="618" customFormat="1" ht="15" hidden="1" customHeight="1">
      <c r="A698" s="777"/>
      <c r="B698" s="652" t="s">
        <v>2638</v>
      </c>
      <c r="C698" s="651" t="s">
        <v>2638</v>
      </c>
      <c r="D698" s="766"/>
      <c r="E698" s="677">
        <f>F698-5</f>
        <v>43857</v>
      </c>
      <c r="F698" s="719">
        <f>F697+7</f>
        <v>43862</v>
      </c>
      <c r="G698" s="719">
        <f>F698+10</f>
        <v>43872</v>
      </c>
      <c r="H698" s="628"/>
    </row>
    <row r="699" spans="1:8" s="642" customFormat="1" ht="15">
      <c r="A699" s="793" t="s">
        <v>2825</v>
      </c>
      <c r="B699" s="793"/>
      <c r="C699" s="792"/>
      <c r="D699" s="791"/>
      <c r="E699" s="791"/>
      <c r="F699" s="790"/>
      <c r="G699" s="790"/>
    </row>
    <row r="700" spans="1:8" s="628" customFormat="1" ht="15" hidden="1">
      <c r="A700" s="777"/>
      <c r="B700" s="789" t="s">
        <v>1142</v>
      </c>
      <c r="C700" s="785" t="s">
        <v>21</v>
      </c>
      <c r="D700" s="784" t="s">
        <v>5</v>
      </c>
      <c r="E700" s="681" t="s">
        <v>2569</v>
      </c>
      <c r="F700" s="783" t="s">
        <v>6</v>
      </c>
      <c r="G700" s="782" t="s">
        <v>2809</v>
      </c>
    </row>
    <row r="701" spans="1:8" s="628" customFormat="1" ht="15" hidden="1">
      <c r="A701" s="777"/>
      <c r="B701" s="788"/>
      <c r="C701" s="781"/>
      <c r="D701" s="780"/>
      <c r="E701" s="681" t="s">
        <v>2568</v>
      </c>
      <c r="F701" s="779" t="s">
        <v>24</v>
      </c>
      <c r="G701" s="778" t="s">
        <v>25</v>
      </c>
    </row>
    <row r="702" spans="1:8" s="628" customFormat="1" ht="15" hidden="1">
      <c r="A702" s="777"/>
      <c r="B702" s="652" t="s">
        <v>2824</v>
      </c>
      <c r="C702" s="716" t="s">
        <v>2823</v>
      </c>
      <c r="D702" s="776" t="s">
        <v>2701</v>
      </c>
      <c r="E702" s="775">
        <f>F702-6</f>
        <v>44651</v>
      </c>
      <c r="F702" s="774">
        <v>44657</v>
      </c>
      <c r="G702" s="774">
        <f>F702+16</f>
        <v>44673</v>
      </c>
    </row>
    <row r="703" spans="1:8" s="628" customFormat="1" ht="15" hidden="1">
      <c r="A703" s="777"/>
      <c r="B703" s="652" t="s">
        <v>2818</v>
      </c>
      <c r="C703" s="651" t="s">
        <v>2822</v>
      </c>
      <c r="D703" s="776"/>
      <c r="E703" s="775">
        <f>F703-6</f>
        <v>44658</v>
      </c>
      <c r="F703" s="774">
        <f>F702+7</f>
        <v>44664</v>
      </c>
      <c r="G703" s="774">
        <f>F703+16</f>
        <v>44680</v>
      </c>
    </row>
    <row r="704" spans="1:8" s="628" customFormat="1" ht="15" hidden="1">
      <c r="A704" s="777"/>
      <c r="B704" s="652" t="s">
        <v>2815</v>
      </c>
      <c r="C704" s="651" t="s">
        <v>2821</v>
      </c>
      <c r="D704" s="776"/>
      <c r="E704" s="775">
        <f>F704-6</f>
        <v>44665</v>
      </c>
      <c r="F704" s="774">
        <f>F703+7</f>
        <v>44671</v>
      </c>
      <c r="G704" s="774">
        <f>F704+16</f>
        <v>44687</v>
      </c>
    </row>
    <row r="705" spans="1:7" s="628" customFormat="1" ht="15" hidden="1">
      <c r="A705" s="777"/>
      <c r="B705" s="652" t="s">
        <v>1266</v>
      </c>
      <c r="C705" s="651" t="s">
        <v>2820</v>
      </c>
      <c r="D705" s="776"/>
      <c r="E705" s="775">
        <f>F705-6</f>
        <v>44672</v>
      </c>
      <c r="F705" s="774">
        <f>F704+7</f>
        <v>44678</v>
      </c>
      <c r="G705" s="774">
        <f>F705+16</f>
        <v>44694</v>
      </c>
    </row>
    <row r="706" spans="1:7" s="628" customFormat="1" ht="15" hidden="1">
      <c r="A706" s="777"/>
      <c r="B706" s="652" t="s">
        <v>2819</v>
      </c>
      <c r="C706" s="651" t="s">
        <v>2638</v>
      </c>
      <c r="D706" s="776"/>
      <c r="E706" s="775">
        <f>F706-6</f>
        <v>44679</v>
      </c>
      <c r="F706" s="774">
        <f>F705+7</f>
        <v>44685</v>
      </c>
      <c r="G706" s="774">
        <f>F706+16</f>
        <v>44701</v>
      </c>
    </row>
    <row r="707" spans="1:7" s="628" customFormat="1" ht="15" hidden="1">
      <c r="A707" s="777"/>
      <c r="B707" s="787" t="s">
        <v>20</v>
      </c>
      <c r="C707" s="785" t="s">
        <v>21</v>
      </c>
      <c r="D707" s="784" t="s">
        <v>5</v>
      </c>
      <c r="E707" s="681" t="s">
        <v>2569</v>
      </c>
      <c r="F707" s="783" t="s">
        <v>6</v>
      </c>
      <c r="G707" s="782" t="s">
        <v>2809</v>
      </c>
    </row>
    <row r="708" spans="1:7" s="628" customFormat="1" ht="15" hidden="1">
      <c r="A708" s="777"/>
      <c r="B708" s="786"/>
      <c r="C708" s="781"/>
      <c r="D708" s="780"/>
      <c r="E708" s="681" t="s">
        <v>2568</v>
      </c>
      <c r="F708" s="779" t="s">
        <v>24</v>
      </c>
      <c r="G708" s="778" t="s">
        <v>25</v>
      </c>
    </row>
    <row r="709" spans="1:7" s="628" customFormat="1" ht="15" hidden="1">
      <c r="A709" s="777"/>
      <c r="B709" s="652" t="s">
        <v>2818</v>
      </c>
      <c r="C709" s="651" t="s">
        <v>2817</v>
      </c>
      <c r="D709" s="776" t="s">
        <v>2816</v>
      </c>
      <c r="E709" s="775">
        <f>F709-4</f>
        <v>44709</v>
      </c>
      <c r="F709" s="774">
        <v>44713</v>
      </c>
      <c r="G709" s="774">
        <f>F709+22</f>
        <v>44735</v>
      </c>
    </row>
    <row r="710" spans="1:7" s="628" customFormat="1" ht="15" hidden="1">
      <c r="A710" s="777"/>
      <c r="B710" s="652" t="s">
        <v>2815</v>
      </c>
      <c r="C710" s="651" t="s">
        <v>2814</v>
      </c>
      <c r="D710" s="776"/>
      <c r="E710" s="775">
        <f>F710-4</f>
        <v>44716</v>
      </c>
      <c r="F710" s="774">
        <f>F709+7</f>
        <v>44720</v>
      </c>
      <c r="G710" s="774">
        <f>F710+22</f>
        <v>44742</v>
      </c>
    </row>
    <row r="711" spans="1:7" s="628" customFormat="1" ht="15" hidden="1">
      <c r="A711" s="777"/>
      <c r="B711" s="651" t="s">
        <v>2638</v>
      </c>
      <c r="C711" s="651" t="s">
        <v>2638</v>
      </c>
      <c r="D711" s="776"/>
      <c r="E711" s="775">
        <f>F711-4</f>
        <v>44723</v>
      </c>
      <c r="F711" s="774">
        <f>F710+7</f>
        <v>44727</v>
      </c>
      <c r="G711" s="774">
        <f>F711+22</f>
        <v>44749</v>
      </c>
    </row>
    <row r="712" spans="1:7" s="628" customFormat="1" ht="15" hidden="1">
      <c r="A712" s="777"/>
      <c r="B712" s="651" t="s">
        <v>2813</v>
      </c>
      <c r="C712" s="651" t="s">
        <v>2812</v>
      </c>
      <c r="D712" s="776"/>
      <c r="E712" s="775">
        <f>F712-4</f>
        <v>44730</v>
      </c>
      <c r="F712" s="774">
        <f>F711+7</f>
        <v>44734</v>
      </c>
      <c r="G712" s="774">
        <f>F712+22</f>
        <v>44756</v>
      </c>
    </row>
    <row r="713" spans="1:7" s="628" customFormat="1" ht="15" hidden="1">
      <c r="A713" s="777"/>
      <c r="B713" s="652" t="s">
        <v>2811</v>
      </c>
      <c r="C713" s="651" t="s">
        <v>2810</v>
      </c>
      <c r="D713" s="776"/>
      <c r="E713" s="775">
        <f>F713-4</f>
        <v>44737</v>
      </c>
      <c r="F713" s="774">
        <f>F712+7</f>
        <v>44741</v>
      </c>
      <c r="G713" s="774">
        <f>F713+22</f>
        <v>44763</v>
      </c>
    </row>
    <row r="714" spans="1:7" s="628" customFormat="1" ht="15">
      <c r="A714" s="777"/>
      <c r="B714" s="640" t="s">
        <v>1142</v>
      </c>
      <c r="C714" s="785" t="s">
        <v>21</v>
      </c>
      <c r="D714" s="784" t="s">
        <v>5</v>
      </c>
      <c r="E714" s="681" t="s">
        <v>2569</v>
      </c>
      <c r="F714" s="783" t="s">
        <v>6</v>
      </c>
      <c r="G714" s="782" t="s">
        <v>2809</v>
      </c>
    </row>
    <row r="715" spans="1:7" s="628" customFormat="1" ht="15">
      <c r="A715" s="777"/>
      <c r="B715" s="640"/>
      <c r="C715" s="781"/>
      <c r="D715" s="780"/>
      <c r="E715" s="681" t="s">
        <v>2568</v>
      </c>
      <c r="F715" s="779" t="s">
        <v>24</v>
      </c>
      <c r="G715" s="778" t="s">
        <v>25</v>
      </c>
    </row>
    <row r="716" spans="1:7" s="628" customFormat="1" ht="15">
      <c r="A716" s="777"/>
      <c r="B716" s="652" t="s">
        <v>2808</v>
      </c>
      <c r="C716" s="651" t="s">
        <v>2807</v>
      </c>
      <c r="D716" s="776" t="s">
        <v>2806</v>
      </c>
      <c r="E716" s="775">
        <f>F716-4</f>
        <v>45409</v>
      </c>
      <c r="F716" s="774">
        <v>45413</v>
      </c>
      <c r="G716" s="774">
        <f>F716+22</f>
        <v>45435</v>
      </c>
    </row>
    <row r="717" spans="1:7" s="628" customFormat="1" ht="15">
      <c r="A717" s="777"/>
      <c r="B717" s="652" t="s">
        <v>2662</v>
      </c>
      <c r="C717" s="651" t="s">
        <v>2805</v>
      </c>
      <c r="D717" s="776"/>
      <c r="E717" s="775">
        <f>F717-4</f>
        <v>45416</v>
      </c>
      <c r="F717" s="774">
        <f>F716+7</f>
        <v>45420</v>
      </c>
      <c r="G717" s="774">
        <f>F717+22</f>
        <v>45442</v>
      </c>
    </row>
    <row r="718" spans="1:7" s="628" customFormat="1" ht="15">
      <c r="A718" s="777"/>
      <c r="B718" s="652" t="s">
        <v>2804</v>
      </c>
      <c r="C718" s="651" t="s">
        <v>2803</v>
      </c>
      <c r="D718" s="776"/>
      <c r="E718" s="775">
        <f>F718-4</f>
        <v>45423</v>
      </c>
      <c r="F718" s="774">
        <f>F717+7</f>
        <v>45427</v>
      </c>
      <c r="G718" s="774">
        <f>F718+22</f>
        <v>45449</v>
      </c>
    </row>
    <row r="719" spans="1:7" s="628" customFormat="1" ht="15">
      <c r="A719" s="777"/>
      <c r="B719" s="652" t="s">
        <v>2599</v>
      </c>
      <c r="C719" s="651" t="s">
        <v>2802</v>
      </c>
      <c r="D719" s="776"/>
      <c r="E719" s="775">
        <f>F719-4</f>
        <v>45430</v>
      </c>
      <c r="F719" s="774">
        <f>F718+7</f>
        <v>45434</v>
      </c>
      <c r="G719" s="774">
        <f>F719+22</f>
        <v>45456</v>
      </c>
    </row>
    <row r="720" spans="1:7" s="628" customFormat="1" ht="15">
      <c r="A720" s="777"/>
      <c r="B720" s="652" t="s">
        <v>2801</v>
      </c>
      <c r="C720" s="651" t="s">
        <v>2638</v>
      </c>
      <c r="D720" s="776"/>
      <c r="E720" s="775">
        <f>F720-4</f>
        <v>45437</v>
      </c>
      <c r="F720" s="774">
        <f>F719+7</f>
        <v>45441</v>
      </c>
      <c r="G720" s="774">
        <f>F720+22</f>
        <v>45463</v>
      </c>
    </row>
    <row r="721" spans="1:8" s="619" customFormat="1" ht="15.75" customHeight="1">
      <c r="A721" s="751" t="s">
        <v>2800</v>
      </c>
      <c r="B721" s="751"/>
      <c r="C721" s="773"/>
    </row>
    <row r="722" spans="1:8" s="618" customFormat="1" ht="15" hidden="1">
      <c r="A722" s="755"/>
      <c r="B722" s="772" t="s">
        <v>1142</v>
      </c>
      <c r="C722" s="764" t="s">
        <v>21</v>
      </c>
      <c r="D722" s="765" t="s">
        <v>5</v>
      </c>
      <c r="E722" s="771" t="s">
        <v>2569</v>
      </c>
      <c r="F722" s="771" t="s">
        <v>6</v>
      </c>
      <c r="G722" s="771" t="s">
        <v>2788</v>
      </c>
    </row>
    <row r="723" spans="1:8" s="618" customFormat="1" ht="15" hidden="1">
      <c r="A723" s="755"/>
      <c r="B723" s="686"/>
      <c r="C723" s="764"/>
      <c r="D723" s="763"/>
      <c r="E723" s="770" t="s">
        <v>2568</v>
      </c>
      <c r="F723" s="770" t="s">
        <v>24</v>
      </c>
      <c r="G723" s="770" t="s">
        <v>25</v>
      </c>
    </row>
    <row r="724" spans="1:8" s="618" customFormat="1" ht="15" hidden="1">
      <c r="A724" s="755"/>
      <c r="B724" s="652" t="s">
        <v>2799</v>
      </c>
      <c r="C724" s="651" t="s">
        <v>2798</v>
      </c>
      <c r="D724" s="769" t="s">
        <v>120</v>
      </c>
      <c r="E724" s="753">
        <f>F724-5</f>
        <v>44014</v>
      </c>
      <c r="F724" s="752">
        <v>44019</v>
      </c>
      <c r="G724" s="752">
        <f>F724+9</f>
        <v>44028</v>
      </c>
    </row>
    <row r="725" spans="1:8" s="618" customFormat="1" hidden="1">
      <c r="A725" s="755"/>
      <c r="B725" s="652" t="s">
        <v>2797</v>
      </c>
      <c r="C725" s="692" t="s">
        <v>2796</v>
      </c>
      <c r="D725" s="768"/>
      <c r="E725" s="753">
        <f>F725-5</f>
        <v>44021</v>
      </c>
      <c r="F725" s="752">
        <f>F724+7</f>
        <v>44026</v>
      </c>
      <c r="G725" s="752">
        <f>F725+8</f>
        <v>44034</v>
      </c>
      <c r="H725" s="757"/>
    </row>
    <row r="726" spans="1:8" s="618" customFormat="1" ht="15" hidden="1">
      <c r="A726" s="755"/>
      <c r="B726" s="652" t="s">
        <v>2795</v>
      </c>
      <c r="C726" s="692" t="s">
        <v>2794</v>
      </c>
      <c r="D726" s="768"/>
      <c r="E726" s="753">
        <f>F726-5</f>
        <v>44028</v>
      </c>
      <c r="F726" s="752">
        <f>F725+7</f>
        <v>44033</v>
      </c>
      <c r="G726" s="752">
        <f>F726+8</f>
        <v>44041</v>
      </c>
    </row>
    <row r="727" spans="1:8" s="618" customFormat="1" ht="15" hidden="1">
      <c r="A727" s="755"/>
      <c r="B727" s="652" t="s">
        <v>2793</v>
      </c>
      <c r="C727" s="692" t="s">
        <v>2792</v>
      </c>
      <c r="D727" s="767"/>
      <c r="E727" s="753">
        <f>F727-5</f>
        <v>44035</v>
      </c>
      <c r="F727" s="752">
        <f>F726+7</f>
        <v>44040</v>
      </c>
      <c r="G727" s="752">
        <f>F727+8</f>
        <v>44048</v>
      </c>
    </row>
    <row r="728" spans="1:8" s="618" customFormat="1" ht="15" hidden="1">
      <c r="A728" s="755"/>
      <c r="B728" s="652" t="s">
        <v>2791</v>
      </c>
      <c r="C728" s="692" t="s">
        <v>2790</v>
      </c>
      <c r="D728" s="766"/>
      <c r="E728" s="753">
        <f>F728-5</f>
        <v>44042</v>
      </c>
      <c r="F728" s="752">
        <f>F727+7</f>
        <v>44047</v>
      </c>
      <c r="G728" s="752">
        <f>F728+8</f>
        <v>44055</v>
      </c>
    </row>
    <row r="729" spans="1:8" s="618" customFormat="1" ht="15">
      <c r="A729" s="755"/>
      <c r="B729" s="640" t="s">
        <v>2789</v>
      </c>
      <c r="C729" s="764" t="s">
        <v>21</v>
      </c>
      <c r="D729" s="765" t="s">
        <v>5</v>
      </c>
      <c r="E729" s="655" t="s">
        <v>2569</v>
      </c>
      <c r="F729" s="655" t="s">
        <v>6</v>
      </c>
      <c r="G729" s="655" t="s">
        <v>2788</v>
      </c>
    </row>
    <row r="730" spans="1:8" s="618" customFormat="1" ht="15">
      <c r="A730" s="755"/>
      <c r="B730" s="640"/>
      <c r="C730" s="764"/>
      <c r="D730" s="763"/>
      <c r="E730" s="736" t="s">
        <v>2568</v>
      </c>
      <c r="F730" s="736" t="s">
        <v>24</v>
      </c>
      <c r="G730" s="736" t="s">
        <v>25</v>
      </c>
    </row>
    <row r="731" spans="1:8" s="618" customFormat="1" ht="15">
      <c r="A731" s="755"/>
      <c r="B731" s="652" t="s">
        <v>2787</v>
      </c>
      <c r="C731" s="651" t="s">
        <v>2786</v>
      </c>
      <c r="D731" s="735" t="s">
        <v>2401</v>
      </c>
      <c r="E731" s="753">
        <f>F731-5</f>
        <v>45414</v>
      </c>
      <c r="F731" s="719">
        <v>45419</v>
      </c>
      <c r="G731" s="752">
        <f>F731+9</f>
        <v>45428</v>
      </c>
    </row>
    <row r="732" spans="1:8" s="618" customFormat="1">
      <c r="A732" s="755"/>
      <c r="B732" s="652" t="s">
        <v>2785</v>
      </c>
      <c r="C732" s="651" t="s">
        <v>2784</v>
      </c>
      <c r="D732" s="734"/>
      <c r="E732" s="753">
        <f>F732-5</f>
        <v>45421</v>
      </c>
      <c r="F732" s="752">
        <f>F731+7</f>
        <v>45426</v>
      </c>
      <c r="G732" s="752">
        <f>F732+9</f>
        <v>45435</v>
      </c>
      <c r="H732" s="757"/>
    </row>
    <row r="733" spans="1:8" s="618" customFormat="1" ht="15">
      <c r="A733" s="755"/>
      <c r="B733" s="652" t="s">
        <v>2783</v>
      </c>
      <c r="C733" s="651" t="s">
        <v>2782</v>
      </c>
      <c r="D733" s="734"/>
      <c r="E733" s="753">
        <f>F733-5</f>
        <v>45428</v>
      </c>
      <c r="F733" s="752">
        <f>F732+7</f>
        <v>45433</v>
      </c>
      <c r="G733" s="752">
        <f>F733+9</f>
        <v>45442</v>
      </c>
    </row>
    <row r="734" spans="1:8" s="618" customFormat="1" ht="15">
      <c r="A734" s="755"/>
      <c r="B734" s="652" t="s">
        <v>2781</v>
      </c>
      <c r="C734" s="651" t="s">
        <v>2780</v>
      </c>
      <c r="D734" s="734"/>
      <c r="E734" s="753">
        <f>F734-5</f>
        <v>45435</v>
      </c>
      <c r="F734" s="752">
        <f>F733+7</f>
        <v>45440</v>
      </c>
      <c r="G734" s="752">
        <f>F734+9</f>
        <v>45449</v>
      </c>
    </row>
    <row r="735" spans="1:8" s="618" customFormat="1" ht="15" customHeight="1">
      <c r="A735" s="755"/>
      <c r="B735" s="652" t="s">
        <v>2779</v>
      </c>
      <c r="C735" s="651" t="s">
        <v>2778</v>
      </c>
      <c r="D735" s="733"/>
      <c r="E735" s="753">
        <f>F735-5</f>
        <v>45442</v>
      </c>
      <c r="F735" s="752">
        <f>F734+7</f>
        <v>45447</v>
      </c>
      <c r="G735" s="752">
        <f>F735+9</f>
        <v>45456</v>
      </c>
    </row>
    <row r="736" spans="1:8" s="618" customFormat="1" ht="15" hidden="1" customHeight="1">
      <c r="A736" s="755"/>
      <c r="B736" s="687"/>
      <c r="C736" s="762"/>
      <c r="D736" s="734"/>
      <c r="E736" s="761" t="s">
        <v>2569</v>
      </c>
      <c r="F736" s="655" t="s">
        <v>6</v>
      </c>
      <c r="G736" s="760" t="e">
        <f>F736+8</f>
        <v>#VALUE!</v>
      </c>
    </row>
    <row r="737" spans="1:8" s="618" customFormat="1" ht="15" hidden="1" customHeight="1">
      <c r="A737" s="755"/>
      <c r="B737" s="686"/>
      <c r="C737" s="759"/>
      <c r="D737" s="734"/>
      <c r="E737" s="758" t="s">
        <v>2568</v>
      </c>
      <c r="F737" s="736" t="s">
        <v>24</v>
      </c>
      <c r="G737" s="752" t="e">
        <f>F737+8</f>
        <v>#VALUE!</v>
      </c>
    </row>
    <row r="738" spans="1:8" s="618" customFormat="1" ht="15" hidden="1" customHeight="1">
      <c r="A738" s="755"/>
      <c r="B738" s="651"/>
      <c r="C738" s="756"/>
      <c r="D738" s="734"/>
      <c r="E738" s="753">
        <f>F738-5</f>
        <v>43892</v>
      </c>
      <c r="F738" s="752">
        <v>43897</v>
      </c>
      <c r="G738" s="752">
        <f>F738+8</f>
        <v>43905</v>
      </c>
    </row>
    <row r="739" spans="1:8" s="618" customFormat="1" ht="15.75" hidden="1" customHeight="1">
      <c r="A739" s="755"/>
      <c r="B739" s="651"/>
      <c r="C739" s="754"/>
      <c r="D739" s="733"/>
      <c r="E739" s="753">
        <f>F739-5</f>
        <v>43899</v>
      </c>
      <c r="F739" s="752">
        <f>F738+7</f>
        <v>43904</v>
      </c>
      <c r="G739" s="752">
        <f>F739+8</f>
        <v>43912</v>
      </c>
      <c r="H739" s="757"/>
    </row>
    <row r="740" spans="1:8" s="618" customFormat="1" ht="15" hidden="1" customHeight="1">
      <c r="A740" s="755"/>
      <c r="B740" s="651"/>
      <c r="C740" s="756"/>
      <c r="D740" s="735"/>
      <c r="E740" s="753">
        <f>F740-5</f>
        <v>43906</v>
      </c>
      <c r="F740" s="752">
        <f>F739+7</f>
        <v>43911</v>
      </c>
      <c r="G740" s="752">
        <f>F740+8</f>
        <v>43919</v>
      </c>
    </row>
    <row r="741" spans="1:8" s="618" customFormat="1" ht="15" hidden="1" customHeight="1">
      <c r="A741" s="755"/>
      <c r="B741" s="651"/>
      <c r="C741" s="756"/>
      <c r="D741" s="734"/>
      <c r="E741" s="753">
        <f>F741-5</f>
        <v>43913</v>
      </c>
      <c r="F741" s="752">
        <f>F740+7</f>
        <v>43918</v>
      </c>
      <c r="G741" s="752">
        <f>F741+8</f>
        <v>43926</v>
      </c>
    </row>
    <row r="742" spans="1:8" s="618" customFormat="1" ht="15" hidden="1" customHeight="1">
      <c r="A742" s="755"/>
      <c r="B742" s="651"/>
      <c r="C742" s="754"/>
      <c r="D742" s="734"/>
      <c r="E742" s="753">
        <f>F742-5</f>
        <v>43920</v>
      </c>
      <c r="F742" s="752">
        <f>F741+7</f>
        <v>43925</v>
      </c>
      <c r="G742" s="752">
        <f>F742+8</f>
        <v>43933</v>
      </c>
    </row>
    <row r="743" spans="1:8" s="642" customFormat="1" ht="18" customHeight="1">
      <c r="A743" s="751" t="s">
        <v>2777</v>
      </c>
      <c r="B743" s="751"/>
      <c r="C743" s="690"/>
      <c r="D743" s="743"/>
      <c r="E743" s="688"/>
      <c r="F743" s="750"/>
      <c r="G743" s="750"/>
    </row>
    <row r="744" spans="1:8" s="628" customFormat="1" ht="18" hidden="1" customHeight="1">
      <c r="A744" s="682"/>
      <c r="B744" s="749" t="s">
        <v>2776</v>
      </c>
      <c r="C744" s="657" t="s">
        <v>21</v>
      </c>
      <c r="D744" s="657" t="s">
        <v>5</v>
      </c>
      <c r="E744" s="677" t="s">
        <v>2569</v>
      </c>
      <c r="F744" s="677" t="s">
        <v>6</v>
      </c>
      <c r="G744" s="677" t="s">
        <v>153</v>
      </c>
    </row>
    <row r="745" spans="1:8" s="628" customFormat="1" ht="18" hidden="1" customHeight="1">
      <c r="A745" s="682"/>
      <c r="B745" s="749"/>
      <c r="C745" s="685"/>
      <c r="D745" s="685"/>
      <c r="E745" s="677" t="s">
        <v>2568</v>
      </c>
      <c r="F745" s="677" t="s">
        <v>24</v>
      </c>
      <c r="G745" s="677" t="s">
        <v>25</v>
      </c>
    </row>
    <row r="746" spans="1:8" s="628" customFormat="1" ht="15" hidden="1">
      <c r="A746" s="618"/>
      <c r="B746" s="651"/>
      <c r="C746" s="651"/>
      <c r="D746" s="735" t="s">
        <v>2775</v>
      </c>
      <c r="E746" s="678">
        <f>F746-4</f>
        <v>45348</v>
      </c>
      <c r="F746" s="732">
        <v>45352</v>
      </c>
      <c r="G746" s="732">
        <f>F746+7</f>
        <v>45359</v>
      </c>
    </row>
    <row r="747" spans="1:8" s="628" customFormat="1" ht="15" hidden="1">
      <c r="A747" s="618"/>
      <c r="B747" s="651"/>
      <c r="C747" s="651"/>
      <c r="D747" s="734"/>
      <c r="E747" s="678">
        <f>F747-4</f>
        <v>45355</v>
      </c>
      <c r="F747" s="732">
        <f>F746+7</f>
        <v>45359</v>
      </c>
      <c r="G747" s="732">
        <f>F747+7</f>
        <v>45366</v>
      </c>
    </row>
    <row r="748" spans="1:8" s="628" customFormat="1" ht="15" hidden="1">
      <c r="A748" s="618"/>
      <c r="B748" s="652"/>
      <c r="C748" s="651"/>
      <c r="D748" s="734"/>
      <c r="E748" s="678">
        <f>F748-4</f>
        <v>45362</v>
      </c>
      <c r="F748" s="732">
        <f>F747+7</f>
        <v>45366</v>
      </c>
      <c r="G748" s="732">
        <f>F748+7</f>
        <v>45373</v>
      </c>
    </row>
    <row r="749" spans="1:8" s="628" customFormat="1" ht="15" hidden="1">
      <c r="A749" s="618"/>
      <c r="B749" s="651"/>
      <c r="C749" s="651"/>
      <c r="D749" s="734"/>
      <c r="E749" s="678">
        <f>F749-4</f>
        <v>45369</v>
      </c>
      <c r="F749" s="732">
        <f>F748+7</f>
        <v>45373</v>
      </c>
      <c r="G749" s="732">
        <f>F749+7</f>
        <v>45380</v>
      </c>
    </row>
    <row r="750" spans="1:8" s="628" customFormat="1" ht="15" hidden="1" customHeight="1">
      <c r="A750" s="618"/>
      <c r="B750" s="652"/>
      <c r="C750" s="651"/>
      <c r="D750" s="733"/>
      <c r="E750" s="678">
        <f>F750-4</f>
        <v>45376</v>
      </c>
      <c r="F750" s="732">
        <f>F749+7</f>
        <v>45380</v>
      </c>
      <c r="G750" s="732">
        <f>F750+7</f>
        <v>45387</v>
      </c>
    </row>
    <row r="751" spans="1:8" s="745" customFormat="1" ht="15">
      <c r="A751" s="748"/>
      <c r="B751" s="640" t="s">
        <v>1142</v>
      </c>
      <c r="C751" s="747" t="s">
        <v>21</v>
      </c>
      <c r="D751" s="747" t="s">
        <v>5</v>
      </c>
      <c r="E751" s="746" t="s">
        <v>2569</v>
      </c>
      <c r="F751" s="746" t="s">
        <v>6</v>
      </c>
      <c r="G751" s="746" t="s">
        <v>153</v>
      </c>
    </row>
    <row r="752" spans="1:8" s="628" customFormat="1" ht="15">
      <c r="A752" s="618"/>
      <c r="B752" s="640"/>
      <c r="C752" s="707"/>
      <c r="D752" s="707"/>
      <c r="E752" s="736" t="s">
        <v>2568</v>
      </c>
      <c r="F752" s="736" t="s">
        <v>24</v>
      </c>
      <c r="G752" s="736" t="s">
        <v>25</v>
      </c>
    </row>
    <row r="753" spans="1:7" s="628" customFormat="1" ht="15">
      <c r="A753" s="618"/>
      <c r="B753" s="652" t="s">
        <v>2770</v>
      </c>
      <c r="C753" s="651" t="s">
        <v>2774</v>
      </c>
      <c r="D753" s="735" t="s">
        <v>2321</v>
      </c>
      <c r="E753" s="678">
        <f>F753-4</f>
        <v>45411</v>
      </c>
      <c r="F753" s="732">
        <v>45415</v>
      </c>
      <c r="G753" s="732">
        <f>F753+7</f>
        <v>45422</v>
      </c>
    </row>
    <row r="754" spans="1:7" s="628" customFormat="1" ht="15">
      <c r="A754" s="618"/>
      <c r="B754" s="652" t="s">
        <v>2768</v>
      </c>
      <c r="C754" s="651" t="s">
        <v>2773</v>
      </c>
      <c r="D754" s="734"/>
      <c r="E754" s="678">
        <f>F754-4</f>
        <v>45418</v>
      </c>
      <c r="F754" s="732">
        <f>F753+7</f>
        <v>45422</v>
      </c>
      <c r="G754" s="732">
        <f>F754+7</f>
        <v>45429</v>
      </c>
    </row>
    <row r="755" spans="1:7" s="628" customFormat="1" ht="15">
      <c r="A755" s="618"/>
      <c r="B755" s="652" t="s">
        <v>2772</v>
      </c>
      <c r="C755" s="652" t="s">
        <v>2771</v>
      </c>
      <c r="D755" s="734"/>
      <c r="E755" s="678">
        <f>F755-4</f>
        <v>45425</v>
      </c>
      <c r="F755" s="732">
        <f>F754+7</f>
        <v>45429</v>
      </c>
      <c r="G755" s="732">
        <f>F755+7</f>
        <v>45436</v>
      </c>
    </row>
    <row r="756" spans="1:7" s="628" customFormat="1" ht="15">
      <c r="A756" s="618"/>
      <c r="B756" s="652" t="s">
        <v>2770</v>
      </c>
      <c r="C756" s="652" t="s">
        <v>2769</v>
      </c>
      <c r="D756" s="734"/>
      <c r="E756" s="678">
        <f>F756-4</f>
        <v>45432</v>
      </c>
      <c r="F756" s="732">
        <f>F755+7</f>
        <v>45436</v>
      </c>
      <c r="G756" s="732">
        <f>F756+7</f>
        <v>45443</v>
      </c>
    </row>
    <row r="757" spans="1:7" s="628" customFormat="1" ht="15" customHeight="1">
      <c r="A757" s="618"/>
      <c r="B757" s="652" t="s">
        <v>2768</v>
      </c>
      <c r="C757" s="652" t="s">
        <v>2767</v>
      </c>
      <c r="D757" s="733"/>
      <c r="E757" s="678">
        <f>F757-4</f>
        <v>45439</v>
      </c>
      <c r="F757" s="732">
        <f>F756+7</f>
        <v>45443</v>
      </c>
      <c r="G757" s="732">
        <f>F757+7</f>
        <v>45450</v>
      </c>
    </row>
    <row r="758" spans="1:7" s="642" customFormat="1" ht="18" customHeight="1">
      <c r="A758" s="691" t="s">
        <v>2766</v>
      </c>
      <c r="B758" s="691"/>
      <c r="C758" s="651"/>
      <c r="D758" s="743"/>
      <c r="E758" s="688"/>
      <c r="F758" s="688"/>
      <c r="G758" s="688"/>
    </row>
    <row r="759" spans="1:7" s="628" customFormat="1" ht="18" customHeight="1">
      <c r="A759" s="682"/>
      <c r="B759" s="640" t="s">
        <v>1142</v>
      </c>
      <c r="C759" s="657" t="s">
        <v>21</v>
      </c>
      <c r="D759" s="657" t="s">
        <v>5</v>
      </c>
      <c r="E759" s="677" t="s">
        <v>2569</v>
      </c>
      <c r="F759" s="677" t="s">
        <v>6</v>
      </c>
      <c r="G759" s="677" t="s">
        <v>2436</v>
      </c>
    </row>
    <row r="760" spans="1:7" s="628" customFormat="1" ht="18" customHeight="1">
      <c r="A760" s="682"/>
      <c r="B760" s="640"/>
      <c r="C760" s="685"/>
      <c r="D760" s="685"/>
      <c r="E760" s="677" t="s">
        <v>2568</v>
      </c>
      <c r="F760" s="677" t="s">
        <v>24</v>
      </c>
      <c r="G760" s="677" t="s">
        <v>25</v>
      </c>
    </row>
    <row r="761" spans="1:7" s="628" customFormat="1" ht="17.25" customHeight="1">
      <c r="A761" s="682"/>
      <c r="B761" s="652" t="s">
        <v>2765</v>
      </c>
      <c r="C761" s="651" t="s">
        <v>2764</v>
      </c>
      <c r="D761" s="679" t="s">
        <v>2763</v>
      </c>
      <c r="E761" s="677">
        <f>F761-5</f>
        <v>45410</v>
      </c>
      <c r="F761" s="719">
        <v>45415</v>
      </c>
      <c r="G761" s="719">
        <f>F761+11</f>
        <v>45426</v>
      </c>
    </row>
    <row r="762" spans="1:7" s="628" customFormat="1" ht="17.25" customHeight="1">
      <c r="A762" s="682"/>
      <c r="B762" s="652" t="s">
        <v>2762</v>
      </c>
      <c r="C762" s="651" t="s">
        <v>2761</v>
      </c>
      <c r="D762" s="679"/>
      <c r="E762" s="677">
        <f>F762-5</f>
        <v>45417</v>
      </c>
      <c r="F762" s="719">
        <f>F761+7</f>
        <v>45422</v>
      </c>
      <c r="G762" s="719">
        <f>F762+11</f>
        <v>45433</v>
      </c>
    </row>
    <row r="763" spans="1:7" s="628" customFormat="1" ht="17.25" customHeight="1">
      <c r="A763" s="682"/>
      <c r="B763" s="652" t="s">
        <v>2760</v>
      </c>
      <c r="C763" s="651" t="s">
        <v>2759</v>
      </c>
      <c r="D763" s="679"/>
      <c r="E763" s="677">
        <f>F763-5</f>
        <v>45424</v>
      </c>
      <c r="F763" s="719">
        <f>F762+7</f>
        <v>45429</v>
      </c>
      <c r="G763" s="719">
        <f>F763+11</f>
        <v>45440</v>
      </c>
    </row>
    <row r="764" spans="1:7" s="628" customFormat="1" ht="17.25" customHeight="1">
      <c r="A764" s="682"/>
      <c r="B764" s="652" t="s">
        <v>2758</v>
      </c>
      <c r="C764" s="651" t="s">
        <v>2757</v>
      </c>
      <c r="D764" s="679"/>
      <c r="E764" s="677">
        <f>F764-5</f>
        <v>45431</v>
      </c>
      <c r="F764" s="719">
        <f>F763+7</f>
        <v>45436</v>
      </c>
      <c r="G764" s="719">
        <f>F764+11</f>
        <v>45447</v>
      </c>
    </row>
    <row r="765" spans="1:7" s="628" customFormat="1" ht="17.25" customHeight="1">
      <c r="B765" s="652" t="s">
        <v>2756</v>
      </c>
      <c r="C765" s="651" t="s">
        <v>2755</v>
      </c>
      <c r="D765" s="679"/>
      <c r="E765" s="677">
        <f>F765-5</f>
        <v>45438</v>
      </c>
      <c r="F765" s="719">
        <f>F764+7</f>
        <v>45443</v>
      </c>
      <c r="G765" s="719">
        <f>F765+11</f>
        <v>45454</v>
      </c>
    </row>
    <row r="766" spans="1:7" s="642" customFormat="1" ht="18" customHeight="1">
      <c r="A766" s="691" t="s">
        <v>2748</v>
      </c>
      <c r="B766" s="691"/>
      <c r="C766" s="651"/>
      <c r="D766" s="743"/>
      <c r="E766" s="688"/>
      <c r="F766" s="688"/>
      <c r="G766" s="688"/>
    </row>
    <row r="767" spans="1:7" s="628" customFormat="1" ht="18" hidden="1" customHeight="1">
      <c r="A767" s="682"/>
      <c r="B767" s="744" t="s">
        <v>1142</v>
      </c>
      <c r="C767" s="657" t="s">
        <v>21</v>
      </c>
      <c r="D767" s="657" t="s">
        <v>5</v>
      </c>
      <c r="E767" s="677" t="s">
        <v>2569</v>
      </c>
      <c r="F767" s="677" t="s">
        <v>6</v>
      </c>
      <c r="G767" s="677" t="s">
        <v>2436</v>
      </c>
    </row>
    <row r="768" spans="1:7" s="628" customFormat="1" ht="18" hidden="1" customHeight="1">
      <c r="A768" s="682"/>
      <c r="B768" s="744"/>
      <c r="C768" s="685"/>
      <c r="D768" s="685"/>
      <c r="E768" s="677" t="s">
        <v>2568</v>
      </c>
      <c r="F768" s="677" t="s">
        <v>24</v>
      </c>
      <c r="G768" s="677" t="s">
        <v>25</v>
      </c>
    </row>
    <row r="769" spans="1:7" s="628" customFormat="1" ht="17.25" hidden="1" customHeight="1">
      <c r="A769" s="682"/>
      <c r="B769" s="652" t="s">
        <v>2750</v>
      </c>
      <c r="C769" s="716" t="s">
        <v>2754</v>
      </c>
      <c r="D769" s="679" t="s">
        <v>2401</v>
      </c>
      <c r="E769" s="677">
        <f>F769-5</f>
        <v>44775</v>
      </c>
      <c r="F769" s="719">
        <v>44780</v>
      </c>
      <c r="G769" s="719">
        <f>F769+11</f>
        <v>44791</v>
      </c>
    </row>
    <row r="770" spans="1:7" s="628" customFormat="1" ht="17.25" hidden="1" customHeight="1">
      <c r="A770" s="682"/>
      <c r="B770" s="652" t="s">
        <v>2753</v>
      </c>
      <c r="C770" s="716" t="s">
        <v>2752</v>
      </c>
      <c r="D770" s="679"/>
      <c r="E770" s="677">
        <f>F770-5</f>
        <v>44782</v>
      </c>
      <c r="F770" s="719">
        <f>F769+7</f>
        <v>44787</v>
      </c>
      <c r="G770" s="719">
        <f>F770+11</f>
        <v>44798</v>
      </c>
    </row>
    <row r="771" spans="1:7" s="628" customFormat="1" ht="17.25" hidden="1" customHeight="1">
      <c r="A771" s="682"/>
      <c r="B771" s="652" t="s">
        <v>2744</v>
      </c>
      <c r="C771" s="651" t="s">
        <v>2751</v>
      </c>
      <c r="D771" s="679"/>
      <c r="E771" s="677">
        <f>F771-5</f>
        <v>44789</v>
      </c>
      <c r="F771" s="719">
        <f>F770+7</f>
        <v>44794</v>
      </c>
      <c r="G771" s="719">
        <f>F771+11</f>
        <v>44805</v>
      </c>
    </row>
    <row r="772" spans="1:7" s="628" customFormat="1" ht="17.25" hidden="1" customHeight="1">
      <c r="A772" s="682"/>
      <c r="B772" s="652" t="s">
        <v>2599</v>
      </c>
      <c r="C772" s="651" t="s">
        <v>2638</v>
      </c>
      <c r="D772" s="679"/>
      <c r="E772" s="677">
        <f>F772-5</f>
        <v>44796</v>
      </c>
      <c r="F772" s="719">
        <f>F771+7</f>
        <v>44801</v>
      </c>
      <c r="G772" s="719">
        <f>F772+11</f>
        <v>44812</v>
      </c>
    </row>
    <row r="773" spans="1:7" s="628" customFormat="1" ht="17.25" hidden="1" customHeight="1">
      <c r="B773" s="652" t="s">
        <v>2750</v>
      </c>
      <c r="C773" s="651" t="s">
        <v>2749</v>
      </c>
      <c r="D773" s="679"/>
      <c r="E773" s="677">
        <f>F773-5</f>
        <v>44803</v>
      </c>
      <c r="F773" s="719">
        <f>F772+7</f>
        <v>44808</v>
      </c>
      <c r="G773" s="719">
        <f>F773+11</f>
        <v>44819</v>
      </c>
    </row>
    <row r="774" spans="1:7" s="628" customFormat="1" ht="18" customHeight="1">
      <c r="A774" s="682"/>
      <c r="B774" s="640" t="s">
        <v>2660</v>
      </c>
      <c r="C774" s="657" t="s">
        <v>21</v>
      </c>
      <c r="D774" s="657" t="s">
        <v>5</v>
      </c>
      <c r="E774" s="677" t="s">
        <v>2569</v>
      </c>
      <c r="F774" s="677" t="s">
        <v>6</v>
      </c>
      <c r="G774" s="677" t="s">
        <v>2748</v>
      </c>
    </row>
    <row r="775" spans="1:7" s="628" customFormat="1" ht="18" customHeight="1">
      <c r="A775" s="682"/>
      <c r="B775" s="640"/>
      <c r="C775" s="685"/>
      <c r="D775" s="685"/>
      <c r="E775" s="677" t="s">
        <v>2568</v>
      </c>
      <c r="F775" s="677" t="s">
        <v>24</v>
      </c>
      <c r="G775" s="677" t="s">
        <v>25</v>
      </c>
    </row>
    <row r="776" spans="1:7" s="628" customFormat="1" ht="17.25" customHeight="1">
      <c r="A776" s="682"/>
      <c r="B776" s="652" t="s">
        <v>2740</v>
      </c>
      <c r="C776" s="651" t="s">
        <v>2747</v>
      </c>
      <c r="D776" s="679" t="s">
        <v>2401</v>
      </c>
      <c r="E776" s="677">
        <f>F776-5</f>
        <v>45411</v>
      </c>
      <c r="F776" s="719">
        <v>45416</v>
      </c>
      <c r="G776" s="719">
        <f>F776+11</f>
        <v>45427</v>
      </c>
    </row>
    <row r="777" spans="1:7" s="628" customFormat="1" ht="17.25" customHeight="1">
      <c r="A777" s="682"/>
      <c r="B777" s="652" t="s">
        <v>2746</v>
      </c>
      <c r="C777" s="651" t="s">
        <v>2745</v>
      </c>
      <c r="D777" s="679"/>
      <c r="E777" s="677">
        <f>F777-5</f>
        <v>45418</v>
      </c>
      <c r="F777" s="719">
        <f>F776+7</f>
        <v>45423</v>
      </c>
      <c r="G777" s="719">
        <f>F777+11</f>
        <v>45434</v>
      </c>
    </row>
    <row r="778" spans="1:7" s="628" customFormat="1" ht="17.25" customHeight="1">
      <c r="A778" s="682"/>
      <c r="B778" s="652" t="s">
        <v>2744</v>
      </c>
      <c r="C778" s="651" t="s">
        <v>2743</v>
      </c>
      <c r="D778" s="679"/>
      <c r="E778" s="677">
        <f>F778-5</f>
        <v>45425</v>
      </c>
      <c r="F778" s="719">
        <f>F777+7</f>
        <v>45430</v>
      </c>
      <c r="G778" s="719">
        <f>F778+11</f>
        <v>45441</v>
      </c>
    </row>
    <row r="779" spans="1:7" s="628" customFormat="1" ht="17.25" customHeight="1">
      <c r="A779" s="682"/>
      <c r="B779" s="652" t="s">
        <v>2742</v>
      </c>
      <c r="C779" s="651" t="s">
        <v>2741</v>
      </c>
      <c r="D779" s="679"/>
      <c r="E779" s="677">
        <f>F779-5</f>
        <v>45432</v>
      </c>
      <c r="F779" s="719">
        <f>F778+7</f>
        <v>45437</v>
      </c>
      <c r="G779" s="719">
        <f>F779+11</f>
        <v>45448</v>
      </c>
    </row>
    <row r="780" spans="1:7" s="628" customFormat="1" ht="17.25" customHeight="1">
      <c r="B780" s="652" t="s">
        <v>2740</v>
      </c>
      <c r="C780" s="651" t="s">
        <v>2739</v>
      </c>
      <c r="D780" s="679"/>
      <c r="E780" s="677">
        <f>F780-5</f>
        <v>45439</v>
      </c>
      <c r="F780" s="719">
        <f>F779+7</f>
        <v>45444</v>
      </c>
      <c r="G780" s="719">
        <f>F780+11</f>
        <v>45455</v>
      </c>
    </row>
    <row r="781" spans="1:7" s="642" customFormat="1" ht="18" hidden="1" customHeight="1">
      <c r="A781" s="691" t="s">
        <v>2738</v>
      </c>
      <c r="B781" s="691"/>
      <c r="C781" s="690"/>
      <c r="D781" s="743"/>
      <c r="E781" s="688"/>
      <c r="F781" s="688"/>
      <c r="G781" s="688"/>
    </row>
    <row r="782" spans="1:7" s="628" customFormat="1" ht="18" hidden="1" customHeight="1">
      <c r="A782" s="682"/>
      <c r="B782" s="742" t="s">
        <v>1142</v>
      </c>
      <c r="C782" s="657" t="s">
        <v>21</v>
      </c>
      <c r="D782" s="657" t="s">
        <v>5</v>
      </c>
      <c r="E782" s="677" t="s">
        <v>2569</v>
      </c>
      <c r="F782" s="677" t="s">
        <v>6</v>
      </c>
      <c r="G782" s="677" t="s">
        <v>2738</v>
      </c>
    </row>
    <row r="783" spans="1:7" s="628" customFormat="1" ht="18" hidden="1" customHeight="1">
      <c r="A783" s="682"/>
      <c r="B783" s="742"/>
      <c r="C783" s="685"/>
      <c r="D783" s="685"/>
      <c r="E783" s="677" t="s">
        <v>2568</v>
      </c>
      <c r="F783" s="677" t="s">
        <v>24</v>
      </c>
      <c r="G783" s="677" t="s">
        <v>25</v>
      </c>
    </row>
    <row r="784" spans="1:7" s="628" customFormat="1" ht="17.25" hidden="1" customHeight="1">
      <c r="A784" s="682"/>
      <c r="B784" s="652" t="s">
        <v>2737</v>
      </c>
      <c r="C784" s="651" t="s">
        <v>2736</v>
      </c>
      <c r="D784" s="735" t="s">
        <v>2647</v>
      </c>
      <c r="E784" s="677">
        <f>F784-5</f>
        <v>44923</v>
      </c>
      <c r="F784" s="719">
        <v>44928</v>
      </c>
      <c r="G784" s="719">
        <f>F784+9</f>
        <v>44937</v>
      </c>
    </row>
    <row r="785" spans="1:7" s="628" customFormat="1" ht="17.25" hidden="1" customHeight="1">
      <c r="A785" s="682"/>
      <c r="B785" s="652" t="s">
        <v>2735</v>
      </c>
      <c r="C785" s="651" t="s">
        <v>2734</v>
      </c>
      <c r="D785" s="734"/>
      <c r="E785" s="677">
        <f>F785-5</f>
        <v>44930</v>
      </c>
      <c r="F785" s="719">
        <f>F784+7</f>
        <v>44935</v>
      </c>
      <c r="G785" s="719">
        <f>F785+9</f>
        <v>44944</v>
      </c>
    </row>
    <row r="786" spans="1:7" s="628" customFormat="1" ht="17.25" hidden="1" customHeight="1">
      <c r="A786" s="682"/>
      <c r="B786" s="652" t="s">
        <v>2599</v>
      </c>
      <c r="C786" s="651" t="s">
        <v>2638</v>
      </c>
      <c r="D786" s="734"/>
      <c r="E786" s="677">
        <f>F786-5</f>
        <v>44937</v>
      </c>
      <c r="F786" s="719">
        <f>F785+7</f>
        <v>44942</v>
      </c>
      <c r="G786" s="719">
        <f>F786+9</f>
        <v>44951</v>
      </c>
    </row>
    <row r="787" spans="1:7" s="628" customFormat="1" ht="17.25" hidden="1" customHeight="1">
      <c r="A787" s="682"/>
      <c r="B787" s="652" t="s">
        <v>2599</v>
      </c>
      <c r="C787" s="651" t="s">
        <v>2638</v>
      </c>
      <c r="D787" s="734"/>
      <c r="E787" s="677">
        <f>F787-5</f>
        <v>44944</v>
      </c>
      <c r="F787" s="719">
        <f>F786+7</f>
        <v>44949</v>
      </c>
      <c r="G787" s="719">
        <f>F787+9</f>
        <v>44958</v>
      </c>
    </row>
    <row r="788" spans="1:7" s="628" customFormat="1" ht="17.25" hidden="1" customHeight="1">
      <c r="A788" s="682"/>
      <c r="B788" s="652" t="s">
        <v>2599</v>
      </c>
      <c r="C788" s="651" t="s">
        <v>2733</v>
      </c>
      <c r="D788" s="733"/>
      <c r="E788" s="677">
        <f>F788-5</f>
        <v>44951</v>
      </c>
      <c r="F788" s="719">
        <f>F787+7</f>
        <v>44956</v>
      </c>
      <c r="G788" s="719">
        <f>F788+9</f>
        <v>44965</v>
      </c>
    </row>
    <row r="789" spans="1:7" s="711" customFormat="1" ht="15">
      <c r="A789" s="702" t="s">
        <v>2732</v>
      </c>
      <c r="B789" s="741"/>
      <c r="E789" s="740"/>
      <c r="F789" s="739"/>
      <c r="G789" s="739"/>
    </row>
    <row r="790" spans="1:7" s="628" customFormat="1" ht="15" customHeight="1">
      <c r="A790" s="618"/>
      <c r="B790" s="640" t="s">
        <v>1142</v>
      </c>
      <c r="C790" s="657" t="s">
        <v>21</v>
      </c>
      <c r="D790" s="657" t="s">
        <v>5</v>
      </c>
      <c r="E790" s="655" t="s">
        <v>2731</v>
      </c>
      <c r="F790" s="655" t="s">
        <v>6</v>
      </c>
      <c r="G790" s="655" t="s">
        <v>162</v>
      </c>
    </row>
    <row r="791" spans="1:7" s="628" customFormat="1" ht="15">
      <c r="A791" s="618"/>
      <c r="B791" s="640"/>
      <c r="C791" s="685"/>
      <c r="D791" s="685"/>
      <c r="E791" s="736" t="s">
        <v>2568</v>
      </c>
      <c r="F791" s="736" t="s">
        <v>24</v>
      </c>
      <c r="G791" s="736" t="s">
        <v>25</v>
      </c>
    </row>
    <row r="792" spans="1:7" s="628" customFormat="1" ht="15">
      <c r="A792" s="618"/>
      <c r="B792" s="652" t="s">
        <v>2730</v>
      </c>
      <c r="C792" s="651" t="s">
        <v>2729</v>
      </c>
      <c r="D792" s="735" t="s">
        <v>2701</v>
      </c>
      <c r="E792" s="677">
        <f>F792-3</f>
        <v>45411</v>
      </c>
      <c r="F792" s="732">
        <v>45414</v>
      </c>
      <c r="G792" s="732">
        <f>F792+21</f>
        <v>45435</v>
      </c>
    </row>
    <row r="793" spans="1:7" s="628" customFormat="1" ht="15">
      <c r="A793" s="618"/>
      <c r="B793" s="652" t="s">
        <v>2662</v>
      </c>
      <c r="C793" s="651" t="s">
        <v>2662</v>
      </c>
      <c r="D793" s="734"/>
      <c r="E793" s="677">
        <f>F793-3</f>
        <v>45418</v>
      </c>
      <c r="F793" s="732">
        <f>F792+7</f>
        <v>45421</v>
      </c>
      <c r="G793" s="732">
        <f>F793+21</f>
        <v>45442</v>
      </c>
    </row>
    <row r="794" spans="1:7" s="628" customFormat="1" ht="15">
      <c r="A794" s="618"/>
      <c r="B794" s="652" t="s">
        <v>2728</v>
      </c>
      <c r="C794" s="651" t="s">
        <v>2727</v>
      </c>
      <c r="D794" s="734"/>
      <c r="E794" s="677">
        <f>F794-3</f>
        <v>45425</v>
      </c>
      <c r="F794" s="732">
        <f>F793+7</f>
        <v>45428</v>
      </c>
      <c r="G794" s="732">
        <f>F794+21</f>
        <v>45449</v>
      </c>
    </row>
    <row r="795" spans="1:7" s="628" customFormat="1" ht="15">
      <c r="A795" s="618"/>
      <c r="B795" s="652" t="s">
        <v>2726</v>
      </c>
      <c r="C795" s="651" t="s">
        <v>2725</v>
      </c>
      <c r="D795" s="734"/>
      <c r="E795" s="677">
        <f>F795-3</f>
        <v>45432</v>
      </c>
      <c r="F795" s="732">
        <f>F794+7</f>
        <v>45435</v>
      </c>
      <c r="G795" s="732">
        <f>F795+21</f>
        <v>45456</v>
      </c>
    </row>
    <row r="796" spans="1:7" s="628" customFormat="1" ht="15">
      <c r="A796" s="618"/>
      <c r="B796" s="652" t="s">
        <v>2724</v>
      </c>
      <c r="C796" s="651" t="s">
        <v>2723</v>
      </c>
      <c r="D796" s="733"/>
      <c r="E796" s="677">
        <f>F796-3</f>
        <v>45439</v>
      </c>
      <c r="F796" s="732">
        <f>F795+7</f>
        <v>45442</v>
      </c>
      <c r="G796" s="732">
        <f>F796+21</f>
        <v>45463</v>
      </c>
    </row>
    <row r="797" spans="1:7" s="628" customFormat="1" ht="15" customHeight="1">
      <c r="A797" s="618"/>
      <c r="B797" s="718" t="s">
        <v>1142</v>
      </c>
      <c r="C797" s="657" t="s">
        <v>21</v>
      </c>
      <c r="D797" s="657" t="s">
        <v>5</v>
      </c>
      <c r="E797" s="655" t="s">
        <v>2569</v>
      </c>
      <c r="F797" s="655" t="s">
        <v>6</v>
      </c>
      <c r="G797" s="655" t="s">
        <v>162</v>
      </c>
    </row>
    <row r="798" spans="1:7" s="628" customFormat="1" ht="15">
      <c r="A798" s="618"/>
      <c r="B798" s="717"/>
      <c r="C798" s="707"/>
      <c r="D798" s="707"/>
      <c r="E798" s="736" t="s">
        <v>2568</v>
      </c>
      <c r="F798" s="736" t="s">
        <v>24</v>
      </c>
      <c r="G798" s="736" t="s">
        <v>25</v>
      </c>
    </row>
    <row r="799" spans="1:7" s="628" customFormat="1" ht="15">
      <c r="A799" s="618"/>
      <c r="B799" s="652" t="s">
        <v>2722</v>
      </c>
      <c r="C799" s="651" t="s">
        <v>2721</v>
      </c>
      <c r="D799" s="735" t="s">
        <v>2669</v>
      </c>
      <c r="E799" s="677">
        <f>F799-5</f>
        <v>45414</v>
      </c>
      <c r="F799" s="732">
        <v>45419</v>
      </c>
      <c r="G799" s="732">
        <f>F799+21</f>
        <v>45440</v>
      </c>
    </row>
    <row r="800" spans="1:7" s="628" customFormat="1" ht="15">
      <c r="A800" s="618"/>
      <c r="B800" s="696" t="s">
        <v>2720</v>
      </c>
      <c r="C800" s="692" t="s">
        <v>2719</v>
      </c>
      <c r="D800" s="734"/>
      <c r="E800" s="677">
        <f>F800-5</f>
        <v>45421</v>
      </c>
      <c r="F800" s="732">
        <f>F799+7</f>
        <v>45426</v>
      </c>
      <c r="G800" s="732">
        <f>F800+21</f>
        <v>45447</v>
      </c>
    </row>
    <row r="801" spans="1:7" s="628" customFormat="1" ht="15">
      <c r="A801" s="618"/>
      <c r="B801" s="652" t="s">
        <v>2715</v>
      </c>
      <c r="C801" s="651" t="s">
        <v>2718</v>
      </c>
      <c r="D801" s="734"/>
      <c r="E801" s="677">
        <f>F801-5</f>
        <v>45428</v>
      </c>
      <c r="F801" s="732">
        <f>F800+7</f>
        <v>45433</v>
      </c>
      <c r="G801" s="732">
        <f>F801+21</f>
        <v>45454</v>
      </c>
    </row>
    <row r="802" spans="1:7" s="628" customFormat="1" ht="15">
      <c r="A802" s="618"/>
      <c r="B802" s="652" t="s">
        <v>2717</v>
      </c>
      <c r="C802" s="651" t="s">
        <v>2716</v>
      </c>
      <c r="D802" s="734"/>
      <c r="E802" s="677">
        <f>F802-5</f>
        <v>45435</v>
      </c>
      <c r="F802" s="732">
        <f>F801+7</f>
        <v>45440</v>
      </c>
      <c r="G802" s="732">
        <f>F802+21</f>
        <v>45461</v>
      </c>
    </row>
    <row r="803" spans="1:7" s="628" customFormat="1" ht="15">
      <c r="A803" s="618"/>
      <c r="B803" s="652" t="s">
        <v>2711</v>
      </c>
      <c r="C803" s="651" t="s">
        <v>2684</v>
      </c>
      <c r="D803" s="733"/>
      <c r="E803" s="677">
        <f>F803-5</f>
        <v>45442</v>
      </c>
      <c r="F803" s="732">
        <f>F802+7</f>
        <v>45447</v>
      </c>
      <c r="G803" s="732">
        <f>F803+21</f>
        <v>45468</v>
      </c>
    </row>
    <row r="804" spans="1:7" s="628" customFormat="1" ht="15" hidden="1" customHeight="1">
      <c r="A804" s="618"/>
      <c r="B804" s="738" t="s">
        <v>1142</v>
      </c>
      <c r="C804" s="657" t="s">
        <v>21</v>
      </c>
      <c r="D804" s="657" t="s">
        <v>5</v>
      </c>
      <c r="E804" s="655" t="s">
        <v>2569</v>
      </c>
      <c r="F804" s="655" t="s">
        <v>6</v>
      </c>
      <c r="G804" s="655" t="s">
        <v>162</v>
      </c>
    </row>
    <row r="805" spans="1:7" s="628" customFormat="1" ht="15" hidden="1">
      <c r="A805" s="618"/>
      <c r="B805" s="737"/>
      <c r="C805" s="707"/>
      <c r="D805" s="707"/>
      <c r="E805" s="736" t="s">
        <v>2568</v>
      </c>
      <c r="F805" s="736" t="s">
        <v>24</v>
      </c>
      <c r="G805" s="736" t="s">
        <v>25</v>
      </c>
    </row>
    <row r="806" spans="1:7" s="628" customFormat="1" ht="15" hidden="1">
      <c r="A806" s="618"/>
      <c r="B806" s="652" t="s">
        <v>2715</v>
      </c>
      <c r="C806" s="651" t="s">
        <v>2714</v>
      </c>
      <c r="D806" s="735" t="s">
        <v>2705</v>
      </c>
      <c r="E806" s="677">
        <f>F806-3</f>
        <v>45381</v>
      </c>
      <c r="F806" s="732">
        <v>45384</v>
      </c>
      <c r="G806" s="732">
        <f>F806+21</f>
        <v>45405</v>
      </c>
    </row>
    <row r="807" spans="1:7" s="628" customFormat="1" ht="15" hidden="1">
      <c r="A807" s="618"/>
      <c r="B807" s="696" t="s">
        <v>2713</v>
      </c>
      <c r="C807" s="692" t="s">
        <v>2712</v>
      </c>
      <c r="D807" s="734"/>
      <c r="E807" s="677">
        <f>F807-3</f>
        <v>45388</v>
      </c>
      <c r="F807" s="732">
        <f>F806+7</f>
        <v>45391</v>
      </c>
      <c r="G807" s="732">
        <f>F807+21</f>
        <v>45412</v>
      </c>
    </row>
    <row r="808" spans="1:7" s="628" customFormat="1" ht="15" hidden="1">
      <c r="A808" s="618"/>
      <c r="B808" s="652" t="s">
        <v>2711</v>
      </c>
      <c r="C808" s="651" t="s">
        <v>2710</v>
      </c>
      <c r="D808" s="734"/>
      <c r="E808" s="677">
        <f>F808-3</f>
        <v>45395</v>
      </c>
      <c r="F808" s="732">
        <f>F807+7</f>
        <v>45398</v>
      </c>
      <c r="G808" s="732">
        <f>F808+21</f>
        <v>45419</v>
      </c>
    </row>
    <row r="809" spans="1:7" s="628" customFormat="1" ht="15" hidden="1">
      <c r="A809" s="618"/>
      <c r="B809" s="652" t="s">
        <v>2709</v>
      </c>
      <c r="C809" s="651" t="s">
        <v>2708</v>
      </c>
      <c r="D809" s="734"/>
      <c r="E809" s="677">
        <f>F809-3</f>
        <v>45402</v>
      </c>
      <c r="F809" s="732">
        <f>F808+7</f>
        <v>45405</v>
      </c>
      <c r="G809" s="732">
        <f>F809+21</f>
        <v>45426</v>
      </c>
    </row>
    <row r="810" spans="1:7" s="628" customFormat="1" ht="15" hidden="1">
      <c r="A810" s="618"/>
      <c r="B810" s="652" t="s">
        <v>2636</v>
      </c>
      <c r="C810" s="651" t="s">
        <v>2707</v>
      </c>
      <c r="D810" s="733"/>
      <c r="E810" s="677">
        <f>F810-3</f>
        <v>45409</v>
      </c>
      <c r="F810" s="732">
        <f>F809+7</f>
        <v>45412</v>
      </c>
      <c r="G810" s="732">
        <f>F810+21</f>
        <v>45433</v>
      </c>
    </row>
    <row r="811" spans="1:7" s="628" customFormat="1" ht="15">
      <c r="A811" s="618"/>
      <c r="B811" s="731"/>
      <c r="C811" s="730"/>
      <c r="D811" s="729"/>
      <c r="E811" s="728"/>
      <c r="F811" s="727"/>
      <c r="G811" s="727"/>
    </row>
    <row r="812" spans="1:7" s="723" customFormat="1" ht="18" customHeight="1">
      <c r="A812" s="691" t="s">
        <v>2706</v>
      </c>
      <c r="B812" s="691"/>
      <c r="C812" s="726"/>
      <c r="D812" s="725"/>
      <c r="E812" s="724"/>
      <c r="F812" s="724"/>
      <c r="G812" s="724"/>
    </row>
    <row r="813" spans="1:7" s="628" customFormat="1" ht="18" hidden="1" customHeight="1">
      <c r="A813" s="682"/>
      <c r="B813" s="722" t="s">
        <v>20</v>
      </c>
      <c r="C813" s="657" t="s">
        <v>21</v>
      </c>
      <c r="D813" s="657" t="s">
        <v>5</v>
      </c>
      <c r="E813" s="677" t="s">
        <v>2569</v>
      </c>
      <c r="F813" s="677" t="s">
        <v>6</v>
      </c>
      <c r="G813" s="677" t="s">
        <v>1</v>
      </c>
    </row>
    <row r="814" spans="1:7" s="628" customFormat="1" ht="18" hidden="1" customHeight="1">
      <c r="A814" s="682"/>
      <c r="B814" s="721"/>
      <c r="C814" s="685"/>
      <c r="D814" s="685"/>
      <c r="E814" s="677" t="s">
        <v>2568</v>
      </c>
      <c r="F814" s="677" t="s">
        <v>24</v>
      </c>
      <c r="G814" s="677" t="s">
        <v>25</v>
      </c>
    </row>
    <row r="815" spans="1:7" s="628" customFormat="1" ht="17.25" hidden="1" customHeight="1">
      <c r="A815" s="682"/>
      <c r="B815" s="651"/>
      <c r="C815" s="651"/>
      <c r="D815" s="679" t="s">
        <v>2705</v>
      </c>
      <c r="E815" s="677">
        <f>F815-5</f>
        <v>43739</v>
      </c>
      <c r="F815" s="719">
        <v>43744</v>
      </c>
      <c r="G815" s="719">
        <f>F815+18</f>
        <v>43762</v>
      </c>
    </row>
    <row r="816" spans="1:7" s="628" customFormat="1" ht="17.25" hidden="1" customHeight="1">
      <c r="A816" s="682"/>
      <c r="B816" s="651"/>
      <c r="C816" s="651"/>
      <c r="D816" s="679"/>
      <c r="E816" s="677">
        <f>F816-5</f>
        <v>43746</v>
      </c>
      <c r="F816" s="719">
        <f>F815+7</f>
        <v>43751</v>
      </c>
      <c r="G816" s="719">
        <f>F816+18</f>
        <v>43769</v>
      </c>
    </row>
    <row r="817" spans="1:8" s="628" customFormat="1" ht="17.25" hidden="1" customHeight="1">
      <c r="A817" s="682"/>
      <c r="B817" s="651"/>
      <c r="C817" s="651"/>
      <c r="D817" s="679"/>
      <c r="E817" s="677">
        <f>F817-5</f>
        <v>43753</v>
      </c>
      <c r="F817" s="719">
        <f>F816+7</f>
        <v>43758</v>
      </c>
      <c r="G817" s="719">
        <f>F817+18</f>
        <v>43776</v>
      </c>
    </row>
    <row r="818" spans="1:8" s="628" customFormat="1" ht="17.25" hidden="1" customHeight="1">
      <c r="A818" s="682"/>
      <c r="B818" s="651"/>
      <c r="C818" s="651"/>
      <c r="D818" s="679"/>
      <c r="E818" s="677">
        <f>F818-5</f>
        <v>43760</v>
      </c>
      <c r="F818" s="719">
        <f>F817+7</f>
        <v>43765</v>
      </c>
      <c r="G818" s="719">
        <f>F818+18</f>
        <v>43783</v>
      </c>
    </row>
    <row r="819" spans="1:8" s="628" customFormat="1" ht="17.25" hidden="1" customHeight="1">
      <c r="B819" s="651"/>
      <c r="C819" s="692"/>
      <c r="D819" s="679"/>
      <c r="E819" s="677">
        <f>F819-5</f>
        <v>43767</v>
      </c>
      <c r="F819" s="719">
        <f>F818+7</f>
        <v>43772</v>
      </c>
      <c r="G819" s="719">
        <f>F819+18</f>
        <v>43790</v>
      </c>
    </row>
    <row r="820" spans="1:8" s="628" customFormat="1" ht="18" customHeight="1">
      <c r="A820" s="682"/>
      <c r="B820" s="640" t="s">
        <v>1142</v>
      </c>
      <c r="C820" s="657" t="s">
        <v>2704</v>
      </c>
      <c r="D820" s="657" t="s">
        <v>5</v>
      </c>
      <c r="E820" s="677" t="s">
        <v>2569</v>
      </c>
      <c r="F820" s="677" t="s">
        <v>6</v>
      </c>
      <c r="G820" s="677" t="s">
        <v>1</v>
      </c>
    </row>
    <row r="821" spans="1:8" s="628" customFormat="1" ht="20.25" customHeight="1">
      <c r="A821" s="682"/>
      <c r="B821" s="640"/>
      <c r="C821" s="685"/>
      <c r="D821" s="685"/>
      <c r="E821" s="677" t="s">
        <v>2568</v>
      </c>
      <c r="F821" s="677" t="s">
        <v>24</v>
      </c>
      <c r="G821" s="677" t="s">
        <v>25</v>
      </c>
    </row>
    <row r="822" spans="1:8" s="628" customFormat="1" ht="17.25" customHeight="1">
      <c r="A822" s="682"/>
      <c r="B822" s="651" t="s">
        <v>2703</v>
      </c>
      <c r="C822" s="692" t="s">
        <v>2702</v>
      </c>
      <c r="D822" s="679" t="s">
        <v>2701</v>
      </c>
      <c r="E822" s="677">
        <f>F822-4</f>
        <v>45414</v>
      </c>
      <c r="F822" s="719">
        <v>45418</v>
      </c>
      <c r="G822" s="719">
        <f>F822+18</f>
        <v>45436</v>
      </c>
    </row>
    <row r="823" spans="1:8" s="628" customFormat="1" ht="17.25" customHeight="1">
      <c r="A823" s="682"/>
      <c r="B823" s="652" t="s">
        <v>2700</v>
      </c>
      <c r="C823" s="651" t="s">
        <v>2699</v>
      </c>
      <c r="D823" s="679"/>
      <c r="E823" s="677">
        <f>F823-4</f>
        <v>45421</v>
      </c>
      <c r="F823" s="719">
        <f>F822+7</f>
        <v>45425</v>
      </c>
      <c r="G823" s="719">
        <f>F823+18</f>
        <v>45443</v>
      </c>
    </row>
    <row r="824" spans="1:8" s="628" customFormat="1" ht="17.25" customHeight="1">
      <c r="A824" s="682"/>
      <c r="B824" s="652" t="s">
        <v>2698</v>
      </c>
      <c r="C824" s="651" t="s">
        <v>2697</v>
      </c>
      <c r="D824" s="679"/>
      <c r="E824" s="677">
        <f>F824-4</f>
        <v>45428</v>
      </c>
      <c r="F824" s="719">
        <f>F823+7</f>
        <v>45432</v>
      </c>
      <c r="G824" s="719">
        <f>F824+18</f>
        <v>45450</v>
      </c>
      <c r="H824" s="720"/>
    </row>
    <row r="825" spans="1:8" s="628" customFormat="1" ht="17.25" customHeight="1">
      <c r="A825" s="682"/>
      <c r="B825" s="652" t="s">
        <v>2696</v>
      </c>
      <c r="C825" s="651" t="s">
        <v>2695</v>
      </c>
      <c r="D825" s="679"/>
      <c r="E825" s="677">
        <f>F825-4</f>
        <v>45435</v>
      </c>
      <c r="F825" s="719">
        <f>F824+7</f>
        <v>45439</v>
      </c>
      <c r="G825" s="719">
        <f>F825+18</f>
        <v>45457</v>
      </c>
    </row>
    <row r="826" spans="1:8" s="628" customFormat="1" ht="17.25" customHeight="1">
      <c r="B826" s="651" t="s">
        <v>2694</v>
      </c>
      <c r="C826" s="692" t="s">
        <v>2693</v>
      </c>
      <c r="D826" s="679"/>
      <c r="E826" s="677">
        <f>F826-4</f>
        <v>45442</v>
      </c>
      <c r="F826" s="719">
        <f>F825+7</f>
        <v>45446</v>
      </c>
      <c r="G826" s="719">
        <f>F826+18</f>
        <v>45464</v>
      </c>
    </row>
    <row r="827" spans="1:8" s="628" customFormat="1" ht="18" customHeight="1">
      <c r="A827" s="682"/>
      <c r="B827" s="718" t="s">
        <v>1142</v>
      </c>
      <c r="C827" s="657" t="s">
        <v>2692</v>
      </c>
      <c r="D827" s="657" t="s">
        <v>5</v>
      </c>
      <c r="E827" s="677" t="s">
        <v>2569</v>
      </c>
      <c r="F827" s="677" t="s">
        <v>6</v>
      </c>
      <c r="G827" s="677" t="s">
        <v>1</v>
      </c>
    </row>
    <row r="828" spans="1:8" s="628" customFormat="1" ht="20.25" customHeight="1">
      <c r="A828" s="682"/>
      <c r="B828" s="717"/>
      <c r="C828" s="685"/>
      <c r="D828" s="685"/>
      <c r="E828" s="677" t="s">
        <v>2568</v>
      </c>
      <c r="F828" s="677" t="s">
        <v>24</v>
      </c>
      <c r="G828" s="677" t="s">
        <v>25</v>
      </c>
    </row>
    <row r="829" spans="1:8" s="628" customFormat="1" ht="17.25" customHeight="1">
      <c r="A829" s="682"/>
      <c r="B829" s="651" t="s">
        <v>2691</v>
      </c>
      <c r="C829" s="692" t="s">
        <v>2690</v>
      </c>
      <c r="D829" s="679" t="s">
        <v>2689</v>
      </c>
      <c r="E829" s="677">
        <f>F829-3</f>
        <v>45414</v>
      </c>
      <c r="F829" s="719">
        <v>45417</v>
      </c>
      <c r="G829" s="719">
        <f>F829+18</f>
        <v>45435</v>
      </c>
    </row>
    <row r="830" spans="1:8" s="628" customFormat="1" ht="17.25" customHeight="1">
      <c r="A830" s="682"/>
      <c r="B830" s="652" t="s">
        <v>2646</v>
      </c>
      <c r="C830" s="651" t="s">
        <v>2688</v>
      </c>
      <c r="D830" s="679"/>
      <c r="E830" s="677">
        <f>F830-3</f>
        <v>45421</v>
      </c>
      <c r="F830" s="719">
        <f>F829+7</f>
        <v>45424</v>
      </c>
      <c r="G830" s="719">
        <f>F830+18</f>
        <v>45442</v>
      </c>
    </row>
    <row r="831" spans="1:8" s="628" customFormat="1" ht="17.25" customHeight="1">
      <c r="A831" s="682"/>
      <c r="B831" s="652" t="s">
        <v>2687</v>
      </c>
      <c r="C831" s="651" t="s">
        <v>2686</v>
      </c>
      <c r="D831" s="679"/>
      <c r="E831" s="677">
        <f>F831-3</f>
        <v>45428</v>
      </c>
      <c r="F831" s="719">
        <f>F830+7</f>
        <v>45431</v>
      </c>
      <c r="G831" s="719">
        <f>F831+18</f>
        <v>45449</v>
      </c>
      <c r="H831" s="720"/>
    </row>
    <row r="832" spans="1:8" s="628" customFormat="1" ht="17.25" customHeight="1">
      <c r="A832" s="682"/>
      <c r="B832" s="652" t="s">
        <v>2685</v>
      </c>
      <c r="C832" s="651" t="s">
        <v>2684</v>
      </c>
      <c r="D832" s="679"/>
      <c r="E832" s="677">
        <f>F832-3</f>
        <v>45435</v>
      </c>
      <c r="F832" s="719">
        <f>F831+7</f>
        <v>45438</v>
      </c>
      <c r="G832" s="719">
        <f>F832+18</f>
        <v>45456</v>
      </c>
    </row>
    <row r="833" spans="1:7" s="628" customFormat="1" ht="17.25" customHeight="1">
      <c r="B833" s="651" t="s">
        <v>2683</v>
      </c>
      <c r="C833" s="692" t="s">
        <v>2682</v>
      </c>
      <c r="D833" s="679"/>
      <c r="E833" s="677">
        <f>F833-3</f>
        <v>45442</v>
      </c>
      <c r="F833" s="719">
        <f>F832+7</f>
        <v>45445</v>
      </c>
      <c r="G833" s="719">
        <f>F833+18</f>
        <v>45463</v>
      </c>
    </row>
    <row r="834" spans="1:7" s="711" customFormat="1">
      <c r="A834" s="702" t="s">
        <v>2681</v>
      </c>
      <c r="B834" s="702"/>
      <c r="C834" s="715"/>
      <c r="D834" s="714"/>
      <c r="E834" s="713"/>
      <c r="F834" s="712"/>
      <c r="G834" s="712"/>
    </row>
    <row r="835" spans="1:7" s="628" customFormat="1" ht="15" hidden="1">
      <c r="A835" s="693"/>
      <c r="B835" s="708" t="s">
        <v>2660</v>
      </c>
      <c r="C835" s="657" t="s">
        <v>21</v>
      </c>
      <c r="D835" s="709" t="s">
        <v>5</v>
      </c>
      <c r="E835" s="677" t="s">
        <v>2569</v>
      </c>
      <c r="F835" s="677" t="s">
        <v>6</v>
      </c>
      <c r="G835" s="677" t="s">
        <v>164</v>
      </c>
    </row>
    <row r="836" spans="1:7" s="628" customFormat="1" ht="15" hidden="1">
      <c r="A836" s="693"/>
      <c r="B836" s="708"/>
      <c r="C836" s="707"/>
      <c r="D836" s="706"/>
      <c r="E836" s="677" t="s">
        <v>2568</v>
      </c>
      <c r="F836" s="677" t="s">
        <v>24</v>
      </c>
      <c r="G836" s="677" t="s">
        <v>25</v>
      </c>
    </row>
    <row r="837" spans="1:7" s="628" customFormat="1" ht="15" hidden="1">
      <c r="A837" s="693"/>
      <c r="B837" s="692" t="s">
        <v>2680</v>
      </c>
      <c r="C837" s="692" t="s">
        <v>2679</v>
      </c>
      <c r="D837" s="705" t="s">
        <v>2678</v>
      </c>
      <c r="E837" s="678">
        <f>F837-5</f>
        <v>45075</v>
      </c>
      <c r="F837" s="634">
        <v>45080</v>
      </c>
      <c r="G837" s="677">
        <f>F837+21</f>
        <v>45101</v>
      </c>
    </row>
    <row r="838" spans="1:7" s="628" customFormat="1" ht="15" hidden="1">
      <c r="A838" s="693"/>
      <c r="B838" s="692" t="s">
        <v>2662</v>
      </c>
      <c r="C838" s="692" t="s">
        <v>2662</v>
      </c>
      <c r="D838" s="704"/>
      <c r="E838" s="678">
        <f>F838-5</f>
        <v>45082</v>
      </c>
      <c r="F838" s="677">
        <f>F837+7</f>
        <v>45087</v>
      </c>
      <c r="G838" s="677">
        <f>F838+17</f>
        <v>45104</v>
      </c>
    </row>
    <row r="839" spans="1:7" s="628" customFormat="1" ht="15" hidden="1">
      <c r="A839" s="693"/>
      <c r="B839" s="692" t="s">
        <v>2677</v>
      </c>
      <c r="C839" s="692" t="s">
        <v>2676</v>
      </c>
      <c r="D839" s="704"/>
      <c r="E839" s="678">
        <f>F839-5</f>
        <v>45089</v>
      </c>
      <c r="F839" s="677">
        <f>F838+7</f>
        <v>45094</v>
      </c>
      <c r="G839" s="677">
        <f>F839+17</f>
        <v>45111</v>
      </c>
    </row>
    <row r="840" spans="1:7" s="628" customFormat="1" ht="15" hidden="1">
      <c r="A840" s="693"/>
      <c r="B840" s="692" t="s">
        <v>2675</v>
      </c>
      <c r="C840" s="692" t="s">
        <v>2674</v>
      </c>
      <c r="D840" s="704"/>
      <c r="E840" s="678">
        <f>F840-5</f>
        <v>45096</v>
      </c>
      <c r="F840" s="677">
        <f>F839+7</f>
        <v>45101</v>
      </c>
      <c r="G840" s="677">
        <f>F840+17</f>
        <v>45118</v>
      </c>
    </row>
    <row r="841" spans="1:7" s="628" customFormat="1" ht="15.75" hidden="1" customHeight="1">
      <c r="A841" s="693"/>
      <c r="B841" s="692" t="s">
        <v>2673</v>
      </c>
      <c r="C841" s="692" t="s">
        <v>2672</v>
      </c>
      <c r="D841" s="703"/>
      <c r="E841" s="678">
        <f>F841-5</f>
        <v>45103</v>
      </c>
      <c r="F841" s="677">
        <f>F840+7</f>
        <v>45108</v>
      </c>
      <c r="G841" s="677">
        <f>F841+17</f>
        <v>45125</v>
      </c>
    </row>
    <row r="842" spans="1:7" s="628" customFormat="1" ht="15">
      <c r="A842" s="693"/>
      <c r="B842" s="718" t="s">
        <v>1142</v>
      </c>
      <c r="C842" s="657" t="s">
        <v>21</v>
      </c>
      <c r="D842" s="709" t="s">
        <v>5</v>
      </c>
      <c r="E842" s="677" t="s">
        <v>2569</v>
      </c>
      <c r="F842" s="677" t="s">
        <v>6</v>
      </c>
      <c r="G842" s="677" t="s">
        <v>164</v>
      </c>
    </row>
    <row r="843" spans="1:7" s="628" customFormat="1" ht="15">
      <c r="A843" s="693"/>
      <c r="B843" s="717"/>
      <c r="C843" s="707"/>
      <c r="D843" s="706"/>
      <c r="E843" s="677" t="s">
        <v>2568</v>
      </c>
      <c r="F843" s="677" t="s">
        <v>24</v>
      </c>
      <c r="G843" s="677" t="s">
        <v>25</v>
      </c>
    </row>
    <row r="844" spans="1:7" s="628" customFormat="1" ht="15">
      <c r="A844" s="693"/>
      <c r="B844" s="652" t="s">
        <v>2671</v>
      </c>
      <c r="C844" s="651" t="s">
        <v>2670</v>
      </c>
      <c r="D844" s="705" t="s">
        <v>2669</v>
      </c>
      <c r="E844" s="678">
        <f>F844-5</f>
        <v>45408</v>
      </c>
      <c r="F844" s="634">
        <v>45413</v>
      </c>
      <c r="G844" s="677">
        <f>F844+21</f>
        <v>45434</v>
      </c>
    </row>
    <row r="845" spans="1:7" s="628" customFormat="1" ht="15">
      <c r="A845" s="693"/>
      <c r="B845" s="652" t="s">
        <v>2668</v>
      </c>
      <c r="C845" s="716" t="s">
        <v>2667</v>
      </c>
      <c r="D845" s="704"/>
      <c r="E845" s="678">
        <f>F845-5</f>
        <v>45415</v>
      </c>
      <c r="F845" s="677">
        <f>F844+7</f>
        <v>45420</v>
      </c>
      <c r="G845" s="677">
        <f>F845+17</f>
        <v>45437</v>
      </c>
    </row>
    <row r="846" spans="1:7" s="628" customFormat="1" ht="15">
      <c r="A846" s="693"/>
      <c r="B846" s="651" t="s">
        <v>2666</v>
      </c>
      <c r="C846" s="716" t="s">
        <v>2665</v>
      </c>
      <c r="D846" s="704"/>
      <c r="E846" s="678">
        <f>F846-5</f>
        <v>45422</v>
      </c>
      <c r="F846" s="677">
        <f>F845+7</f>
        <v>45427</v>
      </c>
      <c r="G846" s="677">
        <f>F846+17</f>
        <v>45444</v>
      </c>
    </row>
    <row r="847" spans="1:7" s="628" customFormat="1" ht="15">
      <c r="A847" s="693"/>
      <c r="B847" s="652" t="s">
        <v>2664</v>
      </c>
      <c r="C847" s="716" t="s">
        <v>2663</v>
      </c>
      <c r="D847" s="704"/>
      <c r="E847" s="678">
        <f>F847-5</f>
        <v>45429</v>
      </c>
      <c r="F847" s="677">
        <f>F846+7</f>
        <v>45434</v>
      </c>
      <c r="G847" s="677">
        <f>F847+17</f>
        <v>45451</v>
      </c>
    </row>
    <row r="848" spans="1:7" s="628" customFormat="1" ht="15.95" customHeight="1">
      <c r="A848" s="693"/>
      <c r="B848" s="696" t="s">
        <v>2662</v>
      </c>
      <c r="C848" s="692" t="s">
        <v>2661</v>
      </c>
      <c r="D848" s="703"/>
      <c r="E848" s="678">
        <f>F848-5</f>
        <v>45436</v>
      </c>
      <c r="F848" s="677">
        <f>F847+7</f>
        <v>45441</v>
      </c>
      <c r="G848" s="677">
        <f>F848+17</f>
        <v>45458</v>
      </c>
    </row>
    <row r="849" spans="1:7" s="711" customFormat="1">
      <c r="A849" s="702" t="s">
        <v>2637</v>
      </c>
      <c r="B849" s="702"/>
      <c r="C849" s="715"/>
      <c r="D849" s="714"/>
      <c r="E849" s="713"/>
      <c r="F849" s="712"/>
      <c r="G849" s="712"/>
    </row>
    <row r="850" spans="1:7" s="628" customFormat="1" ht="15" hidden="1">
      <c r="A850" s="693"/>
      <c r="B850" s="710" t="s">
        <v>2660</v>
      </c>
      <c r="C850" s="657" t="s">
        <v>21</v>
      </c>
      <c r="D850" s="709" t="s">
        <v>5</v>
      </c>
      <c r="E850" s="677" t="s">
        <v>2569</v>
      </c>
      <c r="F850" s="677" t="s">
        <v>6</v>
      </c>
      <c r="G850" s="677" t="s">
        <v>2659</v>
      </c>
    </row>
    <row r="851" spans="1:7" s="628" customFormat="1" ht="15" hidden="1">
      <c r="A851" s="693"/>
      <c r="B851" s="710"/>
      <c r="C851" s="707"/>
      <c r="D851" s="706"/>
      <c r="E851" s="677" t="s">
        <v>2568</v>
      </c>
      <c r="F851" s="677" t="s">
        <v>24</v>
      </c>
      <c r="G851" s="677" t="s">
        <v>25</v>
      </c>
    </row>
    <row r="852" spans="1:7" s="628" customFormat="1" ht="15" hidden="1">
      <c r="A852" s="693"/>
      <c r="B852" s="652" t="s">
        <v>2599</v>
      </c>
      <c r="C852" s="651" t="s">
        <v>2638</v>
      </c>
      <c r="D852" s="705" t="s">
        <v>2658</v>
      </c>
      <c r="E852" s="678">
        <f>F852-6</f>
        <v>44834</v>
      </c>
      <c r="F852" s="677">
        <v>44840</v>
      </c>
      <c r="G852" s="677">
        <f>F852+20</f>
        <v>44860</v>
      </c>
    </row>
    <row r="853" spans="1:7" s="628" customFormat="1" ht="15" hidden="1">
      <c r="A853" s="693"/>
      <c r="B853" s="696" t="s">
        <v>2657</v>
      </c>
      <c r="C853" s="692" t="s">
        <v>2656</v>
      </c>
      <c r="D853" s="704"/>
      <c r="E853" s="678">
        <f>F853-6</f>
        <v>44841</v>
      </c>
      <c r="F853" s="677">
        <f>F852+7</f>
        <v>44847</v>
      </c>
      <c r="G853" s="677">
        <f>F853+20</f>
        <v>44867</v>
      </c>
    </row>
    <row r="854" spans="1:7" s="628" customFormat="1" ht="15" hidden="1">
      <c r="A854" s="693"/>
      <c r="B854" s="651" t="s">
        <v>2655</v>
      </c>
      <c r="C854" s="692" t="s">
        <v>2654</v>
      </c>
      <c r="D854" s="704"/>
      <c r="E854" s="678">
        <f>F854-6</f>
        <v>44848</v>
      </c>
      <c r="F854" s="677">
        <f>F853+7</f>
        <v>44854</v>
      </c>
      <c r="G854" s="677">
        <f>F854+20</f>
        <v>44874</v>
      </c>
    </row>
    <row r="855" spans="1:7" s="628" customFormat="1" ht="15" hidden="1">
      <c r="A855" s="693"/>
      <c r="B855" s="696" t="s">
        <v>2653</v>
      </c>
      <c r="C855" s="692" t="s">
        <v>2652</v>
      </c>
      <c r="D855" s="704"/>
      <c r="E855" s="678">
        <f>F855-6</f>
        <v>44855</v>
      </c>
      <c r="F855" s="677">
        <f>F854+7</f>
        <v>44861</v>
      </c>
      <c r="G855" s="677">
        <f>F855+20</f>
        <v>44881</v>
      </c>
    </row>
    <row r="856" spans="1:7" s="628" customFormat="1" ht="15.95" hidden="1" customHeight="1">
      <c r="A856" s="693"/>
      <c r="B856" s="696" t="s">
        <v>2651</v>
      </c>
      <c r="C856" s="692" t="s">
        <v>2650</v>
      </c>
      <c r="D856" s="703"/>
      <c r="E856" s="678">
        <f>F856-6</f>
        <v>44862</v>
      </c>
      <c r="F856" s="677">
        <f>F855+7</f>
        <v>44868</v>
      </c>
      <c r="G856" s="677">
        <f>F856+20</f>
        <v>44888</v>
      </c>
    </row>
    <row r="857" spans="1:7" s="628" customFormat="1" ht="15" hidden="1">
      <c r="A857" s="693"/>
      <c r="B857" s="697" t="s">
        <v>1142</v>
      </c>
      <c r="C857" s="657" t="s">
        <v>21</v>
      </c>
      <c r="D857" s="709" t="s">
        <v>5</v>
      </c>
      <c r="E857" s="677" t="s">
        <v>2569</v>
      </c>
      <c r="F857" s="677" t="s">
        <v>6</v>
      </c>
      <c r="G857" s="677" t="s">
        <v>2637</v>
      </c>
    </row>
    <row r="858" spans="1:7" s="628" customFormat="1" ht="15" hidden="1">
      <c r="A858" s="693"/>
      <c r="B858" s="697"/>
      <c r="C858" s="707"/>
      <c r="D858" s="706"/>
      <c r="E858" s="677" t="s">
        <v>2568</v>
      </c>
      <c r="F858" s="677" t="s">
        <v>24</v>
      </c>
      <c r="G858" s="677" t="s">
        <v>25</v>
      </c>
    </row>
    <row r="859" spans="1:7" s="628" customFormat="1" ht="15" hidden="1">
      <c r="A859" s="693"/>
      <c r="B859" s="696" t="s">
        <v>2649</v>
      </c>
      <c r="C859" s="692" t="s">
        <v>2648</v>
      </c>
      <c r="D859" s="705" t="s">
        <v>2647</v>
      </c>
      <c r="E859" s="678">
        <f>F859-6</f>
        <v>44862</v>
      </c>
      <c r="F859" s="677">
        <v>44868</v>
      </c>
      <c r="G859" s="677">
        <f>F859+23</f>
        <v>44891</v>
      </c>
    </row>
    <row r="860" spans="1:7" s="628" customFormat="1" ht="15" hidden="1">
      <c r="A860" s="693"/>
      <c r="B860" s="696" t="s">
        <v>2646</v>
      </c>
      <c r="C860" s="692" t="s">
        <v>2645</v>
      </c>
      <c r="D860" s="704"/>
      <c r="E860" s="678">
        <f>F860-6</f>
        <v>44869</v>
      </c>
      <c r="F860" s="677">
        <f>F859+7</f>
        <v>44875</v>
      </c>
      <c r="G860" s="677">
        <f>F860+23</f>
        <v>44898</v>
      </c>
    </row>
    <row r="861" spans="1:7" s="628" customFormat="1" ht="15" hidden="1">
      <c r="A861" s="693"/>
      <c r="B861" s="696" t="s">
        <v>2599</v>
      </c>
      <c r="C861" s="692" t="s">
        <v>2638</v>
      </c>
      <c r="D861" s="704"/>
      <c r="E861" s="678">
        <f>F861-6</f>
        <v>44876</v>
      </c>
      <c r="F861" s="677">
        <f>F860+7</f>
        <v>44882</v>
      </c>
      <c r="G861" s="677">
        <f>F861+23</f>
        <v>44905</v>
      </c>
    </row>
    <row r="862" spans="1:7" s="628" customFormat="1" ht="15" hidden="1">
      <c r="A862" s="693"/>
      <c r="B862" s="696" t="s">
        <v>2599</v>
      </c>
      <c r="C862" s="692" t="s">
        <v>2638</v>
      </c>
      <c r="D862" s="704"/>
      <c r="E862" s="678">
        <f>F862-6</f>
        <v>44883</v>
      </c>
      <c r="F862" s="677">
        <f>F861+7</f>
        <v>44889</v>
      </c>
      <c r="G862" s="677">
        <f>F862+23</f>
        <v>44912</v>
      </c>
    </row>
    <row r="863" spans="1:7" s="628" customFormat="1" ht="15.95" hidden="1" customHeight="1">
      <c r="A863" s="693"/>
      <c r="B863" s="696" t="s">
        <v>2639</v>
      </c>
      <c r="C863" s="692" t="s">
        <v>2638</v>
      </c>
      <c r="D863" s="703"/>
      <c r="E863" s="678">
        <f>F863-6</f>
        <v>44890</v>
      </c>
      <c r="F863" s="677">
        <f>F862+7</f>
        <v>44896</v>
      </c>
      <c r="G863" s="677">
        <f>F863+23</f>
        <v>44919</v>
      </c>
    </row>
    <row r="864" spans="1:7" s="628" customFormat="1" ht="15">
      <c r="A864" s="693"/>
      <c r="B864" s="640" t="s">
        <v>1142</v>
      </c>
      <c r="C864" s="657" t="s">
        <v>21</v>
      </c>
      <c r="D864" s="709" t="s">
        <v>5</v>
      </c>
      <c r="E864" s="677" t="s">
        <v>2569</v>
      </c>
      <c r="F864" s="677" t="s">
        <v>6</v>
      </c>
      <c r="G864" s="677" t="s">
        <v>2637</v>
      </c>
    </row>
    <row r="865" spans="1:7" s="628" customFormat="1" ht="15">
      <c r="A865" s="693"/>
      <c r="B865" s="640"/>
      <c r="C865" s="707"/>
      <c r="D865" s="706"/>
      <c r="E865" s="677" t="s">
        <v>2568</v>
      </c>
      <c r="F865" s="677" t="s">
        <v>24</v>
      </c>
      <c r="G865" s="677" t="s">
        <v>25</v>
      </c>
    </row>
    <row r="866" spans="1:7" s="628" customFormat="1" ht="15">
      <c r="A866" s="693"/>
      <c r="B866" s="696" t="s">
        <v>2644</v>
      </c>
      <c r="C866" s="696" t="s">
        <v>2643</v>
      </c>
      <c r="D866" s="705" t="s">
        <v>2642</v>
      </c>
      <c r="E866" s="678">
        <f>F866-5</f>
        <v>45414</v>
      </c>
      <c r="F866" s="677">
        <v>45419</v>
      </c>
      <c r="G866" s="677">
        <f>F866+22</f>
        <v>45441</v>
      </c>
    </row>
    <row r="867" spans="1:7" s="628" customFormat="1" ht="15">
      <c r="A867" s="693"/>
      <c r="B867" s="696" t="s">
        <v>2641</v>
      </c>
      <c r="C867" s="696" t="s">
        <v>2640</v>
      </c>
      <c r="D867" s="704"/>
      <c r="E867" s="678">
        <f>F867-5</f>
        <v>45421</v>
      </c>
      <c r="F867" s="677">
        <f>F866+7</f>
        <v>45426</v>
      </c>
      <c r="G867" s="677">
        <f>F867+22</f>
        <v>45448</v>
      </c>
    </row>
    <row r="868" spans="1:7" s="628" customFormat="1" ht="15">
      <c r="A868" s="693"/>
      <c r="B868" s="696" t="s">
        <v>2639</v>
      </c>
      <c r="C868" s="696" t="s">
        <v>2638</v>
      </c>
      <c r="D868" s="704"/>
      <c r="E868" s="678">
        <f>F868-5</f>
        <v>45428</v>
      </c>
      <c r="F868" s="677">
        <f>F867+7</f>
        <v>45433</v>
      </c>
      <c r="G868" s="677">
        <f>F868+22</f>
        <v>45455</v>
      </c>
    </row>
    <row r="869" spans="1:7" s="628" customFormat="1" ht="15">
      <c r="A869" s="693"/>
      <c r="B869" s="696" t="s">
        <v>2599</v>
      </c>
      <c r="C869" s="696" t="s">
        <v>2638</v>
      </c>
      <c r="D869" s="704"/>
      <c r="E869" s="678">
        <f>F869-5</f>
        <v>45435</v>
      </c>
      <c r="F869" s="677">
        <f>F868+7</f>
        <v>45440</v>
      </c>
      <c r="G869" s="677">
        <f>F869+22</f>
        <v>45462</v>
      </c>
    </row>
    <row r="870" spans="1:7" s="628" customFormat="1" ht="15.95" customHeight="1">
      <c r="A870" s="693"/>
      <c r="B870" s="696" t="s">
        <v>2599</v>
      </c>
      <c r="C870" s="696" t="s">
        <v>2638</v>
      </c>
      <c r="D870" s="704"/>
      <c r="E870" s="678">
        <f>F870-5</f>
        <v>45442</v>
      </c>
      <c r="F870" s="677">
        <f>F869+7</f>
        <v>45447</v>
      </c>
      <c r="G870" s="677">
        <f>F870+22</f>
        <v>45469</v>
      </c>
    </row>
    <row r="871" spans="1:7" s="628" customFormat="1" ht="15" hidden="1">
      <c r="A871" s="693"/>
      <c r="B871" s="708" t="s">
        <v>1142</v>
      </c>
      <c r="C871" s="657" t="s">
        <v>21</v>
      </c>
      <c r="D871" s="709" t="s">
        <v>5</v>
      </c>
      <c r="E871" s="677" t="s">
        <v>2569</v>
      </c>
      <c r="F871" s="677" t="s">
        <v>6</v>
      </c>
      <c r="G871" s="677" t="s">
        <v>2637</v>
      </c>
    </row>
    <row r="872" spans="1:7" s="628" customFormat="1" ht="15" hidden="1">
      <c r="A872" s="693"/>
      <c r="B872" s="708"/>
      <c r="C872" s="707"/>
      <c r="D872" s="706"/>
      <c r="E872" s="677" t="s">
        <v>2568</v>
      </c>
      <c r="F872" s="677" t="s">
        <v>24</v>
      </c>
      <c r="G872" s="677" t="s">
        <v>25</v>
      </c>
    </row>
    <row r="873" spans="1:7" s="628" customFormat="1" ht="15" hidden="1">
      <c r="A873" s="693"/>
      <c r="B873" s="652" t="s">
        <v>2636</v>
      </c>
      <c r="C873" s="651" t="s">
        <v>2635</v>
      </c>
      <c r="D873" s="705" t="s">
        <v>2513</v>
      </c>
      <c r="E873" s="678">
        <f>F873-6</f>
        <v>45014</v>
      </c>
      <c r="F873" s="677">
        <v>45020</v>
      </c>
      <c r="G873" s="677">
        <f>F873+23</f>
        <v>45043</v>
      </c>
    </row>
    <row r="874" spans="1:7" s="628" customFormat="1" ht="15" hidden="1">
      <c r="A874" s="693"/>
      <c r="B874" s="696" t="s">
        <v>2634</v>
      </c>
      <c r="C874" s="692" t="s">
        <v>2633</v>
      </c>
      <c r="D874" s="704"/>
      <c r="E874" s="678">
        <f>F874-6</f>
        <v>45021</v>
      </c>
      <c r="F874" s="677">
        <f>F873+7</f>
        <v>45027</v>
      </c>
      <c r="G874" s="677">
        <f>F874+23</f>
        <v>45050</v>
      </c>
    </row>
    <row r="875" spans="1:7" s="628" customFormat="1" ht="15" hidden="1">
      <c r="A875" s="693"/>
      <c r="B875" s="652" t="s">
        <v>2632</v>
      </c>
      <c r="C875" s="651" t="s">
        <v>2631</v>
      </c>
      <c r="D875" s="704"/>
      <c r="E875" s="678">
        <f>F875-6</f>
        <v>45028</v>
      </c>
      <c r="F875" s="677">
        <f>F874+7</f>
        <v>45034</v>
      </c>
      <c r="G875" s="677">
        <f>F875+23</f>
        <v>45057</v>
      </c>
    </row>
    <row r="876" spans="1:7" s="628" customFormat="1" ht="15" hidden="1">
      <c r="A876" s="693"/>
      <c r="B876" s="696" t="s">
        <v>2630</v>
      </c>
      <c r="C876" s="692" t="s">
        <v>2629</v>
      </c>
      <c r="D876" s="704"/>
      <c r="E876" s="678">
        <f>F876-6</f>
        <v>45035</v>
      </c>
      <c r="F876" s="677">
        <f>F875+7</f>
        <v>45041</v>
      </c>
      <c r="G876" s="677">
        <f>F876+23</f>
        <v>45064</v>
      </c>
    </row>
    <row r="877" spans="1:7" s="628" customFormat="1" ht="15.95" hidden="1" customHeight="1">
      <c r="A877" s="693"/>
      <c r="B877" s="652" t="s">
        <v>2628</v>
      </c>
      <c r="C877" s="651" t="s">
        <v>2627</v>
      </c>
      <c r="D877" s="703"/>
      <c r="E877" s="678">
        <f>F877-6</f>
        <v>45042</v>
      </c>
      <c r="F877" s="677">
        <f>F876+7</f>
        <v>45048</v>
      </c>
      <c r="G877" s="677">
        <f>F877+23</f>
        <v>45071</v>
      </c>
    </row>
    <row r="878" spans="1:7" s="642" customFormat="1">
      <c r="A878" s="702" t="s">
        <v>2626</v>
      </c>
      <c r="B878" s="702"/>
      <c r="C878" s="701"/>
      <c r="D878" s="700"/>
      <c r="E878" s="699"/>
      <c r="F878" s="698"/>
      <c r="G878" s="698"/>
    </row>
    <row r="879" spans="1:7" s="628" customFormat="1" ht="15">
      <c r="A879" s="693"/>
      <c r="B879" s="640" t="s">
        <v>1142</v>
      </c>
      <c r="C879" s="657" t="s">
        <v>21</v>
      </c>
      <c r="D879" s="657" t="s">
        <v>5</v>
      </c>
      <c r="E879" s="677" t="s">
        <v>2569</v>
      </c>
      <c r="F879" s="677" t="s">
        <v>6</v>
      </c>
      <c r="G879" s="677" t="s">
        <v>95</v>
      </c>
    </row>
    <row r="880" spans="1:7" s="628" customFormat="1" ht="15">
      <c r="A880" s="693"/>
      <c r="B880" s="640"/>
      <c r="C880" s="685"/>
      <c r="D880" s="685"/>
      <c r="E880" s="677" t="s">
        <v>2568</v>
      </c>
      <c r="F880" s="677" t="s">
        <v>24</v>
      </c>
      <c r="G880" s="677" t="s">
        <v>25</v>
      </c>
    </row>
    <row r="881" spans="1:7" s="628" customFormat="1" ht="15">
      <c r="A881" s="693"/>
      <c r="B881" s="696" t="s">
        <v>2625</v>
      </c>
      <c r="C881" s="696" t="s">
        <v>2624</v>
      </c>
      <c r="D881" s="679" t="s">
        <v>2623</v>
      </c>
      <c r="E881" s="678">
        <f>F881-6</f>
        <v>45413</v>
      </c>
      <c r="F881" s="677">
        <v>45419</v>
      </c>
      <c r="G881" s="677">
        <f>F881+13</f>
        <v>45432</v>
      </c>
    </row>
    <row r="882" spans="1:7" s="628" customFormat="1" ht="15">
      <c r="A882" s="693"/>
      <c r="B882" s="696" t="s">
        <v>2622</v>
      </c>
      <c r="C882" s="696" t="s">
        <v>2618</v>
      </c>
      <c r="D882" s="679"/>
      <c r="E882" s="678">
        <f>F882-6</f>
        <v>45420</v>
      </c>
      <c r="F882" s="677">
        <f>F881+7</f>
        <v>45426</v>
      </c>
      <c r="G882" s="677">
        <f>F882+13</f>
        <v>45439</v>
      </c>
    </row>
    <row r="883" spans="1:7" s="628" customFormat="1" ht="15">
      <c r="A883" s="693"/>
      <c r="B883" s="696" t="s">
        <v>2621</v>
      </c>
      <c r="C883" s="696" t="s">
        <v>2618</v>
      </c>
      <c r="D883" s="679"/>
      <c r="E883" s="678">
        <f>F883-6</f>
        <v>45427</v>
      </c>
      <c r="F883" s="677">
        <f>F882+7</f>
        <v>45433</v>
      </c>
      <c r="G883" s="677">
        <f>F883+13</f>
        <v>45446</v>
      </c>
    </row>
    <row r="884" spans="1:7" s="628" customFormat="1" ht="15">
      <c r="A884" s="693"/>
      <c r="B884" s="696" t="s">
        <v>2620</v>
      </c>
      <c r="C884" s="696" t="s">
        <v>2618</v>
      </c>
      <c r="D884" s="679"/>
      <c r="E884" s="678">
        <f>F884-6</f>
        <v>45434</v>
      </c>
      <c r="F884" s="677">
        <f>F883+7</f>
        <v>45440</v>
      </c>
      <c r="G884" s="677">
        <f>F884+13</f>
        <v>45453</v>
      </c>
    </row>
    <row r="885" spans="1:7" s="628" customFormat="1" ht="15">
      <c r="A885" s="693"/>
      <c r="B885" s="696" t="s">
        <v>2619</v>
      </c>
      <c r="C885" s="696" t="s">
        <v>2618</v>
      </c>
      <c r="D885" s="679"/>
      <c r="E885" s="678">
        <f>F885-6</f>
        <v>45441</v>
      </c>
      <c r="F885" s="677">
        <f>F884+7</f>
        <v>45447</v>
      </c>
      <c r="G885" s="677">
        <f>F885+13</f>
        <v>45460</v>
      </c>
    </row>
    <row r="886" spans="1:7" s="628" customFormat="1" ht="15" hidden="1">
      <c r="A886" s="693"/>
      <c r="B886" s="697" t="s">
        <v>1142</v>
      </c>
      <c r="C886" s="657" t="s">
        <v>21</v>
      </c>
      <c r="D886" s="657" t="s">
        <v>5</v>
      </c>
      <c r="E886" s="677" t="s">
        <v>2569</v>
      </c>
      <c r="F886" s="677" t="s">
        <v>6</v>
      </c>
      <c r="G886" s="677" t="e">
        <f>F886+13</f>
        <v>#VALUE!</v>
      </c>
    </row>
    <row r="887" spans="1:7" s="628" customFormat="1" ht="15" hidden="1">
      <c r="A887" s="693"/>
      <c r="B887" s="697"/>
      <c r="C887" s="685"/>
      <c r="D887" s="685"/>
      <c r="E887" s="677" t="s">
        <v>2568</v>
      </c>
      <c r="F887" s="677" t="s">
        <v>24</v>
      </c>
      <c r="G887" s="677" t="e">
        <f>F887+13</f>
        <v>#VALUE!</v>
      </c>
    </row>
    <row r="888" spans="1:7" s="628" customFormat="1" ht="15" hidden="1">
      <c r="A888" s="693"/>
      <c r="B888" s="652" t="s">
        <v>2603</v>
      </c>
      <c r="C888" s="651" t="s">
        <v>2617</v>
      </c>
      <c r="D888" s="679" t="s">
        <v>2471</v>
      </c>
      <c r="E888" s="678">
        <f>F888-6</f>
        <v>44860</v>
      </c>
      <c r="F888" s="677">
        <v>44866</v>
      </c>
      <c r="G888" s="677">
        <f>F888+13</f>
        <v>44879</v>
      </c>
    </row>
    <row r="889" spans="1:7" s="628" customFormat="1" ht="15" hidden="1">
      <c r="A889" s="693"/>
      <c r="B889" s="652" t="s">
        <v>2616</v>
      </c>
      <c r="C889" s="651" t="s">
        <v>2615</v>
      </c>
      <c r="D889" s="679"/>
      <c r="E889" s="678">
        <f>F889-6</f>
        <v>44867</v>
      </c>
      <c r="F889" s="677">
        <f>F888+7</f>
        <v>44873</v>
      </c>
      <c r="G889" s="677">
        <f>F889+13</f>
        <v>44886</v>
      </c>
    </row>
    <row r="890" spans="1:7" s="628" customFormat="1" ht="15" hidden="1">
      <c r="A890" s="693"/>
      <c r="B890" s="652" t="s">
        <v>2614</v>
      </c>
      <c r="C890" s="651" t="s">
        <v>2613</v>
      </c>
      <c r="D890" s="679"/>
      <c r="E890" s="678">
        <f>F890-6</f>
        <v>44874</v>
      </c>
      <c r="F890" s="677">
        <f>F889+7</f>
        <v>44880</v>
      </c>
      <c r="G890" s="677">
        <f>F890+13</f>
        <v>44893</v>
      </c>
    </row>
    <row r="891" spans="1:7" s="628" customFormat="1" ht="15" hidden="1">
      <c r="A891" s="693"/>
      <c r="B891" s="696" t="s">
        <v>2612</v>
      </c>
      <c r="C891" s="692" t="s">
        <v>2611</v>
      </c>
      <c r="D891" s="679"/>
      <c r="E891" s="678">
        <f>F891-6</f>
        <v>44881</v>
      </c>
      <c r="F891" s="677">
        <f>F890+7</f>
        <v>44887</v>
      </c>
      <c r="G891" s="677">
        <f>F891+13</f>
        <v>44900</v>
      </c>
    </row>
    <row r="892" spans="1:7" s="628" customFormat="1" ht="15" hidden="1">
      <c r="A892" s="693"/>
      <c r="B892" s="696" t="s">
        <v>2610</v>
      </c>
      <c r="C892" s="692" t="s">
        <v>2609</v>
      </c>
      <c r="D892" s="679"/>
      <c r="E892" s="678">
        <f>F892-6</f>
        <v>44888</v>
      </c>
      <c r="F892" s="677">
        <f>F891+7</f>
        <v>44894</v>
      </c>
      <c r="G892" s="677">
        <f>F892+13</f>
        <v>44907</v>
      </c>
    </row>
    <row r="893" spans="1:7" s="628" customFormat="1" ht="15" hidden="1">
      <c r="A893" s="693"/>
      <c r="B893" s="695" t="s">
        <v>1142</v>
      </c>
      <c r="C893" s="657" t="s">
        <v>21</v>
      </c>
      <c r="D893" s="657" t="s">
        <v>5</v>
      </c>
      <c r="E893" s="677" t="s">
        <v>2569</v>
      </c>
      <c r="F893" s="677" t="s">
        <v>6</v>
      </c>
      <c r="G893" s="677" t="e">
        <f>F893+13</f>
        <v>#VALUE!</v>
      </c>
    </row>
    <row r="894" spans="1:7" s="628" customFormat="1" ht="15" hidden="1">
      <c r="A894" s="693"/>
      <c r="B894" s="694"/>
      <c r="C894" s="685"/>
      <c r="D894" s="685"/>
      <c r="E894" s="677" t="s">
        <v>2568</v>
      </c>
      <c r="F894" s="677" t="s">
        <v>24</v>
      </c>
      <c r="G894" s="677" t="e">
        <f>F894+13</f>
        <v>#VALUE!</v>
      </c>
    </row>
    <row r="895" spans="1:7" s="628" customFormat="1" ht="15" hidden="1">
      <c r="A895" s="693"/>
      <c r="B895" s="652"/>
      <c r="C895" s="651"/>
      <c r="D895" s="679" t="s">
        <v>120</v>
      </c>
      <c r="E895" s="678">
        <f>F895-5</f>
        <v>44621</v>
      </c>
      <c r="F895" s="677">
        <v>44626</v>
      </c>
      <c r="G895" s="677">
        <f>F895+13</f>
        <v>44639</v>
      </c>
    </row>
    <row r="896" spans="1:7" s="628" customFormat="1" ht="15" hidden="1">
      <c r="A896" s="693"/>
      <c r="B896" s="652"/>
      <c r="C896" s="651"/>
      <c r="D896" s="679"/>
      <c r="E896" s="678">
        <f>F896-5</f>
        <v>44628</v>
      </c>
      <c r="F896" s="677">
        <f>F895+7</f>
        <v>44633</v>
      </c>
      <c r="G896" s="677">
        <f>F896+13</f>
        <v>44646</v>
      </c>
    </row>
    <row r="897" spans="1:7" s="628" customFormat="1" ht="15" hidden="1">
      <c r="A897" s="693"/>
      <c r="B897" s="652"/>
      <c r="C897" s="651"/>
      <c r="D897" s="679"/>
      <c r="E897" s="678">
        <f>F897-5</f>
        <v>44635</v>
      </c>
      <c r="F897" s="677">
        <f>F896+7</f>
        <v>44640</v>
      </c>
      <c r="G897" s="677">
        <f>F897+13</f>
        <v>44653</v>
      </c>
    </row>
    <row r="898" spans="1:7" s="628" customFormat="1" ht="15" hidden="1">
      <c r="A898" s="693"/>
      <c r="B898" s="652"/>
      <c r="C898" s="651"/>
      <c r="D898" s="679"/>
      <c r="E898" s="678">
        <f>F898-5</f>
        <v>44642</v>
      </c>
      <c r="F898" s="677">
        <f>F897+7</f>
        <v>44647</v>
      </c>
      <c r="G898" s="677">
        <f>F898+13</f>
        <v>44660</v>
      </c>
    </row>
    <row r="899" spans="1:7" s="628" customFormat="1" ht="15" hidden="1">
      <c r="A899" s="693"/>
      <c r="B899" s="652"/>
      <c r="C899" s="651"/>
      <c r="D899" s="679"/>
      <c r="E899" s="678">
        <f>F899-5</f>
        <v>44649</v>
      </c>
      <c r="F899" s="677">
        <f>F898+7</f>
        <v>44654</v>
      </c>
      <c r="G899" s="677">
        <f>F899+13</f>
        <v>44667</v>
      </c>
    </row>
    <row r="900" spans="1:7" s="642" customFormat="1" ht="15" hidden="1" customHeight="1">
      <c r="A900" s="691" t="s">
        <v>2206</v>
      </c>
      <c r="B900" s="691"/>
      <c r="C900" s="690"/>
      <c r="D900" s="689"/>
      <c r="E900" s="688"/>
      <c r="F900" s="688"/>
      <c r="G900" s="677">
        <f>F900+13</f>
        <v>13</v>
      </c>
    </row>
    <row r="901" spans="1:7" s="628" customFormat="1" ht="15.75" hidden="1" customHeight="1">
      <c r="A901" s="682"/>
      <c r="B901" s="687" t="s">
        <v>20</v>
      </c>
      <c r="C901" s="657" t="s">
        <v>21</v>
      </c>
      <c r="D901" s="657" t="s">
        <v>5</v>
      </c>
      <c r="E901" s="677" t="s">
        <v>2569</v>
      </c>
      <c r="F901" s="677" t="s">
        <v>6</v>
      </c>
      <c r="G901" s="677" t="e">
        <f>F901+13</f>
        <v>#VALUE!</v>
      </c>
    </row>
    <row r="902" spans="1:7" s="628" customFormat="1" ht="15.75" hidden="1" customHeight="1">
      <c r="A902" s="682"/>
      <c r="B902" s="686"/>
      <c r="C902" s="685"/>
      <c r="D902" s="685"/>
      <c r="E902" s="677" t="s">
        <v>2568</v>
      </c>
      <c r="F902" s="677" t="s">
        <v>24</v>
      </c>
      <c r="G902" s="677" t="e">
        <f>F902+13</f>
        <v>#VALUE!</v>
      </c>
    </row>
    <row r="903" spans="1:7" s="628" customFormat="1" ht="15.75" hidden="1" customHeight="1">
      <c r="A903" s="682"/>
      <c r="B903" s="651" t="s">
        <v>2608</v>
      </c>
      <c r="C903" s="692" t="s">
        <v>2607</v>
      </c>
      <c r="D903" s="679" t="s">
        <v>2606</v>
      </c>
      <c r="E903" s="678">
        <f>F903-4</f>
        <v>44252</v>
      </c>
      <c r="F903" s="677">
        <v>44256</v>
      </c>
      <c r="G903" s="677">
        <f>F903+13</f>
        <v>44269</v>
      </c>
    </row>
    <row r="904" spans="1:7" s="628" customFormat="1" ht="15.75" hidden="1" customHeight="1">
      <c r="A904" s="682"/>
      <c r="B904" s="651" t="s">
        <v>2605</v>
      </c>
      <c r="C904" s="692" t="s">
        <v>2604</v>
      </c>
      <c r="D904" s="679"/>
      <c r="E904" s="678">
        <f>F904-4</f>
        <v>44259</v>
      </c>
      <c r="F904" s="677">
        <f>F903+7</f>
        <v>44263</v>
      </c>
      <c r="G904" s="677">
        <f>F904+13</f>
        <v>44276</v>
      </c>
    </row>
    <row r="905" spans="1:7" s="628" customFormat="1" ht="15.75" hidden="1" customHeight="1">
      <c r="A905" s="682"/>
      <c r="B905" s="651" t="s">
        <v>2603</v>
      </c>
      <c r="C905" s="692" t="s">
        <v>2602</v>
      </c>
      <c r="D905" s="679"/>
      <c r="E905" s="678">
        <f>F905-4</f>
        <v>44266</v>
      </c>
      <c r="F905" s="677">
        <f>F904+7</f>
        <v>44270</v>
      </c>
      <c r="G905" s="677">
        <f>F905+13</f>
        <v>44283</v>
      </c>
    </row>
    <row r="906" spans="1:7" s="628" customFormat="1" ht="15.75" hidden="1" customHeight="1">
      <c r="A906" s="682"/>
      <c r="B906" s="651" t="s">
        <v>2601</v>
      </c>
      <c r="C906" s="692" t="s">
        <v>2600</v>
      </c>
      <c r="D906" s="679"/>
      <c r="E906" s="678">
        <f>F906-4</f>
        <v>44273</v>
      </c>
      <c r="F906" s="677">
        <f>F905+7</f>
        <v>44277</v>
      </c>
      <c r="G906" s="677">
        <f>F906+13</f>
        <v>44290</v>
      </c>
    </row>
    <row r="907" spans="1:7" s="628" customFormat="1" ht="15.75" hidden="1" customHeight="1">
      <c r="A907" s="682"/>
      <c r="B907" s="652" t="s">
        <v>2599</v>
      </c>
      <c r="C907" s="651" t="s">
        <v>2598</v>
      </c>
      <c r="D907" s="679"/>
      <c r="E907" s="678">
        <f>F907-4</f>
        <v>44280</v>
      </c>
      <c r="F907" s="677">
        <f>F906+7</f>
        <v>44284</v>
      </c>
      <c r="G907" s="677">
        <f>F907+13</f>
        <v>44297</v>
      </c>
    </row>
    <row r="908" spans="1:7" s="642" customFormat="1" ht="15" hidden="1" customHeight="1">
      <c r="A908" s="691" t="s">
        <v>2597</v>
      </c>
      <c r="B908" s="691"/>
      <c r="C908" s="690"/>
      <c r="D908" s="689"/>
      <c r="E908" s="688"/>
      <c r="F908" s="688"/>
      <c r="G908" s="677">
        <f>F908+13</f>
        <v>13</v>
      </c>
    </row>
    <row r="909" spans="1:7" s="628" customFormat="1" ht="15" hidden="1" customHeight="1">
      <c r="A909" s="682"/>
      <c r="B909" s="687" t="s">
        <v>20</v>
      </c>
      <c r="C909" s="657" t="s">
        <v>21</v>
      </c>
      <c r="D909" s="657" t="s">
        <v>5</v>
      </c>
      <c r="E909" s="677" t="s">
        <v>2569</v>
      </c>
      <c r="F909" s="677" t="s">
        <v>6</v>
      </c>
      <c r="G909" s="677" t="e">
        <f>F909+13</f>
        <v>#VALUE!</v>
      </c>
    </row>
    <row r="910" spans="1:7" s="628" customFormat="1" ht="15" hidden="1" customHeight="1">
      <c r="A910" s="682"/>
      <c r="B910" s="686"/>
      <c r="C910" s="685"/>
      <c r="D910" s="685"/>
      <c r="E910" s="677" t="s">
        <v>2568</v>
      </c>
      <c r="F910" s="677" t="s">
        <v>24</v>
      </c>
      <c r="G910" s="677" t="e">
        <f>F910+13</f>
        <v>#VALUE!</v>
      </c>
    </row>
    <row r="911" spans="1:7" s="628" customFormat="1" ht="15" hidden="1" customHeight="1">
      <c r="A911" s="682"/>
      <c r="B911" s="651"/>
      <c r="C911" s="692"/>
      <c r="D911" s="679" t="s">
        <v>2596</v>
      </c>
      <c r="E911" s="678">
        <f>F911-4</f>
        <v>44075</v>
      </c>
      <c r="F911" s="677">
        <v>44079</v>
      </c>
      <c r="G911" s="677">
        <f>F911+13</f>
        <v>44092</v>
      </c>
    </row>
    <row r="912" spans="1:7" s="628" customFormat="1" ht="15" hidden="1" customHeight="1">
      <c r="A912" s="682"/>
      <c r="B912" s="651"/>
      <c r="C912" s="692"/>
      <c r="D912" s="679"/>
      <c r="E912" s="678">
        <f>F912-4</f>
        <v>44082</v>
      </c>
      <c r="F912" s="677">
        <f>F911+7</f>
        <v>44086</v>
      </c>
      <c r="G912" s="677">
        <f>F912+13</f>
        <v>44099</v>
      </c>
    </row>
    <row r="913" spans="1:7" s="628" customFormat="1" ht="18" hidden="1" customHeight="1">
      <c r="A913" s="682"/>
      <c r="B913" s="651"/>
      <c r="C913" s="692"/>
      <c r="D913" s="679"/>
      <c r="E913" s="678">
        <f>F913-4</f>
        <v>44089</v>
      </c>
      <c r="F913" s="677">
        <f>F912+7</f>
        <v>44093</v>
      </c>
      <c r="G913" s="677">
        <f>F913+13</f>
        <v>44106</v>
      </c>
    </row>
    <row r="914" spans="1:7" s="628" customFormat="1" ht="18" hidden="1" customHeight="1">
      <c r="A914" s="682"/>
      <c r="B914" s="651"/>
      <c r="C914" s="692"/>
      <c r="D914" s="679"/>
      <c r="E914" s="678">
        <f>F914-4</f>
        <v>44096</v>
      </c>
      <c r="F914" s="677">
        <f>F913+7</f>
        <v>44100</v>
      </c>
      <c r="G914" s="677">
        <f>F914+13</f>
        <v>44113</v>
      </c>
    </row>
    <row r="915" spans="1:7" s="628" customFormat="1" ht="17.25" hidden="1" customHeight="1">
      <c r="A915" s="682"/>
      <c r="B915" s="652"/>
      <c r="C915" s="651"/>
      <c r="D915" s="679"/>
      <c r="E915" s="678">
        <f>F915-4</f>
        <v>44103</v>
      </c>
      <c r="F915" s="677">
        <f>F914+7</f>
        <v>44107</v>
      </c>
      <c r="G915" s="677">
        <f>F915+13</f>
        <v>44120</v>
      </c>
    </row>
    <row r="916" spans="1:7" s="642" customFormat="1" ht="15" hidden="1" customHeight="1">
      <c r="A916" s="691" t="s">
        <v>2594</v>
      </c>
      <c r="B916" s="691"/>
      <c r="C916" s="690"/>
      <c r="D916" s="689"/>
      <c r="E916" s="688"/>
      <c r="F916" s="688"/>
      <c r="G916" s="677">
        <f>F916+13</f>
        <v>13</v>
      </c>
    </row>
    <row r="917" spans="1:7" s="628" customFormat="1" ht="15" hidden="1" customHeight="1">
      <c r="A917" s="682"/>
      <c r="B917" s="687" t="s">
        <v>20</v>
      </c>
      <c r="C917" s="657" t="s">
        <v>21</v>
      </c>
      <c r="D917" s="657" t="s">
        <v>5</v>
      </c>
      <c r="E917" s="677" t="s">
        <v>2569</v>
      </c>
      <c r="F917" s="677" t="s">
        <v>6</v>
      </c>
      <c r="G917" s="677" t="e">
        <f>F917+13</f>
        <v>#VALUE!</v>
      </c>
    </row>
    <row r="918" spans="1:7" s="628" customFormat="1" ht="15" hidden="1" customHeight="1">
      <c r="A918" s="682"/>
      <c r="B918" s="686"/>
      <c r="C918" s="685"/>
      <c r="D918" s="685"/>
      <c r="E918" s="677" t="s">
        <v>2568</v>
      </c>
      <c r="F918" s="677" t="s">
        <v>24</v>
      </c>
      <c r="G918" s="677" t="e">
        <f>F918+13</f>
        <v>#VALUE!</v>
      </c>
    </row>
    <row r="919" spans="1:7" s="628" customFormat="1" ht="16.5" hidden="1" customHeight="1">
      <c r="A919" s="682"/>
      <c r="B919" s="651"/>
      <c r="C919" s="692"/>
      <c r="D919" s="679" t="s">
        <v>2595</v>
      </c>
      <c r="E919" s="678">
        <f>F919-4</f>
        <v>44252</v>
      </c>
      <c r="F919" s="677">
        <v>44256</v>
      </c>
      <c r="G919" s="677">
        <f>F919+13</f>
        <v>44269</v>
      </c>
    </row>
    <row r="920" spans="1:7" s="628" customFormat="1" ht="15" hidden="1" customHeight="1">
      <c r="A920" s="682"/>
      <c r="B920" s="651"/>
      <c r="C920" s="692"/>
      <c r="D920" s="679"/>
      <c r="E920" s="678">
        <f>F920-4</f>
        <v>44259</v>
      </c>
      <c r="F920" s="677">
        <f>F919+7</f>
        <v>44263</v>
      </c>
      <c r="G920" s="677">
        <f>F920+13</f>
        <v>44276</v>
      </c>
    </row>
    <row r="921" spans="1:7" s="628" customFormat="1" ht="18" hidden="1" customHeight="1">
      <c r="A921" s="682"/>
      <c r="B921" s="651"/>
      <c r="C921" s="692"/>
      <c r="D921" s="679"/>
      <c r="E921" s="678">
        <f>F921-4</f>
        <v>44266</v>
      </c>
      <c r="F921" s="677">
        <f>F920+7</f>
        <v>44270</v>
      </c>
      <c r="G921" s="677">
        <f>F921+13</f>
        <v>44283</v>
      </c>
    </row>
    <row r="922" spans="1:7" s="628" customFormat="1" ht="18" hidden="1" customHeight="1">
      <c r="A922" s="682"/>
      <c r="B922" s="651"/>
      <c r="C922" s="692"/>
      <c r="D922" s="679"/>
      <c r="E922" s="678">
        <f>F922-4</f>
        <v>44273</v>
      </c>
      <c r="F922" s="677">
        <f>F921+7</f>
        <v>44277</v>
      </c>
      <c r="G922" s="677">
        <f>F922+13</f>
        <v>44290</v>
      </c>
    </row>
    <row r="923" spans="1:7" s="628" customFormat="1" ht="17.25" hidden="1" customHeight="1">
      <c r="A923" s="682"/>
      <c r="B923" s="652"/>
      <c r="C923" s="651"/>
      <c r="D923" s="679"/>
      <c r="E923" s="678">
        <f>F923-4</f>
        <v>44280</v>
      </c>
      <c r="F923" s="677">
        <f>F922+7</f>
        <v>44284</v>
      </c>
      <c r="G923" s="677">
        <f>F923+13</f>
        <v>44297</v>
      </c>
    </row>
    <row r="924" spans="1:7" s="642" customFormat="1" ht="15" hidden="1" customHeight="1">
      <c r="A924" s="691" t="s">
        <v>2594</v>
      </c>
      <c r="B924" s="691"/>
      <c r="C924" s="690"/>
      <c r="D924" s="689"/>
      <c r="E924" s="688"/>
      <c r="F924" s="688"/>
      <c r="G924" s="677">
        <f>F924+13</f>
        <v>13</v>
      </c>
    </row>
    <row r="925" spans="1:7" s="628" customFormat="1" ht="15" hidden="1" customHeight="1">
      <c r="A925" s="682"/>
      <c r="B925" s="687" t="s">
        <v>20</v>
      </c>
      <c r="C925" s="657" t="s">
        <v>21</v>
      </c>
      <c r="D925" s="657" t="s">
        <v>5</v>
      </c>
      <c r="E925" s="677" t="s">
        <v>2569</v>
      </c>
      <c r="F925" s="677" t="s">
        <v>6</v>
      </c>
      <c r="G925" s="677" t="e">
        <f>F925+13</f>
        <v>#VALUE!</v>
      </c>
    </row>
    <row r="926" spans="1:7" s="628" customFormat="1" ht="15" hidden="1" customHeight="1">
      <c r="A926" s="682"/>
      <c r="B926" s="686"/>
      <c r="C926" s="685"/>
      <c r="D926" s="685"/>
      <c r="E926" s="677" t="s">
        <v>2568</v>
      </c>
      <c r="F926" s="677" t="s">
        <v>24</v>
      </c>
      <c r="G926" s="677" t="e">
        <f>F926+13</f>
        <v>#VALUE!</v>
      </c>
    </row>
    <row r="927" spans="1:7" s="628" customFormat="1" ht="15" hidden="1" customHeight="1">
      <c r="A927" s="682"/>
      <c r="B927" s="651" t="s">
        <v>2591</v>
      </c>
      <c r="C927" s="651" t="s">
        <v>2588</v>
      </c>
      <c r="D927" s="679" t="s">
        <v>130</v>
      </c>
      <c r="E927" s="678">
        <f>F927-5</f>
        <v>43767</v>
      </c>
      <c r="F927" s="677">
        <v>43772</v>
      </c>
      <c r="G927" s="677">
        <f>F927+13</f>
        <v>43785</v>
      </c>
    </row>
    <row r="928" spans="1:7" s="628" customFormat="1" ht="15" hidden="1" customHeight="1">
      <c r="A928" s="682"/>
      <c r="B928" s="651" t="s">
        <v>2593</v>
      </c>
      <c r="C928" s="651" t="s">
        <v>2592</v>
      </c>
      <c r="D928" s="679"/>
      <c r="E928" s="678">
        <f>F928-5</f>
        <v>43774</v>
      </c>
      <c r="F928" s="677">
        <f>F927+7</f>
        <v>43779</v>
      </c>
      <c r="G928" s="677">
        <f>F928+13</f>
        <v>43792</v>
      </c>
    </row>
    <row r="929" spans="1:8" s="628" customFormat="1" ht="18" hidden="1" customHeight="1">
      <c r="A929" s="682"/>
      <c r="B929" s="651" t="s">
        <v>2588</v>
      </c>
      <c r="C929" s="683" t="s">
        <v>2591</v>
      </c>
      <c r="D929" s="679"/>
      <c r="E929" s="678">
        <f>F929-5</f>
        <v>43781</v>
      </c>
      <c r="F929" s="677">
        <f>F928+7</f>
        <v>43786</v>
      </c>
      <c r="G929" s="677">
        <f>F929+13</f>
        <v>43799</v>
      </c>
    </row>
    <row r="930" spans="1:8" s="628" customFormat="1" ht="18" hidden="1" customHeight="1">
      <c r="A930" s="682"/>
      <c r="B930" s="684" t="s">
        <v>2590</v>
      </c>
      <c r="C930" s="683" t="s">
        <v>2589</v>
      </c>
      <c r="D930" s="679"/>
      <c r="E930" s="678">
        <f>F930-5</f>
        <v>43788</v>
      </c>
      <c r="F930" s="677">
        <f>F929+7</f>
        <v>43793</v>
      </c>
      <c r="G930" s="677">
        <f>F930+13</f>
        <v>43806</v>
      </c>
    </row>
    <row r="931" spans="1:8" s="628" customFormat="1" ht="19.5" hidden="1" customHeight="1">
      <c r="A931" s="682"/>
      <c r="B931" s="681" t="s">
        <v>2588</v>
      </c>
      <c r="C931" s="680" t="s">
        <v>2588</v>
      </c>
      <c r="D931" s="679"/>
      <c r="E931" s="678">
        <f>F931-5</f>
        <v>43795</v>
      </c>
      <c r="F931" s="677">
        <f>F930+7</f>
        <v>43800</v>
      </c>
      <c r="G931" s="677">
        <f>F931+13</f>
        <v>43813</v>
      </c>
    </row>
    <row r="932" spans="1:8" s="618" customFormat="1" ht="18" customHeight="1">
      <c r="A932" s="676" t="s">
        <v>2587</v>
      </c>
      <c r="B932" s="675"/>
      <c r="C932" s="674"/>
      <c r="D932" s="674"/>
      <c r="E932" s="674"/>
      <c r="F932" s="674"/>
      <c r="G932" s="674"/>
      <c r="H932" s="628"/>
    </row>
    <row r="933" spans="1:8" s="642" customFormat="1" ht="15.75" customHeight="1">
      <c r="A933" s="673" t="s">
        <v>2586</v>
      </c>
      <c r="B933" s="673"/>
      <c r="C933" s="672"/>
      <c r="D933" s="644"/>
      <c r="E933" s="644"/>
      <c r="F933" s="643"/>
      <c r="G933" s="643"/>
    </row>
    <row r="934" spans="1:8" s="628" customFormat="1" ht="15">
      <c r="A934" s="631"/>
      <c r="B934" s="640" t="s">
        <v>2570</v>
      </c>
      <c r="C934" s="671" t="s">
        <v>21</v>
      </c>
      <c r="D934" s="670" t="s">
        <v>5</v>
      </c>
      <c r="E934" s="637" t="s">
        <v>2569</v>
      </c>
      <c r="F934" s="636" t="s">
        <v>6</v>
      </c>
      <c r="G934" s="635" t="s">
        <v>85</v>
      </c>
    </row>
    <row r="935" spans="1:8" s="628" customFormat="1" ht="15">
      <c r="A935" s="631"/>
      <c r="B935" s="640"/>
      <c r="C935" s="669"/>
      <c r="D935" s="668"/>
      <c r="E935" s="637" t="s">
        <v>2568</v>
      </c>
      <c r="F935" s="636" t="s">
        <v>24</v>
      </c>
      <c r="G935" s="635" t="s">
        <v>25</v>
      </c>
    </row>
    <row r="936" spans="1:8" s="628" customFormat="1" ht="15">
      <c r="A936" s="631"/>
      <c r="B936" s="624" t="s">
        <v>2583</v>
      </c>
      <c r="C936" s="664" t="s">
        <v>2585</v>
      </c>
      <c r="D936" s="667" t="s">
        <v>2584</v>
      </c>
      <c r="E936" s="633">
        <f>F936-5</f>
        <v>45408</v>
      </c>
      <c r="F936" s="632">
        <v>45413</v>
      </c>
      <c r="G936" s="632">
        <f>F936+2</f>
        <v>45415</v>
      </c>
    </row>
    <row r="937" spans="1:8" s="628" customFormat="1" ht="15">
      <c r="A937" s="631"/>
      <c r="B937" s="624" t="s">
        <v>2582</v>
      </c>
      <c r="C937" s="664" t="s">
        <v>212</v>
      </c>
      <c r="D937" s="653"/>
      <c r="E937" s="649">
        <f>F937-5</f>
        <v>45415</v>
      </c>
      <c r="F937" s="666">
        <f>F936+7</f>
        <v>45420</v>
      </c>
      <c r="G937" s="632">
        <f>F937+2</f>
        <v>45422</v>
      </c>
    </row>
    <row r="938" spans="1:8" s="628" customFormat="1" ht="15">
      <c r="A938" s="631"/>
      <c r="B938" s="624" t="s">
        <v>2582</v>
      </c>
      <c r="C938" s="664" t="s">
        <v>213</v>
      </c>
      <c r="D938" s="653"/>
      <c r="E938" s="649">
        <f>F938-5</f>
        <v>45422</v>
      </c>
      <c r="F938" s="665">
        <f>F937+7</f>
        <v>45427</v>
      </c>
      <c r="G938" s="629">
        <f>F938+2</f>
        <v>45429</v>
      </c>
    </row>
    <row r="939" spans="1:8" s="628" customFormat="1" ht="15">
      <c r="A939" s="631"/>
      <c r="B939" s="624" t="s">
        <v>2583</v>
      </c>
      <c r="C939" s="664" t="s">
        <v>816</v>
      </c>
      <c r="D939" s="653"/>
      <c r="E939" s="649">
        <f>F939-5</f>
        <v>45429</v>
      </c>
      <c r="F939" s="663">
        <f>F938+7</f>
        <v>45434</v>
      </c>
      <c r="G939" s="648">
        <f>F939+2</f>
        <v>45436</v>
      </c>
    </row>
    <row r="940" spans="1:8" s="628" customFormat="1" ht="15">
      <c r="A940" s="631"/>
      <c r="B940" s="624" t="s">
        <v>2582</v>
      </c>
      <c r="C940" s="664" t="s">
        <v>1448</v>
      </c>
      <c r="D940" s="650"/>
      <c r="E940" s="649">
        <f>F940-5</f>
        <v>45436</v>
      </c>
      <c r="F940" s="663">
        <f>F939+7</f>
        <v>45441</v>
      </c>
      <c r="G940" s="648">
        <f>F940+2</f>
        <v>45443</v>
      </c>
    </row>
    <row r="941" spans="1:8" s="628" customFormat="1" ht="15">
      <c r="A941" s="631"/>
      <c r="B941" s="643"/>
      <c r="C941" s="662"/>
      <c r="D941" s="661"/>
      <c r="E941" s="660"/>
      <c r="F941" s="659"/>
      <c r="G941" s="658"/>
    </row>
    <row r="942" spans="1:8" s="628" customFormat="1" ht="15">
      <c r="A942" s="631"/>
      <c r="B942" s="640" t="s">
        <v>2570</v>
      </c>
      <c r="C942" s="657" t="s">
        <v>2581</v>
      </c>
      <c r="D942" s="657" t="s">
        <v>5</v>
      </c>
      <c r="E942" s="655" t="s">
        <v>2569</v>
      </c>
      <c r="F942" s="655" t="s">
        <v>6</v>
      </c>
      <c r="G942" s="655" t="s">
        <v>85</v>
      </c>
    </row>
    <row r="943" spans="1:8" s="628" customFormat="1" ht="15">
      <c r="A943" s="631"/>
      <c r="B943" s="640"/>
      <c r="C943" s="656"/>
      <c r="D943" s="656"/>
      <c r="E943" s="655" t="s">
        <v>2568</v>
      </c>
      <c r="F943" s="655" t="s">
        <v>24</v>
      </c>
      <c r="G943" s="655" t="s">
        <v>25</v>
      </c>
    </row>
    <row r="944" spans="1:8" s="628" customFormat="1" ht="15">
      <c r="A944" s="631"/>
      <c r="B944" s="652" t="s">
        <v>2577</v>
      </c>
      <c r="C944" s="651" t="s">
        <v>2580</v>
      </c>
      <c r="D944" s="654" t="s">
        <v>2579</v>
      </c>
      <c r="E944" s="649">
        <f>F944-5</f>
        <v>45412</v>
      </c>
      <c r="F944" s="632">
        <v>45417</v>
      </c>
      <c r="G944" s="632">
        <f>F944+2</f>
        <v>45419</v>
      </c>
    </row>
    <row r="945" spans="1:7" s="628" customFormat="1" ht="15">
      <c r="A945" s="631"/>
      <c r="B945" s="652" t="s">
        <v>2577</v>
      </c>
      <c r="C945" s="651" t="s">
        <v>2578</v>
      </c>
      <c r="D945" s="653"/>
      <c r="E945" s="649">
        <f>F945-5</f>
        <v>45419</v>
      </c>
      <c r="F945" s="632">
        <f>F944+7</f>
        <v>45424</v>
      </c>
      <c r="G945" s="632">
        <f>F945+2</f>
        <v>45426</v>
      </c>
    </row>
    <row r="946" spans="1:7" s="628" customFormat="1" ht="15">
      <c r="A946" s="631"/>
      <c r="B946" s="652" t="s">
        <v>2577</v>
      </c>
      <c r="C946" s="651" t="s">
        <v>2576</v>
      </c>
      <c r="D946" s="653"/>
      <c r="E946" s="649">
        <f>F946-5</f>
        <v>45426</v>
      </c>
      <c r="F946" s="629">
        <f>F945+7</f>
        <v>45431</v>
      </c>
      <c r="G946" s="629">
        <f>F946+2</f>
        <v>45433</v>
      </c>
    </row>
    <row r="947" spans="1:7" s="628" customFormat="1" ht="15">
      <c r="A947" s="631"/>
      <c r="B947" s="652" t="s">
        <v>2575</v>
      </c>
      <c r="C947" s="651" t="s">
        <v>2574</v>
      </c>
      <c r="D947" s="653"/>
      <c r="E947" s="649">
        <f>F947-5</f>
        <v>45433</v>
      </c>
      <c r="F947" s="648">
        <f>F946+7</f>
        <v>45438</v>
      </c>
      <c r="G947" s="648">
        <f>F947+2</f>
        <v>45440</v>
      </c>
    </row>
    <row r="948" spans="1:7" s="628" customFormat="1" ht="15">
      <c r="A948" s="631"/>
      <c r="B948" s="652" t="s">
        <v>2573</v>
      </c>
      <c r="C948" s="651" t="s">
        <v>2572</v>
      </c>
      <c r="D948" s="650"/>
      <c r="E948" s="649">
        <f>F948-5</f>
        <v>45440</v>
      </c>
      <c r="F948" s="648">
        <f>F947+7</f>
        <v>45445</v>
      </c>
      <c r="G948" s="648">
        <f>F948+2</f>
        <v>45447</v>
      </c>
    </row>
    <row r="949" spans="1:7" s="642" customFormat="1" ht="15">
      <c r="A949" s="647" t="s">
        <v>2571</v>
      </c>
      <c r="B949" s="647"/>
      <c r="C949" s="646"/>
      <c r="D949" s="645"/>
      <c r="E949" s="644"/>
      <c r="F949" s="643"/>
      <c r="G949" s="643"/>
    </row>
    <row r="950" spans="1:7" s="628" customFormat="1" ht="15">
      <c r="A950" s="631"/>
      <c r="B950" s="640" t="s">
        <v>2570</v>
      </c>
      <c r="C950" s="641" t="s">
        <v>21</v>
      </c>
      <c r="D950" s="638" t="s">
        <v>5</v>
      </c>
      <c r="E950" s="637" t="s">
        <v>2569</v>
      </c>
      <c r="F950" s="636" t="s">
        <v>6</v>
      </c>
      <c r="G950" s="635" t="s">
        <v>87</v>
      </c>
    </row>
    <row r="951" spans="1:7" s="628" customFormat="1" ht="15">
      <c r="A951" s="631"/>
      <c r="B951" s="640"/>
      <c r="C951" s="639"/>
      <c r="D951" s="638"/>
      <c r="E951" s="637" t="s">
        <v>2568</v>
      </c>
      <c r="F951" s="636" t="s">
        <v>24</v>
      </c>
      <c r="G951" s="635" t="s">
        <v>25</v>
      </c>
    </row>
    <row r="952" spans="1:7" s="628" customFormat="1" ht="15">
      <c r="A952" s="631"/>
      <c r="B952" s="624" t="s">
        <v>2560</v>
      </c>
      <c r="C952" s="623" t="s">
        <v>2567</v>
      </c>
      <c r="D952" s="622" t="s">
        <v>2566</v>
      </c>
      <c r="E952" s="633">
        <f>F952-5</f>
        <v>45409</v>
      </c>
      <c r="F952" s="634">
        <v>45414</v>
      </c>
      <c r="G952" s="632">
        <f>F952+1</f>
        <v>45415</v>
      </c>
    </row>
    <row r="953" spans="1:7" s="628" customFormat="1" ht="15" customHeight="1">
      <c r="A953" s="631"/>
      <c r="B953" s="624" t="s">
        <v>2558</v>
      </c>
      <c r="C953" s="623" t="s">
        <v>2565</v>
      </c>
      <c r="D953" s="622"/>
      <c r="E953" s="633">
        <f>F953-5</f>
        <v>45412</v>
      </c>
      <c r="F953" s="634">
        <v>45417</v>
      </c>
      <c r="G953" s="632">
        <f>F953+1</f>
        <v>45418</v>
      </c>
    </row>
    <row r="954" spans="1:7" s="628" customFormat="1" ht="15">
      <c r="A954" s="631"/>
      <c r="B954" s="624" t="s">
        <v>2560</v>
      </c>
      <c r="C954" s="623" t="s">
        <v>2564</v>
      </c>
      <c r="D954" s="622"/>
      <c r="E954" s="633">
        <f>F954-5</f>
        <v>45416</v>
      </c>
      <c r="F954" s="632">
        <f>F952+7</f>
        <v>45421</v>
      </c>
      <c r="G954" s="632">
        <f>F954+1</f>
        <v>45422</v>
      </c>
    </row>
    <row r="955" spans="1:7" s="628" customFormat="1" ht="15" customHeight="1">
      <c r="A955" s="631"/>
      <c r="B955" s="624" t="s">
        <v>2560</v>
      </c>
      <c r="C955" s="623" t="s">
        <v>2563</v>
      </c>
      <c r="D955" s="622"/>
      <c r="E955" s="633">
        <f>F955-5</f>
        <v>45419</v>
      </c>
      <c r="F955" s="632">
        <f>F953+7</f>
        <v>45424</v>
      </c>
      <c r="G955" s="632">
        <f>F955+1</f>
        <v>45425</v>
      </c>
    </row>
    <row r="956" spans="1:7" s="628" customFormat="1" ht="15">
      <c r="A956" s="631"/>
      <c r="B956" s="624" t="s">
        <v>2556</v>
      </c>
      <c r="C956" s="623" t="s">
        <v>2562</v>
      </c>
      <c r="D956" s="622"/>
      <c r="E956" s="633">
        <f>F956-5</f>
        <v>45423</v>
      </c>
      <c r="F956" s="632">
        <f>F954+7</f>
        <v>45428</v>
      </c>
      <c r="G956" s="632">
        <f>F956+1</f>
        <v>45429</v>
      </c>
    </row>
    <row r="957" spans="1:7" s="628" customFormat="1" ht="15" customHeight="1">
      <c r="A957" s="631"/>
      <c r="B957" s="624" t="s">
        <v>2558</v>
      </c>
      <c r="C957" s="623" t="s">
        <v>2561</v>
      </c>
      <c r="D957" s="622"/>
      <c r="E957" s="630">
        <f>F957-5</f>
        <v>45426</v>
      </c>
      <c r="F957" s="626">
        <f>F955+7</f>
        <v>45431</v>
      </c>
      <c r="G957" s="629">
        <f>F957+1</f>
        <v>45432</v>
      </c>
    </row>
    <row r="958" spans="1:7">
      <c r="B958" s="624" t="s">
        <v>2560</v>
      </c>
      <c r="C958" s="623" t="s">
        <v>2559</v>
      </c>
      <c r="D958" s="622"/>
      <c r="E958" s="627">
        <f>F958-5</f>
        <v>45430</v>
      </c>
      <c r="F958" s="626">
        <f>F956+7</f>
        <v>45435</v>
      </c>
      <c r="G958" s="625">
        <f>F958+1</f>
        <v>45436</v>
      </c>
    </row>
    <row r="959" spans="1:7">
      <c r="B959" s="624" t="s">
        <v>2558</v>
      </c>
      <c r="C959" s="623" t="s">
        <v>2557</v>
      </c>
      <c r="D959" s="622"/>
      <c r="E959" s="621">
        <f>F959-5</f>
        <v>45433</v>
      </c>
      <c r="F959" s="621">
        <f>F957+7</f>
        <v>45438</v>
      </c>
      <c r="G959" s="621">
        <f>F959+1</f>
        <v>45439</v>
      </c>
    </row>
    <row r="960" spans="1:7">
      <c r="B960" s="624" t="s">
        <v>2556</v>
      </c>
      <c r="C960" s="623" t="s">
        <v>2555</v>
      </c>
      <c r="D960" s="622"/>
      <c r="E960" s="621">
        <f>F960-5</f>
        <v>45437</v>
      </c>
      <c r="F960" s="621">
        <f>F958+7</f>
        <v>45442</v>
      </c>
      <c r="G960" s="621">
        <f>F960+1</f>
        <v>45443</v>
      </c>
    </row>
  </sheetData>
  <mergeCells count="570">
    <mergeCell ref="D702:D706"/>
    <mergeCell ref="D687:D691"/>
    <mergeCell ref="B692:B693"/>
    <mergeCell ref="C692:C693"/>
    <mergeCell ref="D692:D693"/>
    <mergeCell ref="D694:D698"/>
    <mergeCell ref="C660:C661"/>
    <mergeCell ref="D660:D661"/>
    <mergeCell ref="D662:D666"/>
    <mergeCell ref="A699:B699"/>
    <mergeCell ref="B700:B701"/>
    <mergeCell ref="C700:C701"/>
    <mergeCell ref="D700:D701"/>
    <mergeCell ref="D952:D960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644:D645"/>
    <mergeCell ref="D646:D650"/>
    <mergeCell ref="D623:D627"/>
    <mergeCell ref="A628:B628"/>
    <mergeCell ref="B629:B630"/>
    <mergeCell ref="C629:C630"/>
    <mergeCell ref="D629:D630"/>
    <mergeCell ref="D631:D635"/>
    <mergeCell ref="C600:C601"/>
    <mergeCell ref="D600:D601"/>
    <mergeCell ref="D616:D620"/>
    <mergeCell ref="B621:B622"/>
    <mergeCell ref="C621:C622"/>
    <mergeCell ref="D621:D622"/>
    <mergeCell ref="D609:D613"/>
    <mergeCell ref="B614:B615"/>
    <mergeCell ref="C614:C615"/>
    <mergeCell ref="D614:D615"/>
    <mergeCell ref="D586:D590"/>
    <mergeCell ref="A591:B591"/>
    <mergeCell ref="B592:B593"/>
    <mergeCell ref="C592:C593"/>
    <mergeCell ref="D592:D593"/>
    <mergeCell ref="D594:D598"/>
    <mergeCell ref="D579:D583"/>
    <mergeCell ref="B584:B585"/>
    <mergeCell ref="C584:C585"/>
    <mergeCell ref="D584:D585"/>
    <mergeCell ref="D602:D606"/>
    <mergeCell ref="B607:B608"/>
    <mergeCell ref="C607:C608"/>
    <mergeCell ref="D607:D608"/>
    <mergeCell ref="A599:B599"/>
    <mergeCell ref="B600:B601"/>
    <mergeCell ref="B569:B570"/>
    <mergeCell ref="C569:C570"/>
    <mergeCell ref="D569:D570"/>
    <mergeCell ref="D571:D575"/>
    <mergeCell ref="A576:B576"/>
    <mergeCell ref="B577:B578"/>
    <mergeCell ref="C577:C578"/>
    <mergeCell ref="D577:D578"/>
    <mergeCell ref="D556:D560"/>
    <mergeCell ref="A561:B561"/>
    <mergeCell ref="B562:B563"/>
    <mergeCell ref="C562:C563"/>
    <mergeCell ref="D562:D563"/>
    <mergeCell ref="D564:D568"/>
    <mergeCell ref="B546:B547"/>
    <mergeCell ref="C546:C547"/>
    <mergeCell ref="D546:D547"/>
    <mergeCell ref="D548:D552"/>
    <mergeCell ref="A553:B553"/>
    <mergeCell ref="B554:B555"/>
    <mergeCell ref="C554:C555"/>
    <mergeCell ref="D554:D555"/>
    <mergeCell ref="D533:D537"/>
    <mergeCell ref="B538:B539"/>
    <mergeCell ref="C538:C539"/>
    <mergeCell ref="D538:D539"/>
    <mergeCell ref="D540:D544"/>
    <mergeCell ref="A545:B545"/>
    <mergeCell ref="B524:B525"/>
    <mergeCell ref="C524:C525"/>
    <mergeCell ref="D524:D525"/>
    <mergeCell ref="D526:D530"/>
    <mergeCell ref="B531:B532"/>
    <mergeCell ref="C531:C532"/>
    <mergeCell ref="D531:D532"/>
    <mergeCell ref="B515:B516"/>
    <mergeCell ref="C515:C516"/>
    <mergeCell ref="D515:D516"/>
    <mergeCell ref="D517:D521"/>
    <mergeCell ref="A522:G522"/>
    <mergeCell ref="A523:B523"/>
    <mergeCell ref="D502:D506"/>
    <mergeCell ref="B507:B508"/>
    <mergeCell ref="C507:C508"/>
    <mergeCell ref="D507:D508"/>
    <mergeCell ref="D509:D513"/>
    <mergeCell ref="A514:G514"/>
    <mergeCell ref="B493:B494"/>
    <mergeCell ref="C493:C494"/>
    <mergeCell ref="D493:D494"/>
    <mergeCell ref="D495:D499"/>
    <mergeCell ref="B500:B501"/>
    <mergeCell ref="C500:C501"/>
    <mergeCell ref="D500:D501"/>
    <mergeCell ref="D480:D484"/>
    <mergeCell ref="A485:B485"/>
    <mergeCell ref="B486:B487"/>
    <mergeCell ref="C486:C487"/>
    <mergeCell ref="D486:D487"/>
    <mergeCell ref="D488:D492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A456:B456"/>
    <mergeCell ref="B457:B458"/>
    <mergeCell ref="C457:C458"/>
    <mergeCell ref="D457:D458"/>
    <mergeCell ref="D459:D463"/>
    <mergeCell ref="B464:B465"/>
    <mergeCell ref="C464:C465"/>
    <mergeCell ref="D464:D465"/>
    <mergeCell ref="D443:D447"/>
    <mergeCell ref="A448:B448"/>
    <mergeCell ref="B449:B450"/>
    <mergeCell ref="C449:C450"/>
    <mergeCell ref="D449:D450"/>
    <mergeCell ref="D451:D455"/>
    <mergeCell ref="D428:D432"/>
    <mergeCell ref="B434:B435"/>
    <mergeCell ref="C434:C435"/>
    <mergeCell ref="D434:D435"/>
    <mergeCell ref="D436:D440"/>
    <mergeCell ref="B441:B442"/>
    <mergeCell ref="C441:C442"/>
    <mergeCell ref="D441:D442"/>
    <mergeCell ref="B419:B420"/>
    <mergeCell ref="C419:C420"/>
    <mergeCell ref="D419:D420"/>
    <mergeCell ref="D421:D425"/>
    <mergeCell ref="B426:B427"/>
    <mergeCell ref="C426:C427"/>
    <mergeCell ref="D426:D427"/>
    <mergeCell ref="D405:D409"/>
    <mergeCell ref="B411:B412"/>
    <mergeCell ref="C411:C412"/>
    <mergeCell ref="D411:D412"/>
    <mergeCell ref="D413:D417"/>
    <mergeCell ref="A418:B418"/>
    <mergeCell ref="B396:B397"/>
    <mergeCell ref="C396:C397"/>
    <mergeCell ref="D396:D397"/>
    <mergeCell ref="D398:D402"/>
    <mergeCell ref="B403:B404"/>
    <mergeCell ref="C403:C404"/>
    <mergeCell ref="D403:D404"/>
    <mergeCell ref="D382:D386"/>
    <mergeCell ref="A387:B387"/>
    <mergeCell ref="B388:B389"/>
    <mergeCell ref="C388:C389"/>
    <mergeCell ref="D388:D389"/>
    <mergeCell ref="D390:D394"/>
    <mergeCell ref="A372:B372"/>
    <mergeCell ref="B373:B374"/>
    <mergeCell ref="C373:C374"/>
    <mergeCell ref="D373:D374"/>
    <mergeCell ref="D375:D379"/>
    <mergeCell ref="B380:B381"/>
    <mergeCell ref="C380:C381"/>
    <mergeCell ref="D380:D381"/>
    <mergeCell ref="D359:D363"/>
    <mergeCell ref="A364:B364"/>
    <mergeCell ref="B365:B366"/>
    <mergeCell ref="C365:C366"/>
    <mergeCell ref="D365:D366"/>
    <mergeCell ref="D367:D371"/>
    <mergeCell ref="D345:D349"/>
    <mergeCell ref="B350:B351"/>
    <mergeCell ref="C350:C351"/>
    <mergeCell ref="D350:D351"/>
    <mergeCell ref="D352:D356"/>
    <mergeCell ref="B357:B358"/>
    <mergeCell ref="C357:C358"/>
    <mergeCell ref="D357:D358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B321:B322"/>
    <mergeCell ref="C321:C322"/>
    <mergeCell ref="D321:D322"/>
    <mergeCell ref="D323:D327"/>
    <mergeCell ref="A328:G328"/>
    <mergeCell ref="B329:B330"/>
    <mergeCell ref="C329:C330"/>
    <mergeCell ref="D329:D330"/>
    <mergeCell ref="D308:D312"/>
    <mergeCell ref="A313:G313"/>
    <mergeCell ref="B314:B315"/>
    <mergeCell ref="C314:C315"/>
    <mergeCell ref="D314:D315"/>
    <mergeCell ref="D316:D320"/>
    <mergeCell ref="D293:D297"/>
    <mergeCell ref="B299:B300"/>
    <mergeCell ref="C299:C300"/>
    <mergeCell ref="D299:D300"/>
    <mergeCell ref="D301:D305"/>
    <mergeCell ref="B306:B307"/>
    <mergeCell ref="C306:C307"/>
    <mergeCell ref="D306:D307"/>
    <mergeCell ref="D279:D283"/>
    <mergeCell ref="B284:B285"/>
    <mergeCell ref="C284:C285"/>
    <mergeCell ref="D284:D285"/>
    <mergeCell ref="D286:D290"/>
    <mergeCell ref="B291:B292"/>
    <mergeCell ref="C291:C292"/>
    <mergeCell ref="D291:D292"/>
    <mergeCell ref="D265:D269"/>
    <mergeCell ref="B270:B271"/>
    <mergeCell ref="C270:C271"/>
    <mergeCell ref="D270:D271"/>
    <mergeCell ref="D272:D276"/>
    <mergeCell ref="B277:B278"/>
    <mergeCell ref="C277:C278"/>
    <mergeCell ref="D277:D278"/>
    <mergeCell ref="C256:C257"/>
    <mergeCell ref="D256:D257"/>
    <mergeCell ref="D258:D262"/>
    <mergeCell ref="B263:B264"/>
    <mergeCell ref="C263:C264"/>
    <mergeCell ref="D263:D264"/>
    <mergeCell ref="B28:B29"/>
    <mergeCell ref="C28:C29"/>
    <mergeCell ref="D28:D29"/>
    <mergeCell ref="A5:B5"/>
    <mergeCell ref="D249:D250"/>
    <mergeCell ref="D251:D255"/>
    <mergeCell ref="D16:D20"/>
    <mergeCell ref="B21:B22"/>
    <mergeCell ref="C21:C22"/>
    <mergeCell ref="D21:D22"/>
    <mergeCell ref="D23:D26"/>
    <mergeCell ref="A27:B27"/>
    <mergeCell ref="C195:C196"/>
    <mergeCell ref="D195:D196"/>
    <mergeCell ref="D197:D201"/>
    <mergeCell ref="D30:D34"/>
    <mergeCell ref="A35:B35"/>
    <mergeCell ref="B36:B37"/>
    <mergeCell ref="C36:C37"/>
    <mergeCell ref="D36:D37"/>
    <mergeCell ref="B209:B210"/>
    <mergeCell ref="C209:C210"/>
    <mergeCell ref="D209:D210"/>
    <mergeCell ref="D211:D215"/>
    <mergeCell ref="A1:G1"/>
    <mergeCell ref="A2:B2"/>
    <mergeCell ref="B3:G3"/>
    <mergeCell ref="A193:G193"/>
    <mergeCell ref="A194:B194"/>
    <mergeCell ref="B195:B196"/>
    <mergeCell ref="D14:D15"/>
    <mergeCell ref="D38:D42"/>
    <mergeCell ref="B226:B227"/>
    <mergeCell ref="C226:C227"/>
    <mergeCell ref="D226:D227"/>
    <mergeCell ref="D228:D232"/>
    <mergeCell ref="B202:B203"/>
    <mergeCell ref="C202:C203"/>
    <mergeCell ref="D202:D203"/>
    <mergeCell ref="D204:D208"/>
    <mergeCell ref="B52:B53"/>
    <mergeCell ref="C52:C53"/>
    <mergeCell ref="D52:D53"/>
    <mergeCell ref="B6:B7"/>
    <mergeCell ref="C6:C7"/>
    <mergeCell ref="D6:D7"/>
    <mergeCell ref="D8:D12"/>
    <mergeCell ref="A13:B13"/>
    <mergeCell ref="B14:B15"/>
    <mergeCell ref="C14:C15"/>
    <mergeCell ref="A43:B43"/>
    <mergeCell ref="B44:B45"/>
    <mergeCell ref="C44:C45"/>
    <mergeCell ref="D44:D45"/>
    <mergeCell ref="D46:D50"/>
    <mergeCell ref="A51:B51"/>
    <mergeCell ref="D82:D83"/>
    <mergeCell ref="D54:D58"/>
    <mergeCell ref="A59:B59"/>
    <mergeCell ref="B60:B61"/>
    <mergeCell ref="C60:C61"/>
    <mergeCell ref="D60:D61"/>
    <mergeCell ref="D62:D66"/>
    <mergeCell ref="B67:B68"/>
    <mergeCell ref="C67:C68"/>
    <mergeCell ref="D67:D68"/>
    <mergeCell ref="D96:D97"/>
    <mergeCell ref="D98:D102"/>
    <mergeCell ref="D69:D73"/>
    <mergeCell ref="B74:B75"/>
    <mergeCell ref="C74:C75"/>
    <mergeCell ref="D74:D75"/>
    <mergeCell ref="D76:D80"/>
    <mergeCell ref="A81:B81"/>
    <mergeCell ref="B82:B83"/>
    <mergeCell ref="C82:C83"/>
    <mergeCell ref="B112:B113"/>
    <mergeCell ref="C112:C113"/>
    <mergeCell ref="D112:D113"/>
    <mergeCell ref="D84:D88"/>
    <mergeCell ref="B89:B90"/>
    <mergeCell ref="C89:C90"/>
    <mergeCell ref="D89:D90"/>
    <mergeCell ref="D91:D95"/>
    <mergeCell ref="B96:B97"/>
    <mergeCell ref="C96:C97"/>
    <mergeCell ref="A103:B103"/>
    <mergeCell ref="B104:B105"/>
    <mergeCell ref="C104:C105"/>
    <mergeCell ref="D104:D105"/>
    <mergeCell ref="D106:D110"/>
    <mergeCell ref="A111:B111"/>
    <mergeCell ref="D143:D147"/>
    <mergeCell ref="D114:D118"/>
    <mergeCell ref="A119:B119"/>
    <mergeCell ref="B120:B121"/>
    <mergeCell ref="C120:C121"/>
    <mergeCell ref="D120:D121"/>
    <mergeCell ref="D122:D126"/>
    <mergeCell ref="B127:B128"/>
    <mergeCell ref="C127:C128"/>
    <mergeCell ref="D127:D128"/>
    <mergeCell ref="D156:D157"/>
    <mergeCell ref="D158:D162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B186:B187"/>
    <mergeCell ref="C186:C187"/>
    <mergeCell ref="D186:D187"/>
    <mergeCell ref="A148:B148"/>
    <mergeCell ref="B149:B150"/>
    <mergeCell ref="C149:C150"/>
    <mergeCell ref="D149:D150"/>
    <mergeCell ref="D151:D155"/>
    <mergeCell ref="B156:B157"/>
    <mergeCell ref="C156:C157"/>
    <mergeCell ref="A225:B225"/>
    <mergeCell ref="B217:B218"/>
    <mergeCell ref="C217:C218"/>
    <mergeCell ref="D217:D218"/>
    <mergeCell ref="D219:D223"/>
    <mergeCell ref="B163:B164"/>
    <mergeCell ref="C163:C164"/>
    <mergeCell ref="D163:D164"/>
    <mergeCell ref="D165:D169"/>
    <mergeCell ref="A170:B170"/>
    <mergeCell ref="D188:D192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A185:B185"/>
    <mergeCell ref="A676:B676"/>
    <mergeCell ref="B677:B678"/>
    <mergeCell ref="C677:C678"/>
    <mergeCell ref="D677:D678"/>
    <mergeCell ref="C241:C242"/>
    <mergeCell ref="D241:D242"/>
    <mergeCell ref="D243:D247"/>
    <mergeCell ref="B249:B250"/>
    <mergeCell ref="C249:C250"/>
    <mergeCell ref="B256:B257"/>
    <mergeCell ref="B241:B242"/>
    <mergeCell ref="D679:D683"/>
    <mergeCell ref="B685:B686"/>
    <mergeCell ref="C685:C686"/>
    <mergeCell ref="D685:D686"/>
    <mergeCell ref="A668:B668"/>
    <mergeCell ref="B669:B670"/>
    <mergeCell ref="C669:C670"/>
    <mergeCell ref="D669:D670"/>
    <mergeCell ref="D671:D675"/>
    <mergeCell ref="D716:D720"/>
    <mergeCell ref="A721:B721"/>
    <mergeCell ref="B722:B723"/>
    <mergeCell ref="C722:C723"/>
    <mergeCell ref="D722:D723"/>
    <mergeCell ref="B233:B234"/>
    <mergeCell ref="C233:C234"/>
    <mergeCell ref="D233:D234"/>
    <mergeCell ref="D235:D239"/>
    <mergeCell ref="A240:G240"/>
    <mergeCell ref="C707:C708"/>
    <mergeCell ref="D707:D708"/>
    <mergeCell ref="D709:D713"/>
    <mergeCell ref="B714:B715"/>
    <mergeCell ref="C714:C715"/>
    <mergeCell ref="D714:D715"/>
    <mergeCell ref="B707:B708"/>
    <mergeCell ref="D753:D757"/>
    <mergeCell ref="D724:D728"/>
    <mergeCell ref="B729:B730"/>
    <mergeCell ref="C729:C730"/>
    <mergeCell ref="D729:D730"/>
    <mergeCell ref="D731:D735"/>
    <mergeCell ref="B736:B737"/>
    <mergeCell ref="C736:C737"/>
    <mergeCell ref="D736:D739"/>
    <mergeCell ref="D740:D742"/>
    <mergeCell ref="C767:C768"/>
    <mergeCell ref="D767:D768"/>
    <mergeCell ref="A743:B743"/>
    <mergeCell ref="B744:B745"/>
    <mergeCell ref="C744:C745"/>
    <mergeCell ref="D744:D745"/>
    <mergeCell ref="D746:D750"/>
    <mergeCell ref="B751:B752"/>
    <mergeCell ref="C751:C752"/>
    <mergeCell ref="D751:D752"/>
    <mergeCell ref="B782:B783"/>
    <mergeCell ref="C782:C783"/>
    <mergeCell ref="D782:D783"/>
    <mergeCell ref="A758:B758"/>
    <mergeCell ref="B759:B760"/>
    <mergeCell ref="C759:C760"/>
    <mergeCell ref="D759:D760"/>
    <mergeCell ref="D761:D765"/>
    <mergeCell ref="A766:B766"/>
    <mergeCell ref="B767:B768"/>
    <mergeCell ref="D769:D773"/>
    <mergeCell ref="B774:B775"/>
    <mergeCell ref="C774:C775"/>
    <mergeCell ref="D774:D775"/>
    <mergeCell ref="D776:D780"/>
    <mergeCell ref="A781:B781"/>
    <mergeCell ref="D813:D814"/>
    <mergeCell ref="D784:D788"/>
    <mergeCell ref="A789:B789"/>
    <mergeCell ref="B790:B791"/>
    <mergeCell ref="C790:C791"/>
    <mergeCell ref="D790:D791"/>
    <mergeCell ref="D792:D796"/>
    <mergeCell ref="B797:B798"/>
    <mergeCell ref="C797:C798"/>
    <mergeCell ref="D797:D798"/>
    <mergeCell ref="D827:D828"/>
    <mergeCell ref="D829:D833"/>
    <mergeCell ref="D799:D803"/>
    <mergeCell ref="B804:B805"/>
    <mergeCell ref="C804:C805"/>
    <mergeCell ref="D804:D805"/>
    <mergeCell ref="D806:D810"/>
    <mergeCell ref="A812:B812"/>
    <mergeCell ref="B813:B814"/>
    <mergeCell ref="C813:C814"/>
    <mergeCell ref="C842:C843"/>
    <mergeCell ref="D842:D843"/>
    <mergeCell ref="D844:D848"/>
    <mergeCell ref="D815:D819"/>
    <mergeCell ref="B820:B821"/>
    <mergeCell ref="C820:C821"/>
    <mergeCell ref="D820:D821"/>
    <mergeCell ref="D822:D826"/>
    <mergeCell ref="B827:B828"/>
    <mergeCell ref="C827:C828"/>
    <mergeCell ref="A878:B878"/>
    <mergeCell ref="D866:D870"/>
    <mergeCell ref="B879:B880"/>
    <mergeCell ref="C879:C880"/>
    <mergeCell ref="A834:B834"/>
    <mergeCell ref="B835:B836"/>
    <mergeCell ref="C835:C836"/>
    <mergeCell ref="D835:D836"/>
    <mergeCell ref="D837:D841"/>
    <mergeCell ref="B842:B843"/>
    <mergeCell ref="D895:D899"/>
    <mergeCell ref="A900:B900"/>
    <mergeCell ref="B857:B858"/>
    <mergeCell ref="C857:C858"/>
    <mergeCell ref="D857:D858"/>
    <mergeCell ref="D859:D863"/>
    <mergeCell ref="B871:B872"/>
    <mergeCell ref="C871:C872"/>
    <mergeCell ref="D871:D872"/>
    <mergeCell ref="D873:D877"/>
    <mergeCell ref="A849:B849"/>
    <mergeCell ref="B850:B851"/>
    <mergeCell ref="C850:C851"/>
    <mergeCell ref="D850:D851"/>
    <mergeCell ref="D852:D856"/>
    <mergeCell ref="D950:D951"/>
    <mergeCell ref="D888:D892"/>
    <mergeCell ref="B893:B894"/>
    <mergeCell ref="C893:C894"/>
    <mergeCell ref="D893:D894"/>
    <mergeCell ref="D942:D943"/>
    <mergeCell ref="B886:B887"/>
    <mergeCell ref="C886:C887"/>
    <mergeCell ref="D886:D887"/>
    <mergeCell ref="D903:D907"/>
    <mergeCell ref="A908:B908"/>
    <mergeCell ref="B909:B910"/>
    <mergeCell ref="C909:C910"/>
    <mergeCell ref="D909:D910"/>
    <mergeCell ref="D911:D915"/>
    <mergeCell ref="C934:C935"/>
    <mergeCell ref="D934:D935"/>
    <mergeCell ref="D936:D940"/>
    <mergeCell ref="B942:B943"/>
    <mergeCell ref="D879:D880"/>
    <mergeCell ref="D881:D885"/>
    <mergeCell ref="D927:D931"/>
    <mergeCell ref="A932:B932"/>
    <mergeCell ref="A933:B933"/>
    <mergeCell ref="C942:C943"/>
    <mergeCell ref="B864:B865"/>
    <mergeCell ref="C864:C865"/>
    <mergeCell ref="D864:D865"/>
    <mergeCell ref="D944:D948"/>
    <mergeCell ref="A916:B916"/>
    <mergeCell ref="B917:B918"/>
    <mergeCell ref="C917:C918"/>
    <mergeCell ref="D917:D918"/>
    <mergeCell ref="D919:D923"/>
    <mergeCell ref="A924:B924"/>
    <mergeCell ref="A949:B949"/>
    <mergeCell ref="B950:B951"/>
    <mergeCell ref="C950:C951"/>
    <mergeCell ref="B901:B902"/>
    <mergeCell ref="C901:C902"/>
    <mergeCell ref="D901:D902"/>
    <mergeCell ref="B925:B926"/>
    <mergeCell ref="C925:C926"/>
    <mergeCell ref="D925:D926"/>
    <mergeCell ref="B934:B935"/>
  </mergeCells>
  <phoneticPr fontId="12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7"/>
  <sheetViews>
    <sheetView workbookViewId="0">
      <selection activeCell="L5" sqref="L5"/>
    </sheetView>
  </sheetViews>
  <sheetFormatPr defaultColWidth="9" defaultRowHeight="14.25"/>
  <cols>
    <col min="1" max="1" width="5.25" style="1018" customWidth="1"/>
    <col min="2" max="2" width="35.25" style="1017" customWidth="1"/>
    <col min="3" max="3" width="13.125" style="1017" customWidth="1"/>
    <col min="4" max="5" width="11" style="1017" customWidth="1"/>
    <col min="6" max="6" width="12.625" style="1017" customWidth="1"/>
    <col min="7" max="7" width="12" style="1017" customWidth="1"/>
    <col min="8" max="8" width="15" style="1017" customWidth="1"/>
    <col min="9" max="9" width="14.5" style="1016" customWidth="1"/>
    <col min="10" max="10" width="13.875" style="1016" customWidth="1"/>
    <col min="11" max="16384" width="9" style="1016"/>
  </cols>
  <sheetData>
    <row r="1" spans="1:8" ht="67.5" customHeight="1">
      <c r="A1" s="1093" t="s">
        <v>3779</v>
      </c>
      <c r="B1" s="1093"/>
      <c r="C1" s="1093"/>
      <c r="D1" s="1093"/>
      <c r="E1" s="1093"/>
      <c r="F1" s="1093"/>
      <c r="G1" s="1093"/>
      <c r="H1" s="1093"/>
    </row>
    <row r="2" spans="1:8" ht="24.75" customHeight="1">
      <c r="A2" s="1089"/>
      <c r="B2" s="1092" t="s">
        <v>3778</v>
      </c>
      <c r="C2" s="1092"/>
      <c r="D2" s="1092"/>
      <c r="E2" s="1092"/>
      <c r="F2" s="1092"/>
      <c r="G2" s="1091"/>
      <c r="H2" s="1090" t="s">
        <v>3918</v>
      </c>
    </row>
    <row r="3" spans="1:8" ht="30.75" customHeight="1">
      <c r="A3" s="1089"/>
      <c r="B3" s="1088" t="s">
        <v>3777</v>
      </c>
      <c r="C3" s="1088"/>
      <c r="D3" s="1088"/>
      <c r="E3" s="1088"/>
      <c r="F3" s="1088"/>
      <c r="G3" s="1088"/>
      <c r="H3" s="1088"/>
    </row>
    <row r="4" spans="1:8" ht="30.75" customHeight="1">
      <c r="A4" s="1087" t="s">
        <v>3776</v>
      </c>
      <c r="B4" s="1087"/>
      <c r="C4" s="1086"/>
      <c r="D4" s="1086"/>
      <c r="E4" s="1086"/>
      <c r="F4" s="1086"/>
      <c r="G4" s="1086"/>
      <c r="H4" s="1086"/>
    </row>
    <row r="5" spans="1:8" s="1070" customFormat="1">
      <c r="A5" s="1080" t="s">
        <v>3775</v>
      </c>
      <c r="B5" s="1080"/>
      <c r="C5" s="1080"/>
      <c r="D5" s="1080"/>
      <c r="E5" s="1080"/>
      <c r="F5" s="1080"/>
      <c r="G5" s="1080"/>
      <c r="H5" s="1080"/>
    </row>
    <row r="6" spans="1:8">
      <c r="A6" s="1038"/>
      <c r="B6" s="1052" t="s">
        <v>20</v>
      </c>
      <c r="C6" s="1052" t="s">
        <v>21</v>
      </c>
      <c r="D6" s="1031" t="s">
        <v>5</v>
      </c>
      <c r="E6" s="1030" t="s">
        <v>3646</v>
      </c>
      <c r="F6" s="1030"/>
      <c r="G6" s="1030" t="s">
        <v>3755</v>
      </c>
      <c r="H6" s="1030" t="s">
        <v>98</v>
      </c>
    </row>
    <row r="7" spans="1:8">
      <c r="A7" s="1038"/>
      <c r="B7" s="1048"/>
      <c r="C7" s="1052"/>
      <c r="D7" s="1031"/>
      <c r="E7" s="1030" t="s">
        <v>3643</v>
      </c>
      <c r="F7" s="1030"/>
      <c r="G7" s="1030" t="s">
        <v>24</v>
      </c>
      <c r="H7" s="1030" t="s">
        <v>25</v>
      </c>
    </row>
    <row r="8" spans="1:8">
      <c r="A8" s="1038"/>
      <c r="B8" s="1027" t="s">
        <v>3642</v>
      </c>
      <c r="C8" s="1023"/>
      <c r="D8" s="1026" t="s">
        <v>3722</v>
      </c>
      <c r="E8" s="1019"/>
      <c r="F8" s="1030"/>
      <c r="G8" s="1019"/>
      <c r="H8" s="1019"/>
    </row>
    <row r="9" spans="1:8" ht="16.5" customHeight="1">
      <c r="A9" s="1038"/>
      <c r="B9" s="1020" t="s">
        <v>3774</v>
      </c>
      <c r="C9" s="1020" t="s">
        <v>3773</v>
      </c>
      <c r="D9" s="1024"/>
      <c r="E9" s="1019">
        <v>45419</v>
      </c>
      <c r="F9" s="1019"/>
      <c r="G9" s="1019">
        <v>45426</v>
      </c>
      <c r="H9" s="1019">
        <v>45443</v>
      </c>
    </row>
    <row r="10" spans="1:8" ht="16.5" customHeight="1">
      <c r="A10" s="1038"/>
      <c r="B10" s="1030" t="s">
        <v>3772</v>
      </c>
      <c r="C10" s="1030" t="s">
        <v>3771</v>
      </c>
      <c r="D10" s="1024"/>
      <c r="E10" s="1019">
        <v>45426</v>
      </c>
      <c r="F10" s="1019"/>
      <c r="G10" s="1019">
        <v>45437</v>
      </c>
      <c r="H10" s="1019">
        <v>45450</v>
      </c>
    </row>
    <row r="11" spans="1:8" ht="16.5" customHeight="1">
      <c r="A11" s="1038"/>
      <c r="B11" s="1030" t="s">
        <v>3770</v>
      </c>
      <c r="C11" s="1030" t="s">
        <v>3769</v>
      </c>
      <c r="D11" s="1024"/>
      <c r="E11" s="1019">
        <v>45433</v>
      </c>
      <c r="F11" s="1019"/>
      <c r="G11" s="1019">
        <v>45440</v>
      </c>
      <c r="H11" s="1019">
        <v>45457</v>
      </c>
    </row>
    <row r="12" spans="1:8" ht="16.5" customHeight="1">
      <c r="A12" s="1038"/>
      <c r="B12" s="1030" t="s">
        <v>3768</v>
      </c>
      <c r="C12" s="1030" t="s">
        <v>3767</v>
      </c>
      <c r="D12" s="1039"/>
      <c r="E12" s="1019">
        <v>45440</v>
      </c>
      <c r="F12" s="1019"/>
      <c r="G12" s="1019">
        <v>45447</v>
      </c>
      <c r="H12" s="1019">
        <v>45464</v>
      </c>
    </row>
    <row r="13" spans="1:8">
      <c r="A13" s="1038"/>
      <c r="B13" s="1060"/>
      <c r="C13" s="1060"/>
      <c r="D13" s="1085"/>
      <c r="E13" s="1085"/>
      <c r="F13" s="1053"/>
      <c r="G13" s="1053"/>
      <c r="H13" s="1053"/>
    </row>
    <row r="14" spans="1:8" ht="16.149999999999999" customHeight="1">
      <c r="A14" s="1084" t="s">
        <v>3766</v>
      </c>
      <c r="B14" s="1084"/>
      <c r="C14" s="1084"/>
      <c r="D14" s="1084"/>
      <c r="E14" s="1084"/>
      <c r="F14" s="1084"/>
      <c r="G14" s="1084"/>
      <c r="H14" s="1084"/>
    </row>
    <row r="15" spans="1:8" s="1070" customFormat="1">
      <c r="A15" s="1083"/>
      <c r="B15" s="1052" t="s">
        <v>20</v>
      </c>
      <c r="C15" s="1052" t="s">
        <v>21</v>
      </c>
      <c r="D15" s="1052" t="s">
        <v>5</v>
      </c>
      <c r="E15" s="1030" t="s">
        <v>3646</v>
      </c>
      <c r="F15" s="1023"/>
      <c r="G15" s="1023" t="s">
        <v>3755</v>
      </c>
      <c r="H15" s="1023" t="s">
        <v>162</v>
      </c>
    </row>
    <row r="16" spans="1:8">
      <c r="A16" s="1083"/>
      <c r="B16" s="1043"/>
      <c r="C16" s="1052"/>
      <c r="D16" s="1052"/>
      <c r="E16" s="1030" t="s">
        <v>3643</v>
      </c>
      <c r="F16" s="1019"/>
      <c r="G16" s="1019" t="s">
        <v>24</v>
      </c>
      <c r="H16" s="1019" t="s">
        <v>25</v>
      </c>
    </row>
    <row r="17" spans="1:9" ht="15.75" customHeight="1">
      <c r="B17" s="1027" t="s">
        <v>3642</v>
      </c>
      <c r="C17" s="1020"/>
      <c r="D17" s="1082" t="s">
        <v>3765</v>
      </c>
      <c r="E17" s="1019"/>
      <c r="F17" s="1019"/>
      <c r="G17" s="1019"/>
      <c r="H17" s="1019"/>
    </row>
    <row r="18" spans="1:9" ht="15.75" customHeight="1">
      <c r="A18" s="1038"/>
      <c r="B18" s="1020" t="s">
        <v>3764</v>
      </c>
      <c r="C18" s="1020" t="s">
        <v>3763</v>
      </c>
      <c r="D18" s="1024"/>
      <c r="E18" s="1019">
        <v>45420</v>
      </c>
      <c r="F18" s="1019"/>
      <c r="G18" s="1019">
        <v>45426</v>
      </c>
      <c r="H18" s="1019">
        <v>45440</v>
      </c>
      <c r="I18" s="1081"/>
    </row>
    <row r="19" spans="1:9" ht="15.75" customHeight="1">
      <c r="A19" s="1038"/>
      <c r="B19" s="1020" t="s">
        <v>3762</v>
      </c>
      <c r="C19" s="1020" t="s">
        <v>3761</v>
      </c>
      <c r="D19" s="1024"/>
      <c r="E19" s="1019">
        <v>45427</v>
      </c>
      <c r="F19" s="1019"/>
      <c r="G19" s="1019">
        <v>45433</v>
      </c>
      <c r="H19" s="1019">
        <v>45447</v>
      </c>
      <c r="I19" s="1081"/>
    </row>
    <row r="20" spans="1:9" ht="15.75" customHeight="1">
      <c r="A20" s="1038"/>
      <c r="B20" s="1020" t="s">
        <v>3760</v>
      </c>
      <c r="C20" s="1020" t="s">
        <v>3759</v>
      </c>
      <c r="D20" s="1024"/>
      <c r="E20" s="1019">
        <v>45434</v>
      </c>
      <c r="F20" s="1019"/>
      <c r="G20" s="1019">
        <v>45440</v>
      </c>
      <c r="H20" s="1019">
        <v>45454</v>
      </c>
      <c r="I20" s="1081"/>
    </row>
    <row r="21" spans="1:9" ht="15.75" customHeight="1">
      <c r="A21" s="1038"/>
      <c r="B21" s="1020" t="s">
        <v>3758</v>
      </c>
      <c r="C21" s="1020" t="s">
        <v>3757</v>
      </c>
      <c r="D21" s="1039"/>
      <c r="E21" s="1019">
        <v>45441</v>
      </c>
      <c r="F21" s="1019"/>
      <c r="G21" s="1019">
        <v>45447</v>
      </c>
      <c r="H21" s="1019">
        <v>45461</v>
      </c>
      <c r="I21" s="1081"/>
    </row>
    <row r="22" spans="1:9" ht="15.75" customHeight="1">
      <c r="A22" s="1038"/>
      <c r="B22" s="1056"/>
      <c r="C22" s="1056"/>
      <c r="D22" s="1067"/>
      <c r="E22" s="1067"/>
      <c r="F22" s="1053"/>
      <c r="G22" s="1053"/>
      <c r="H22" s="1053"/>
      <c r="I22" s="1081"/>
    </row>
    <row r="23" spans="1:9" ht="21" customHeight="1">
      <c r="A23" s="1080" t="s">
        <v>3756</v>
      </c>
      <c r="B23" s="1080"/>
      <c r="C23" s="1080"/>
      <c r="D23" s="1080"/>
      <c r="E23" s="1080"/>
      <c r="F23" s="1080"/>
      <c r="G23" s="1080"/>
      <c r="H23" s="1080"/>
    </row>
    <row r="24" spans="1:9" s="1079" customFormat="1">
      <c r="A24" s="1038"/>
      <c r="B24" s="1078" t="s">
        <v>20</v>
      </c>
      <c r="C24" s="1078" t="s">
        <v>21</v>
      </c>
      <c r="D24" s="1078" t="s">
        <v>5</v>
      </c>
      <c r="E24" s="1030" t="s">
        <v>3646</v>
      </c>
      <c r="F24" s="1077"/>
      <c r="G24" s="1077" t="s">
        <v>3755</v>
      </c>
      <c r="H24" s="1077" t="s">
        <v>163</v>
      </c>
    </row>
    <row r="25" spans="1:9" s="1070" customFormat="1">
      <c r="A25" s="1038"/>
      <c r="B25" s="1043"/>
      <c r="C25" s="1078"/>
      <c r="D25" s="1078"/>
      <c r="E25" s="1030" t="s">
        <v>3643</v>
      </c>
      <c r="F25" s="1077"/>
      <c r="G25" s="1077" t="s">
        <v>24</v>
      </c>
      <c r="H25" s="1077" t="s">
        <v>25</v>
      </c>
    </row>
    <row r="26" spans="1:9" ht="18.75" customHeight="1">
      <c r="A26" s="1038"/>
      <c r="B26" s="1027" t="s">
        <v>3642</v>
      </c>
      <c r="C26" s="1025"/>
      <c r="D26" s="1076" t="s">
        <v>3754</v>
      </c>
      <c r="E26" s="1019"/>
      <c r="F26" s="1019"/>
      <c r="G26" s="1019"/>
      <c r="H26" s="1019"/>
    </row>
    <row r="27" spans="1:9" ht="18.75" customHeight="1">
      <c r="A27" s="1038"/>
      <c r="B27" s="1025" t="s">
        <v>3753</v>
      </c>
      <c r="C27" s="1025" t="s">
        <v>3752</v>
      </c>
      <c r="D27" s="1065"/>
      <c r="E27" s="1019">
        <v>45419</v>
      </c>
      <c r="F27" s="1019"/>
      <c r="G27" s="1019">
        <v>45424</v>
      </c>
      <c r="H27" s="1019">
        <v>45435</v>
      </c>
    </row>
    <row r="28" spans="1:9" ht="18.75" customHeight="1">
      <c r="A28" s="1038"/>
      <c r="B28" s="1025" t="s">
        <v>3751</v>
      </c>
      <c r="C28" s="1025" t="s">
        <v>3750</v>
      </c>
      <c r="D28" s="1065"/>
      <c r="E28" s="1019">
        <v>45426</v>
      </c>
      <c r="F28" s="1019"/>
      <c r="G28" s="1019">
        <v>45433</v>
      </c>
      <c r="H28" s="1019">
        <v>45442</v>
      </c>
    </row>
    <row r="29" spans="1:9" ht="18.75" customHeight="1">
      <c r="A29" s="1038"/>
      <c r="B29" s="1025" t="s">
        <v>3749</v>
      </c>
      <c r="C29" s="1025" t="s">
        <v>3748</v>
      </c>
      <c r="D29" s="1065"/>
      <c r="E29" s="1019">
        <v>45433</v>
      </c>
      <c r="F29" s="1019"/>
      <c r="G29" s="1019">
        <v>45438</v>
      </c>
      <c r="H29" s="1019">
        <v>45449</v>
      </c>
    </row>
    <row r="30" spans="1:9" ht="18.75" customHeight="1">
      <c r="A30" s="1038"/>
      <c r="B30" s="1025" t="s">
        <v>3747</v>
      </c>
      <c r="C30" s="1025" t="s">
        <v>3746</v>
      </c>
      <c r="D30" s="1064"/>
      <c r="E30" s="1019">
        <v>45440</v>
      </c>
      <c r="F30" s="1019"/>
      <c r="G30" s="1019">
        <v>45446</v>
      </c>
      <c r="H30" s="1019">
        <v>45456</v>
      </c>
    </row>
    <row r="31" spans="1:9" ht="20.100000000000001" customHeight="1">
      <c r="A31" s="1038"/>
      <c r="B31" s="1075"/>
      <c r="C31" s="1075"/>
      <c r="D31" s="1074"/>
      <c r="E31" s="1074"/>
    </row>
    <row r="32" spans="1:9">
      <c r="A32" s="1033" t="s">
        <v>3745</v>
      </c>
      <c r="B32" s="1033"/>
      <c r="C32" s="1033"/>
      <c r="D32" s="1033"/>
      <c r="E32" s="1033"/>
      <c r="F32" s="1033"/>
      <c r="G32" s="1033"/>
      <c r="H32" s="1033"/>
    </row>
    <row r="33" spans="1:9" ht="21" customHeight="1">
      <c r="A33" s="1038"/>
      <c r="B33" s="1061" t="s">
        <v>20</v>
      </c>
      <c r="C33" s="1061" t="s">
        <v>21</v>
      </c>
      <c r="D33" s="1073" t="s">
        <v>5</v>
      </c>
      <c r="E33" s="1030" t="s">
        <v>3646</v>
      </c>
      <c r="F33" s="1023" t="s">
        <v>3744</v>
      </c>
      <c r="G33" s="1030" t="s">
        <v>3743</v>
      </c>
      <c r="H33" s="1072" t="s">
        <v>164</v>
      </c>
    </row>
    <row r="34" spans="1:9" s="1070" customFormat="1">
      <c r="A34" s="1038"/>
      <c r="B34" s="1061"/>
      <c r="C34" s="1061"/>
      <c r="D34" s="1073"/>
      <c r="E34" s="1030" t="s">
        <v>3643</v>
      </c>
      <c r="F34" s="1030" t="s">
        <v>24</v>
      </c>
      <c r="G34" s="1030" t="s">
        <v>24</v>
      </c>
      <c r="H34" s="1072" t="s">
        <v>25</v>
      </c>
    </row>
    <row r="35" spans="1:9" ht="16.5" customHeight="1">
      <c r="A35" s="1038"/>
      <c r="B35" s="1027" t="s">
        <v>3642</v>
      </c>
      <c r="C35" s="1069"/>
      <c r="D35" s="1071" t="s">
        <v>3742</v>
      </c>
      <c r="E35" s="1019"/>
      <c r="F35" s="1019"/>
      <c r="G35" s="1019"/>
      <c r="H35" s="1019"/>
    </row>
    <row r="36" spans="1:9" ht="16.5" customHeight="1">
      <c r="A36" s="1038"/>
      <c r="B36" s="1069" t="s">
        <v>3741</v>
      </c>
      <c r="C36" s="1069" t="s">
        <v>3740</v>
      </c>
      <c r="D36" s="1068"/>
      <c r="E36" s="1019">
        <v>45419</v>
      </c>
      <c r="F36" s="1019">
        <v>45422</v>
      </c>
      <c r="G36" s="1019">
        <v>45427</v>
      </c>
      <c r="H36" s="1019">
        <v>45440</v>
      </c>
    </row>
    <row r="37" spans="1:9" ht="16.5" customHeight="1">
      <c r="A37" s="1038"/>
      <c r="B37" s="1025" t="s">
        <v>3739</v>
      </c>
      <c r="C37" s="1069" t="s">
        <v>3738</v>
      </c>
      <c r="D37" s="1068"/>
      <c r="E37" s="1019">
        <v>45426</v>
      </c>
      <c r="F37" s="1019">
        <v>45429</v>
      </c>
      <c r="G37" s="1019">
        <v>45434</v>
      </c>
      <c r="H37" s="1019">
        <v>45447</v>
      </c>
      <c r="I37" s="1070"/>
    </row>
    <row r="38" spans="1:9" ht="16.5" customHeight="1">
      <c r="A38" s="1038"/>
      <c r="B38" s="1069" t="s">
        <v>3737</v>
      </c>
      <c r="C38" s="1069" t="s">
        <v>3736</v>
      </c>
      <c r="D38" s="1068"/>
      <c r="E38" s="1019">
        <v>45433</v>
      </c>
      <c r="F38" s="1019">
        <v>45436</v>
      </c>
      <c r="G38" s="1019">
        <v>45441</v>
      </c>
      <c r="H38" s="1019">
        <v>45454</v>
      </c>
    </row>
    <row r="39" spans="1:9" ht="16.5" customHeight="1">
      <c r="A39" s="1038"/>
      <c r="B39" s="1069" t="s">
        <v>3735</v>
      </c>
      <c r="C39" s="1069" t="s">
        <v>3734</v>
      </c>
      <c r="D39" s="1068"/>
      <c r="E39" s="1019">
        <v>45440</v>
      </c>
      <c r="F39" s="1019">
        <v>45443</v>
      </c>
      <c r="G39" s="1019">
        <v>45448</v>
      </c>
      <c r="H39" s="1019">
        <v>45461</v>
      </c>
    </row>
    <row r="40" spans="1:9">
      <c r="A40" s="1038"/>
      <c r="B40" s="1055"/>
      <c r="C40" s="1055"/>
      <c r="D40" s="1067"/>
      <c r="E40" s="1066"/>
      <c r="F40" s="1053"/>
      <c r="G40" s="1053"/>
      <c r="H40" s="1053"/>
    </row>
    <row r="41" spans="1:9">
      <c r="A41" s="1033" t="s">
        <v>3733</v>
      </c>
      <c r="B41" s="1033"/>
      <c r="C41" s="1033"/>
      <c r="D41" s="1033"/>
      <c r="E41" s="1033"/>
      <c r="F41" s="1033"/>
      <c r="G41" s="1033"/>
      <c r="H41" s="1033"/>
    </row>
    <row r="42" spans="1:9" ht="15" customHeight="1">
      <c r="A42" s="1038"/>
      <c r="B42" s="1061" t="s">
        <v>20</v>
      </c>
      <c r="C42" s="1061" t="s">
        <v>21</v>
      </c>
      <c r="D42" s="1061" t="s">
        <v>5</v>
      </c>
      <c r="E42" s="1030" t="s">
        <v>3646</v>
      </c>
      <c r="F42" s="1030"/>
      <c r="G42" s="1030" t="s">
        <v>3645</v>
      </c>
      <c r="H42" s="1030" t="s">
        <v>95</v>
      </c>
    </row>
    <row r="43" spans="1:9" ht="15" customHeight="1">
      <c r="A43" s="1038"/>
      <c r="B43" s="1061"/>
      <c r="C43" s="1061"/>
      <c r="D43" s="1061"/>
      <c r="E43" s="1030" t="s">
        <v>3643</v>
      </c>
      <c r="F43" s="1030"/>
      <c r="G43" s="1030" t="s">
        <v>24</v>
      </c>
      <c r="H43" s="1030" t="s">
        <v>25</v>
      </c>
    </row>
    <row r="44" spans="1:9" ht="15" customHeight="1">
      <c r="A44" s="1038"/>
      <c r="B44" s="1027" t="s">
        <v>3642</v>
      </c>
      <c r="C44" s="1023"/>
      <c r="D44" s="1035" t="s">
        <v>3732</v>
      </c>
      <c r="E44" s="1019"/>
      <c r="F44" s="1019"/>
      <c r="G44" s="1019"/>
      <c r="H44" s="1019"/>
    </row>
    <row r="45" spans="1:9" ht="15" customHeight="1">
      <c r="A45" s="1038"/>
      <c r="B45" s="1023" t="s">
        <v>3731</v>
      </c>
      <c r="C45" s="1023" t="s">
        <v>3730</v>
      </c>
      <c r="D45" s="1065"/>
      <c r="E45" s="1019">
        <v>45420</v>
      </c>
      <c r="F45" s="1019"/>
      <c r="G45" s="1019">
        <v>45424</v>
      </c>
      <c r="H45" s="1019">
        <v>45433</v>
      </c>
    </row>
    <row r="46" spans="1:9" ht="15" customHeight="1">
      <c r="A46" s="1038"/>
      <c r="B46" s="1025" t="s">
        <v>3729</v>
      </c>
      <c r="C46" s="1023" t="s">
        <v>3654</v>
      </c>
      <c r="D46" s="1065"/>
      <c r="E46" s="1019">
        <v>45427</v>
      </c>
      <c r="F46" s="1019"/>
      <c r="G46" s="1019">
        <v>45431</v>
      </c>
      <c r="H46" s="1019">
        <v>45440</v>
      </c>
    </row>
    <row r="47" spans="1:9" ht="15" customHeight="1">
      <c r="A47" s="1038"/>
      <c r="B47" s="1023" t="s">
        <v>3728</v>
      </c>
      <c r="C47" s="1023" t="s">
        <v>3648</v>
      </c>
      <c r="D47" s="1065"/>
      <c r="E47" s="1019">
        <v>45434</v>
      </c>
      <c r="F47" s="1019"/>
      <c r="G47" s="1019">
        <v>45438</v>
      </c>
      <c r="H47" s="1019">
        <v>45447</v>
      </c>
      <c r="I47" s="1063"/>
    </row>
    <row r="48" spans="1:9" ht="15" customHeight="1">
      <c r="A48" s="1038"/>
      <c r="B48" s="1023" t="s">
        <v>3727</v>
      </c>
      <c r="C48" s="1023" t="s">
        <v>3726</v>
      </c>
      <c r="D48" s="1064"/>
      <c r="E48" s="1019">
        <v>45441</v>
      </c>
      <c r="F48" s="1019"/>
      <c r="G48" s="1019">
        <v>45445</v>
      </c>
      <c r="H48" s="1019">
        <v>45454</v>
      </c>
      <c r="I48" s="1063"/>
    </row>
    <row r="49" spans="1:8">
      <c r="A49" s="1062" t="s">
        <v>3725</v>
      </c>
      <c r="B49" s="1062"/>
    </row>
    <row r="50" spans="1:8">
      <c r="A50" s="1033" t="s">
        <v>3724</v>
      </c>
      <c r="B50" s="1033"/>
      <c r="C50" s="1033"/>
      <c r="D50" s="1033"/>
      <c r="E50" s="1033"/>
      <c r="F50" s="1033"/>
      <c r="G50" s="1033"/>
      <c r="H50" s="1033"/>
    </row>
    <row r="51" spans="1:8">
      <c r="A51" s="1038"/>
      <c r="B51" s="1061" t="s">
        <v>20</v>
      </c>
      <c r="C51" s="1061" t="s">
        <v>21</v>
      </c>
      <c r="D51" s="1043" t="s">
        <v>5</v>
      </c>
      <c r="E51" s="1030" t="s">
        <v>3646</v>
      </c>
      <c r="F51" s="1030"/>
      <c r="G51" s="1030" t="s">
        <v>3723</v>
      </c>
      <c r="H51" s="1030" t="s">
        <v>174</v>
      </c>
    </row>
    <row r="52" spans="1:8">
      <c r="A52" s="1038"/>
      <c r="B52" s="1061"/>
      <c r="C52" s="1061"/>
      <c r="D52" s="1043"/>
      <c r="E52" s="1030" t="s">
        <v>3643</v>
      </c>
      <c r="F52" s="1030"/>
      <c r="G52" s="1030" t="s">
        <v>24</v>
      </c>
      <c r="H52" s="1030" t="s">
        <v>25</v>
      </c>
    </row>
    <row r="53" spans="1:8">
      <c r="A53" s="1038"/>
      <c r="B53" s="1027" t="s">
        <v>3642</v>
      </c>
      <c r="C53" s="1020"/>
      <c r="D53" s="1042" t="s">
        <v>3722</v>
      </c>
      <c r="E53" s="1019"/>
      <c r="F53" s="1030"/>
      <c r="G53" s="1019"/>
      <c r="H53" s="1019"/>
    </row>
    <row r="54" spans="1:8">
      <c r="A54" s="1038"/>
      <c r="B54" s="1030" t="s">
        <v>3721</v>
      </c>
      <c r="C54" s="1030" t="s">
        <v>3720</v>
      </c>
      <c r="D54" s="1022"/>
      <c r="E54" s="1019">
        <v>45419</v>
      </c>
      <c r="F54" s="1019"/>
      <c r="G54" s="1019">
        <v>45425</v>
      </c>
      <c r="H54" s="1019">
        <v>45446</v>
      </c>
    </row>
    <row r="55" spans="1:8">
      <c r="A55" s="1038"/>
      <c r="B55" s="1025" t="s">
        <v>3719</v>
      </c>
      <c r="C55" s="1030" t="s">
        <v>3718</v>
      </c>
      <c r="D55" s="1022"/>
      <c r="E55" s="1019">
        <v>45426</v>
      </c>
      <c r="F55" s="1019"/>
      <c r="G55" s="1019">
        <v>45431</v>
      </c>
      <c r="H55" s="1019">
        <v>45453</v>
      </c>
    </row>
    <row r="56" spans="1:8">
      <c r="A56" s="1038"/>
      <c r="B56" s="1030" t="s">
        <v>3717</v>
      </c>
      <c r="C56" s="1030" t="s">
        <v>3716</v>
      </c>
      <c r="D56" s="1022"/>
      <c r="E56" s="1019">
        <v>45433</v>
      </c>
      <c r="F56" s="1019"/>
      <c r="G56" s="1019">
        <v>45438</v>
      </c>
      <c r="H56" s="1019">
        <v>45460</v>
      </c>
    </row>
    <row r="57" spans="1:8">
      <c r="A57" s="1038"/>
      <c r="B57" s="1030" t="s">
        <v>3715</v>
      </c>
      <c r="C57" s="1030" t="s">
        <v>3714</v>
      </c>
      <c r="D57" s="1021"/>
      <c r="E57" s="1019">
        <v>45440</v>
      </c>
      <c r="F57" s="1019"/>
      <c r="G57" s="1019">
        <v>45445</v>
      </c>
      <c r="H57" s="1019">
        <v>45467</v>
      </c>
    </row>
    <row r="58" spans="1:8">
      <c r="A58" s="1038"/>
      <c r="B58" s="1060"/>
      <c r="C58" s="1060"/>
      <c r="D58" s="1059"/>
      <c r="E58" s="1059"/>
      <c r="F58" s="1053"/>
      <c r="G58" s="1053"/>
      <c r="H58" s="1053"/>
    </row>
    <row r="59" spans="1:8">
      <c r="A59" s="1033" t="s">
        <v>3713</v>
      </c>
      <c r="B59" s="1033"/>
      <c r="C59" s="1033"/>
      <c r="D59" s="1033"/>
      <c r="E59" s="1033"/>
      <c r="F59" s="1033"/>
      <c r="G59" s="1033"/>
      <c r="H59" s="1033"/>
    </row>
    <row r="60" spans="1:8">
      <c r="A60" s="1038"/>
      <c r="B60" s="1058" t="s">
        <v>20</v>
      </c>
      <c r="C60" s="1058" t="s">
        <v>21</v>
      </c>
      <c r="D60" s="1031" t="s">
        <v>5</v>
      </c>
      <c r="E60" s="1030" t="s">
        <v>3646</v>
      </c>
      <c r="F60" s="1020"/>
      <c r="G60" s="1030" t="s">
        <v>3712</v>
      </c>
      <c r="H60" s="1030" t="s">
        <v>3711</v>
      </c>
    </row>
    <row r="61" spans="1:8">
      <c r="A61" s="1038"/>
      <c r="B61" s="1058"/>
      <c r="C61" s="1058"/>
      <c r="D61" s="1031"/>
      <c r="E61" s="1030" t="s">
        <v>3643</v>
      </c>
      <c r="F61" s="1020"/>
      <c r="G61" s="1030" t="s">
        <v>24</v>
      </c>
      <c r="H61" s="1030" t="s">
        <v>25</v>
      </c>
    </row>
    <row r="62" spans="1:8">
      <c r="A62" s="1038"/>
      <c r="B62" s="1027" t="s">
        <v>3642</v>
      </c>
      <c r="C62" s="1020"/>
      <c r="D62" s="1057" t="s">
        <v>3658</v>
      </c>
      <c r="E62" s="1019"/>
      <c r="F62" s="1020"/>
      <c r="G62" s="1019"/>
      <c r="H62" s="1019"/>
    </row>
    <row r="63" spans="1:8">
      <c r="A63" s="1038"/>
      <c r="B63" s="1050" t="s">
        <v>3710</v>
      </c>
      <c r="C63" s="1050" t="s">
        <v>3709</v>
      </c>
      <c r="D63" s="1024"/>
      <c r="E63" s="1019">
        <v>45420</v>
      </c>
      <c r="F63" s="1019"/>
      <c r="G63" s="1019">
        <v>45427</v>
      </c>
      <c r="H63" s="1019">
        <v>45474</v>
      </c>
    </row>
    <row r="64" spans="1:8" ht="15.75" customHeight="1">
      <c r="A64" s="1038"/>
      <c r="B64" s="1025" t="s">
        <v>3708</v>
      </c>
      <c r="C64" s="1030" t="s">
        <v>3707</v>
      </c>
      <c r="D64" s="1024"/>
      <c r="E64" s="1019">
        <v>45427</v>
      </c>
      <c r="F64" s="1019"/>
      <c r="G64" s="1019">
        <v>45434</v>
      </c>
      <c r="H64" s="1019">
        <v>45481</v>
      </c>
    </row>
    <row r="65" spans="1:8" ht="15.75" customHeight="1">
      <c r="A65" s="1038"/>
      <c r="B65" s="1030" t="s">
        <v>3706</v>
      </c>
      <c r="C65" s="1030" t="s">
        <v>3705</v>
      </c>
      <c r="D65" s="1024"/>
      <c r="E65" s="1019">
        <v>45434</v>
      </c>
      <c r="F65" s="1019"/>
      <c r="G65" s="1019">
        <v>45441</v>
      </c>
      <c r="H65" s="1019">
        <v>45488</v>
      </c>
    </row>
    <row r="66" spans="1:8" ht="15.75" customHeight="1">
      <c r="A66" s="1038"/>
      <c r="B66" s="1030" t="s">
        <v>3704</v>
      </c>
      <c r="C66" s="1030" t="s">
        <v>3703</v>
      </c>
      <c r="D66" s="1039"/>
      <c r="E66" s="1019">
        <v>45441</v>
      </c>
      <c r="F66" s="1019"/>
      <c r="G66" s="1019">
        <v>45448</v>
      </c>
      <c r="H66" s="1019">
        <v>45495</v>
      </c>
    </row>
    <row r="67" spans="1:8">
      <c r="A67" s="1038"/>
      <c r="B67" s="1056"/>
      <c r="C67" s="1055"/>
      <c r="D67" s="1054"/>
      <c r="E67" s="1054"/>
      <c r="F67" s="1053"/>
      <c r="G67" s="1053"/>
      <c r="H67" s="1053"/>
    </row>
    <row r="68" spans="1:8">
      <c r="A68" s="1033" t="s">
        <v>3702</v>
      </c>
      <c r="B68" s="1033"/>
      <c r="C68" s="1033"/>
      <c r="D68" s="1033"/>
      <c r="E68" s="1033"/>
      <c r="F68" s="1033"/>
      <c r="G68" s="1033"/>
      <c r="H68" s="1033"/>
    </row>
    <row r="69" spans="1:8">
      <c r="A69" s="1038"/>
      <c r="B69" s="1052" t="s">
        <v>20</v>
      </c>
      <c r="C69" s="1052" t="s">
        <v>21</v>
      </c>
      <c r="D69" s="1052" t="s">
        <v>5</v>
      </c>
      <c r="E69" s="1030" t="s">
        <v>3646</v>
      </c>
      <c r="F69" s="1023"/>
      <c r="G69" s="1023" t="s">
        <v>3686</v>
      </c>
      <c r="H69" s="1023" t="s">
        <v>108</v>
      </c>
    </row>
    <row r="70" spans="1:8">
      <c r="A70" s="1038"/>
      <c r="B70" s="1043"/>
      <c r="C70" s="1052"/>
      <c r="D70" s="1052"/>
      <c r="E70" s="1030" t="s">
        <v>3643</v>
      </c>
      <c r="F70" s="1023"/>
      <c r="G70" s="1023" t="s">
        <v>24</v>
      </c>
      <c r="H70" s="1023" t="s">
        <v>3701</v>
      </c>
    </row>
    <row r="71" spans="1:8" ht="16.5" customHeight="1">
      <c r="A71" s="1038"/>
      <c r="B71" s="1027" t="s">
        <v>3642</v>
      </c>
      <c r="C71" s="1047"/>
      <c r="D71" s="1051" t="s">
        <v>3641</v>
      </c>
      <c r="E71" s="1019"/>
      <c r="F71" s="1019"/>
      <c r="G71" s="1019"/>
      <c r="H71" s="1019"/>
    </row>
    <row r="72" spans="1:8" ht="16.5" customHeight="1">
      <c r="A72" s="1038"/>
      <c r="B72" s="1050" t="s">
        <v>3700</v>
      </c>
      <c r="C72" s="1050" t="s">
        <v>3638</v>
      </c>
      <c r="D72" s="1024"/>
      <c r="E72" s="1019">
        <v>45418</v>
      </c>
      <c r="F72" s="1019"/>
      <c r="G72" s="1019">
        <v>45423</v>
      </c>
      <c r="H72" s="1019">
        <v>45462</v>
      </c>
    </row>
    <row r="73" spans="1:8" ht="16.5" customHeight="1">
      <c r="A73" s="1038"/>
      <c r="B73" s="1025" t="s">
        <v>3699</v>
      </c>
      <c r="C73" s="1023" t="s">
        <v>3698</v>
      </c>
      <c r="D73" s="1024"/>
      <c r="E73" s="1019">
        <v>45425</v>
      </c>
      <c r="F73" s="1019"/>
      <c r="G73" s="1019">
        <v>45430</v>
      </c>
      <c r="H73" s="1019">
        <v>45469</v>
      </c>
    </row>
    <row r="74" spans="1:8" ht="16.5" customHeight="1">
      <c r="A74" s="1038"/>
      <c r="B74" s="1030" t="s">
        <v>3697</v>
      </c>
      <c r="C74" s="1023" t="s">
        <v>3654</v>
      </c>
      <c r="D74" s="1024"/>
      <c r="E74" s="1019">
        <v>45432</v>
      </c>
      <c r="F74" s="1019"/>
      <c r="G74" s="1019">
        <v>45437</v>
      </c>
      <c r="H74" s="1019">
        <v>45476</v>
      </c>
    </row>
    <row r="75" spans="1:8" ht="16.5" customHeight="1">
      <c r="A75" s="1038"/>
      <c r="B75" s="1030" t="s">
        <v>3696</v>
      </c>
      <c r="C75" s="1023" t="s">
        <v>3648</v>
      </c>
      <c r="D75" s="1039"/>
      <c r="E75" s="1019">
        <v>45439</v>
      </c>
      <c r="F75" s="1019"/>
      <c r="G75" s="1019">
        <v>45444</v>
      </c>
      <c r="H75" s="1019">
        <v>45483</v>
      </c>
    </row>
    <row r="76" spans="1:8">
      <c r="A76" s="1038"/>
      <c r="D76" s="1049"/>
      <c r="E76" s="1049"/>
    </row>
    <row r="77" spans="1:8">
      <c r="A77" s="1033" t="s">
        <v>3695</v>
      </c>
      <c r="B77" s="1033"/>
      <c r="C77" s="1033"/>
      <c r="D77" s="1033"/>
      <c r="E77" s="1033"/>
      <c r="F77" s="1033"/>
      <c r="G77" s="1033"/>
      <c r="H77" s="1033"/>
    </row>
    <row r="78" spans="1:8">
      <c r="A78" s="1038"/>
      <c r="B78" s="1031" t="s">
        <v>20</v>
      </c>
      <c r="C78" s="1031" t="s">
        <v>21</v>
      </c>
      <c r="D78" s="1030" t="s">
        <v>5</v>
      </c>
      <c r="E78" s="1030" t="s">
        <v>3646</v>
      </c>
      <c r="F78" s="1023"/>
      <c r="G78" s="1030" t="s">
        <v>3686</v>
      </c>
      <c r="H78" s="1030" t="s">
        <v>3241</v>
      </c>
    </row>
    <row r="79" spans="1:8" ht="16.5" customHeight="1">
      <c r="A79" s="1038"/>
      <c r="B79" s="1048"/>
      <c r="C79" s="1031"/>
      <c r="D79" s="1030"/>
      <c r="E79" s="1030" t="s">
        <v>3643</v>
      </c>
      <c r="F79" s="1030"/>
      <c r="G79" s="1030" t="s">
        <v>24</v>
      </c>
      <c r="H79" s="1030" t="s">
        <v>25</v>
      </c>
    </row>
    <row r="80" spans="1:8" ht="16.5" customHeight="1">
      <c r="A80" s="1038"/>
      <c r="B80" s="1027" t="s">
        <v>3642</v>
      </c>
      <c r="C80" s="1047"/>
      <c r="D80" s="1046" t="s">
        <v>3685</v>
      </c>
      <c r="E80" s="1019"/>
      <c r="F80" s="1019"/>
      <c r="G80" s="1019"/>
      <c r="H80" s="1019"/>
    </row>
    <row r="81" spans="1:8" ht="16.5" customHeight="1">
      <c r="A81" s="1045"/>
      <c r="B81" s="1041" t="s">
        <v>3694</v>
      </c>
      <c r="C81" s="1041" t="s">
        <v>3688</v>
      </c>
      <c r="D81" s="1024"/>
      <c r="E81" s="1019">
        <v>45419</v>
      </c>
      <c r="F81" s="1019"/>
      <c r="G81" s="1019">
        <v>45428</v>
      </c>
      <c r="H81" s="1019">
        <v>45442</v>
      </c>
    </row>
    <row r="82" spans="1:8" ht="16.5" customHeight="1">
      <c r="A82" s="1045"/>
      <c r="B82" s="1025" t="s">
        <v>3693</v>
      </c>
      <c r="C82" s="1041" t="s">
        <v>3692</v>
      </c>
      <c r="D82" s="1024"/>
      <c r="E82" s="1019">
        <v>45426</v>
      </c>
      <c r="F82" s="1019"/>
      <c r="G82" s="1019">
        <v>45435</v>
      </c>
      <c r="H82" s="1019">
        <v>45449</v>
      </c>
    </row>
    <row r="83" spans="1:8" ht="16.5" customHeight="1">
      <c r="A83" s="1045"/>
      <c r="B83" s="1041" t="s">
        <v>3691</v>
      </c>
      <c r="C83" s="1041" t="s">
        <v>3690</v>
      </c>
      <c r="D83" s="1024"/>
      <c r="E83" s="1019">
        <v>45433</v>
      </c>
      <c r="F83" s="1019"/>
      <c r="G83" s="1019">
        <v>45442</v>
      </c>
      <c r="H83" s="1019">
        <v>45456</v>
      </c>
    </row>
    <row r="84" spans="1:8" ht="16.5" customHeight="1">
      <c r="A84" s="1045"/>
      <c r="B84" s="1041" t="s">
        <v>3689</v>
      </c>
      <c r="C84" s="1041" t="s">
        <v>3688</v>
      </c>
      <c r="D84" s="1039"/>
      <c r="E84" s="1019">
        <v>45440</v>
      </c>
      <c r="F84" s="1019"/>
      <c r="G84" s="1019">
        <v>45449</v>
      </c>
      <c r="H84" s="1019">
        <v>45463</v>
      </c>
    </row>
    <row r="85" spans="1:8">
      <c r="A85" s="1038"/>
      <c r="B85" s="1036"/>
      <c r="C85" s="1036"/>
      <c r="D85" s="1037"/>
      <c r="E85" s="1037"/>
      <c r="F85" s="1044"/>
      <c r="G85" s="1044"/>
      <c r="H85" s="1044"/>
    </row>
    <row r="86" spans="1:8">
      <c r="A86" s="1033" t="s">
        <v>3687</v>
      </c>
      <c r="B86" s="1033"/>
      <c r="C86" s="1033"/>
      <c r="D86" s="1033"/>
      <c r="E86" s="1033"/>
      <c r="F86" s="1033"/>
      <c r="G86" s="1033"/>
      <c r="H86" s="1033"/>
    </row>
    <row r="87" spans="1:8">
      <c r="A87" s="1038"/>
      <c r="B87" s="1031" t="s">
        <v>20</v>
      </c>
      <c r="C87" s="1031" t="s">
        <v>21</v>
      </c>
      <c r="D87" s="1031" t="s">
        <v>5</v>
      </c>
      <c r="E87" s="1030" t="s">
        <v>3646</v>
      </c>
      <c r="F87" s="1023"/>
      <c r="G87" s="1030" t="s">
        <v>3686</v>
      </c>
      <c r="H87" s="1030" t="s">
        <v>3402</v>
      </c>
    </row>
    <row r="88" spans="1:8">
      <c r="A88" s="1038"/>
      <c r="B88" s="1043"/>
      <c r="C88" s="1031"/>
      <c r="D88" s="1031"/>
      <c r="E88" s="1030" t="s">
        <v>3643</v>
      </c>
      <c r="F88" s="1030"/>
      <c r="G88" s="1030" t="s">
        <v>24</v>
      </c>
      <c r="H88" s="1030" t="s">
        <v>25</v>
      </c>
    </row>
    <row r="89" spans="1:8" ht="16.5" customHeight="1">
      <c r="A89" s="1038"/>
      <c r="B89" s="1027" t="s">
        <v>3642</v>
      </c>
      <c r="C89" s="1040"/>
      <c r="D89" s="1042" t="s">
        <v>3685</v>
      </c>
      <c r="E89" s="1019"/>
      <c r="F89" s="1034"/>
      <c r="G89" s="1019"/>
      <c r="H89" s="1019"/>
    </row>
    <row r="90" spans="1:8" ht="16.5" customHeight="1">
      <c r="A90" s="1038"/>
      <c r="B90" s="1041" t="s">
        <v>3684</v>
      </c>
      <c r="C90" s="1041" t="s">
        <v>3683</v>
      </c>
      <c r="D90" s="1024"/>
      <c r="E90" s="1019">
        <v>45419</v>
      </c>
      <c r="F90" s="1034"/>
      <c r="G90" s="1019">
        <v>45430</v>
      </c>
      <c r="H90" s="1019">
        <v>45462</v>
      </c>
    </row>
    <row r="91" spans="1:8" ht="16.5" customHeight="1">
      <c r="A91" s="1038"/>
      <c r="B91" s="1025" t="s">
        <v>3682</v>
      </c>
      <c r="C91" s="1040" t="s">
        <v>3681</v>
      </c>
      <c r="D91" s="1024"/>
      <c r="E91" s="1019">
        <v>45426</v>
      </c>
      <c r="F91" s="1034"/>
      <c r="G91" s="1019">
        <v>45436</v>
      </c>
      <c r="H91" s="1019">
        <v>45469</v>
      </c>
    </row>
    <row r="92" spans="1:8" ht="16.5" customHeight="1">
      <c r="A92" s="1038"/>
      <c r="B92" s="1040" t="s">
        <v>3680</v>
      </c>
      <c r="C92" s="1040" t="s">
        <v>3679</v>
      </c>
      <c r="D92" s="1024"/>
      <c r="E92" s="1019">
        <v>45433</v>
      </c>
      <c r="F92" s="1034"/>
      <c r="G92" s="1019">
        <v>45444</v>
      </c>
      <c r="H92" s="1019">
        <v>45476</v>
      </c>
    </row>
    <row r="93" spans="1:8" ht="16.5" customHeight="1">
      <c r="A93" s="1038"/>
      <c r="B93" s="1040" t="s">
        <v>3678</v>
      </c>
      <c r="C93" s="1040" t="s">
        <v>3677</v>
      </c>
      <c r="D93" s="1039"/>
      <c r="E93" s="1019">
        <v>45440</v>
      </c>
      <c r="F93" s="1034"/>
      <c r="G93" s="1019">
        <v>45450</v>
      </c>
      <c r="H93" s="1019">
        <v>45483</v>
      </c>
    </row>
    <row r="94" spans="1:8">
      <c r="A94" s="1038"/>
      <c r="B94" s="1036"/>
      <c r="C94" s="1036"/>
      <c r="D94" s="1037"/>
      <c r="E94" s="1037"/>
      <c r="F94" s="1036"/>
      <c r="G94" s="1036"/>
      <c r="H94" s="1036"/>
    </row>
    <row r="95" spans="1:8">
      <c r="A95" s="1033" t="s">
        <v>3676</v>
      </c>
      <c r="B95" s="1033"/>
      <c r="C95" s="1033"/>
      <c r="D95" s="1033"/>
      <c r="E95" s="1033"/>
      <c r="F95" s="1033"/>
      <c r="G95" s="1033"/>
      <c r="H95" s="1033"/>
    </row>
    <row r="96" spans="1:8">
      <c r="A96" s="1028"/>
      <c r="B96" s="1031" t="s">
        <v>20</v>
      </c>
      <c r="C96" s="1032" t="s">
        <v>21</v>
      </c>
      <c r="D96" s="1031" t="s">
        <v>5</v>
      </c>
      <c r="E96" s="1030" t="s">
        <v>3646</v>
      </c>
      <c r="F96" s="1030"/>
      <c r="G96" s="1030" t="s">
        <v>3670</v>
      </c>
      <c r="H96" s="1030" t="s">
        <v>3669</v>
      </c>
    </row>
    <row r="97" spans="1:8">
      <c r="A97" s="1028"/>
      <c r="B97" s="1031"/>
      <c r="C97" s="1032"/>
      <c r="D97" s="1031"/>
      <c r="E97" s="1030" t="s">
        <v>3643</v>
      </c>
      <c r="F97" s="1030"/>
      <c r="G97" s="1030" t="s">
        <v>24</v>
      </c>
      <c r="H97" s="1029" t="s">
        <v>25</v>
      </c>
    </row>
    <row r="98" spans="1:8" ht="15.75" customHeight="1">
      <c r="A98" s="1028"/>
      <c r="B98" s="1027" t="s">
        <v>3642</v>
      </c>
      <c r="C98" s="1023"/>
      <c r="D98" s="1035" t="s">
        <v>3658</v>
      </c>
      <c r="E98" s="1019"/>
      <c r="F98" s="1034"/>
      <c r="G98" s="1019"/>
      <c r="H98" s="1019"/>
    </row>
    <row r="99" spans="1:8" ht="15.75" customHeight="1">
      <c r="A99" s="1028"/>
      <c r="B99" s="1023" t="s">
        <v>3640</v>
      </c>
      <c r="C99" s="1023"/>
      <c r="D99" s="1022"/>
      <c r="E99" s="1019">
        <v>45419</v>
      </c>
      <c r="F99" s="1034"/>
      <c r="G99" s="1019"/>
      <c r="H99" s="1019"/>
    </row>
    <row r="100" spans="1:8" ht="15.75" customHeight="1">
      <c r="B100" s="1023" t="s">
        <v>3675</v>
      </c>
      <c r="C100" s="1020" t="s">
        <v>3674</v>
      </c>
      <c r="D100" s="1022"/>
      <c r="E100" s="1019">
        <v>45426</v>
      </c>
      <c r="F100" s="1034"/>
      <c r="G100" s="1019">
        <v>45435</v>
      </c>
      <c r="H100" s="1019">
        <v>45484</v>
      </c>
    </row>
    <row r="101" spans="1:8" ht="15.75" customHeight="1">
      <c r="B101" s="1023" t="s">
        <v>3673</v>
      </c>
      <c r="C101" s="1020" t="s">
        <v>3672</v>
      </c>
      <c r="D101" s="1021"/>
      <c r="E101" s="1019">
        <v>45433</v>
      </c>
      <c r="F101" s="1020"/>
      <c r="G101" s="1019">
        <v>45445</v>
      </c>
      <c r="H101" s="1019">
        <v>45491</v>
      </c>
    </row>
    <row r="103" spans="1:8">
      <c r="A103" s="1033" t="s">
        <v>3671</v>
      </c>
      <c r="B103" s="1033"/>
      <c r="C103" s="1033"/>
      <c r="D103" s="1033"/>
      <c r="E103" s="1033"/>
      <c r="F103" s="1033"/>
      <c r="G103" s="1033"/>
      <c r="H103" s="1033"/>
    </row>
    <row r="104" spans="1:8">
      <c r="A104" s="1028"/>
      <c r="B104" s="1031" t="s">
        <v>20</v>
      </c>
      <c r="C104" s="1032" t="s">
        <v>21</v>
      </c>
      <c r="D104" s="1031" t="s">
        <v>5</v>
      </c>
      <c r="E104" s="1030" t="s">
        <v>3646</v>
      </c>
      <c r="F104" s="1030"/>
      <c r="G104" s="1030" t="s">
        <v>3670</v>
      </c>
      <c r="H104" s="1030" t="s">
        <v>3669</v>
      </c>
    </row>
    <row r="105" spans="1:8">
      <c r="A105" s="1028"/>
      <c r="B105" s="1031"/>
      <c r="C105" s="1032"/>
      <c r="D105" s="1031"/>
      <c r="E105" s="1030" t="s">
        <v>3643</v>
      </c>
      <c r="F105" s="1030"/>
      <c r="G105" s="1030" t="s">
        <v>24</v>
      </c>
      <c r="H105" s="1029" t="s">
        <v>25</v>
      </c>
    </row>
    <row r="106" spans="1:8">
      <c r="A106" s="1028"/>
      <c r="B106" s="1027" t="s">
        <v>3642</v>
      </c>
      <c r="C106" s="1023"/>
      <c r="D106" s="1035" t="s">
        <v>3668</v>
      </c>
      <c r="E106" s="1019"/>
      <c r="F106" s="1034"/>
      <c r="G106" s="1019"/>
      <c r="H106" s="1019"/>
    </row>
    <row r="107" spans="1:8">
      <c r="A107" s="1028"/>
      <c r="B107" s="1023" t="s">
        <v>3667</v>
      </c>
      <c r="C107" s="1023" t="s">
        <v>3666</v>
      </c>
      <c r="D107" s="1022"/>
      <c r="E107" s="1019">
        <v>45418</v>
      </c>
      <c r="F107" s="1034"/>
      <c r="G107" s="1019">
        <v>45423</v>
      </c>
      <c r="H107" s="1019">
        <v>45467</v>
      </c>
    </row>
    <row r="108" spans="1:8">
      <c r="B108" s="1023" t="s">
        <v>3665</v>
      </c>
      <c r="C108" s="1020" t="s">
        <v>3664</v>
      </c>
      <c r="D108" s="1022"/>
      <c r="E108" s="1019">
        <v>45425</v>
      </c>
      <c r="F108" s="1034"/>
      <c r="G108" s="1019">
        <v>45434</v>
      </c>
      <c r="H108" s="1019">
        <v>45475</v>
      </c>
    </row>
    <row r="109" spans="1:8">
      <c r="B109" s="1025" t="s">
        <v>3663</v>
      </c>
      <c r="C109" s="1020" t="s">
        <v>3662</v>
      </c>
      <c r="D109" s="1022"/>
      <c r="E109" s="1019">
        <v>45432</v>
      </c>
      <c r="F109" s="1020"/>
      <c r="G109" s="1019">
        <v>45437</v>
      </c>
      <c r="H109" s="1019">
        <v>45481</v>
      </c>
    </row>
    <row r="110" spans="1:8">
      <c r="B110" s="1025" t="s">
        <v>3661</v>
      </c>
      <c r="C110" s="1020" t="s">
        <v>3660</v>
      </c>
      <c r="D110" s="1021"/>
      <c r="E110" s="1019">
        <v>45439</v>
      </c>
      <c r="F110" s="1020"/>
      <c r="G110" s="1019">
        <v>45444</v>
      </c>
      <c r="H110" s="1019">
        <v>45488</v>
      </c>
    </row>
    <row r="112" spans="1:8">
      <c r="A112" s="1033" t="s">
        <v>3659</v>
      </c>
      <c r="B112" s="1033"/>
      <c r="C112" s="1033"/>
      <c r="D112" s="1033"/>
      <c r="E112" s="1033"/>
      <c r="F112" s="1033"/>
      <c r="G112" s="1033"/>
      <c r="H112" s="1033"/>
    </row>
    <row r="113" spans="1:8">
      <c r="A113" s="1028"/>
      <c r="B113" s="1031" t="s">
        <v>20</v>
      </c>
      <c r="C113" s="1032" t="s">
        <v>21</v>
      </c>
      <c r="D113" s="1031" t="s">
        <v>5</v>
      </c>
      <c r="E113" s="1030" t="s">
        <v>3646</v>
      </c>
      <c r="F113" s="1030"/>
      <c r="G113" s="1030" t="s">
        <v>3645</v>
      </c>
      <c r="H113" s="1030" t="s">
        <v>3644</v>
      </c>
    </row>
    <row r="114" spans="1:8">
      <c r="A114" s="1028"/>
      <c r="B114" s="1031"/>
      <c r="C114" s="1032"/>
      <c r="D114" s="1031"/>
      <c r="E114" s="1030" t="s">
        <v>3643</v>
      </c>
      <c r="F114" s="1030"/>
      <c r="G114" s="1030" t="s">
        <v>24</v>
      </c>
      <c r="H114" s="1029" t="s">
        <v>25</v>
      </c>
    </row>
    <row r="115" spans="1:8" ht="15" customHeight="1">
      <c r="A115" s="1028"/>
      <c r="B115" s="1027" t="s">
        <v>3642</v>
      </c>
      <c r="C115" s="1023"/>
      <c r="D115" s="1026" t="s">
        <v>3658</v>
      </c>
      <c r="E115" s="1019"/>
      <c r="F115" s="1019"/>
      <c r="G115" s="1019"/>
      <c r="H115" s="1019"/>
    </row>
    <row r="116" spans="1:8" ht="15" customHeight="1">
      <c r="B116" s="1025" t="s">
        <v>3657</v>
      </c>
      <c r="C116" s="1020" t="s">
        <v>3656</v>
      </c>
      <c r="D116" s="1024"/>
      <c r="E116" s="1019">
        <v>45420</v>
      </c>
      <c r="F116" s="1019"/>
      <c r="G116" s="1019">
        <v>45426</v>
      </c>
      <c r="H116" s="1019">
        <v>45444</v>
      </c>
    </row>
    <row r="117" spans="1:8" ht="15" customHeight="1">
      <c r="B117" s="1023" t="s">
        <v>3655</v>
      </c>
      <c r="C117" s="1020" t="s">
        <v>3654</v>
      </c>
      <c r="D117" s="1024"/>
      <c r="E117" s="1019">
        <v>45427</v>
      </c>
      <c r="F117" s="1019"/>
      <c r="G117" s="1019">
        <v>45433</v>
      </c>
      <c r="H117" s="1019">
        <v>45451</v>
      </c>
    </row>
    <row r="118" spans="1:8" ht="15" customHeight="1">
      <c r="B118" s="1020" t="s">
        <v>3653</v>
      </c>
      <c r="C118" s="1020" t="s">
        <v>3652</v>
      </c>
      <c r="D118" s="1022"/>
      <c r="E118" s="1019">
        <v>45434</v>
      </c>
      <c r="F118" s="1020"/>
      <c r="G118" s="1019">
        <v>45440</v>
      </c>
      <c r="H118" s="1019">
        <v>45458</v>
      </c>
    </row>
    <row r="119" spans="1:8" ht="15" customHeight="1">
      <c r="B119" s="1020" t="s">
        <v>3651</v>
      </c>
      <c r="C119" s="1020" t="s">
        <v>3650</v>
      </c>
      <c r="D119" s="1021"/>
      <c r="E119" s="1019">
        <v>45441</v>
      </c>
      <c r="F119" s="1020"/>
      <c r="G119" s="1019">
        <v>45447</v>
      </c>
      <c r="H119" s="1019">
        <v>45466</v>
      </c>
    </row>
    <row r="121" spans="1:8">
      <c r="A121" s="1033" t="s">
        <v>3649</v>
      </c>
      <c r="B121" s="1033"/>
      <c r="C121" s="1033"/>
      <c r="D121" s="1033"/>
      <c r="E121" s="1033"/>
      <c r="F121" s="1033"/>
      <c r="G121" s="1033"/>
      <c r="H121" s="1033"/>
    </row>
    <row r="122" spans="1:8">
      <c r="A122" s="1028"/>
      <c r="B122" s="1031" t="s">
        <v>20</v>
      </c>
      <c r="C122" s="1032" t="s">
        <v>21</v>
      </c>
      <c r="D122" s="1031" t="s">
        <v>5</v>
      </c>
      <c r="E122" s="1030" t="s">
        <v>3646</v>
      </c>
      <c r="F122" s="1030"/>
      <c r="G122" s="1030" t="s">
        <v>3645</v>
      </c>
      <c r="H122" s="1030" t="s">
        <v>3644</v>
      </c>
    </row>
    <row r="123" spans="1:8">
      <c r="A123" s="1028"/>
      <c r="B123" s="1031"/>
      <c r="C123" s="1032"/>
      <c r="D123" s="1031"/>
      <c r="E123" s="1030" t="s">
        <v>3643</v>
      </c>
      <c r="F123" s="1030"/>
      <c r="G123" s="1030" t="s">
        <v>24</v>
      </c>
      <c r="H123" s="1029" t="s">
        <v>25</v>
      </c>
    </row>
    <row r="124" spans="1:8">
      <c r="A124" s="1028"/>
      <c r="B124" s="1027" t="s">
        <v>3642</v>
      </c>
      <c r="C124" s="1023"/>
      <c r="D124" s="1026" t="s">
        <v>3641</v>
      </c>
      <c r="E124" s="1019"/>
      <c r="F124" s="1019"/>
      <c r="G124" s="1019"/>
      <c r="H124" s="1019"/>
    </row>
    <row r="125" spans="1:8">
      <c r="B125" s="1025" t="s">
        <v>3640</v>
      </c>
      <c r="C125" s="1020"/>
      <c r="D125" s="1024"/>
      <c r="E125" s="1019"/>
      <c r="F125" s="1019"/>
      <c r="G125" s="1019"/>
      <c r="H125" s="1019"/>
    </row>
    <row r="126" spans="1:8">
      <c r="B126" s="1023" t="s">
        <v>3639</v>
      </c>
      <c r="C126" s="1020" t="s">
        <v>3638</v>
      </c>
      <c r="D126" s="1024"/>
      <c r="E126" s="1019">
        <v>45422</v>
      </c>
      <c r="F126" s="1019"/>
      <c r="G126" s="1019">
        <v>45432</v>
      </c>
      <c r="H126" s="1019">
        <v>45469</v>
      </c>
    </row>
    <row r="127" spans="1:8">
      <c r="B127" s="1023" t="s">
        <v>3637</v>
      </c>
      <c r="C127" s="1020" t="s">
        <v>3635</v>
      </c>
      <c r="D127" s="1022"/>
      <c r="E127" s="1019">
        <v>45429</v>
      </c>
      <c r="F127" s="1020"/>
      <c r="G127" s="1019">
        <v>45440</v>
      </c>
      <c r="H127" s="1019">
        <v>45477</v>
      </c>
    </row>
    <row r="128" spans="1:8">
      <c r="B128" s="1020" t="s">
        <v>3636</v>
      </c>
      <c r="C128" s="1020" t="s">
        <v>3648</v>
      </c>
      <c r="D128" s="1021"/>
      <c r="E128" s="1019">
        <v>45436</v>
      </c>
      <c r="F128" s="1020"/>
      <c r="G128" s="1019">
        <v>45445</v>
      </c>
      <c r="H128" s="1019">
        <v>45486</v>
      </c>
    </row>
    <row r="130" spans="1:8">
      <c r="A130" s="1033" t="s">
        <v>3647</v>
      </c>
      <c r="B130" s="1033"/>
      <c r="C130" s="1033"/>
      <c r="D130" s="1033"/>
      <c r="E130" s="1033"/>
      <c r="F130" s="1033"/>
      <c r="G130" s="1033"/>
      <c r="H130" s="1033"/>
    </row>
    <row r="131" spans="1:8">
      <c r="A131" s="1028"/>
      <c r="B131" s="1031" t="s">
        <v>20</v>
      </c>
      <c r="C131" s="1032" t="s">
        <v>21</v>
      </c>
      <c r="D131" s="1031" t="s">
        <v>5</v>
      </c>
      <c r="E131" s="1030" t="s">
        <v>3646</v>
      </c>
      <c r="F131" s="1030"/>
      <c r="G131" s="1030" t="s">
        <v>3645</v>
      </c>
      <c r="H131" s="1030" t="s">
        <v>3644</v>
      </c>
    </row>
    <row r="132" spans="1:8">
      <c r="A132" s="1028"/>
      <c r="B132" s="1031"/>
      <c r="C132" s="1032"/>
      <c r="D132" s="1031"/>
      <c r="E132" s="1030" t="s">
        <v>3643</v>
      </c>
      <c r="F132" s="1030"/>
      <c r="G132" s="1030" t="s">
        <v>24</v>
      </c>
      <c r="H132" s="1029" t="s">
        <v>25</v>
      </c>
    </row>
    <row r="133" spans="1:8">
      <c r="A133" s="1028"/>
      <c r="B133" s="1027" t="s">
        <v>3642</v>
      </c>
      <c r="C133" s="1023"/>
      <c r="D133" s="1026" t="s">
        <v>3641</v>
      </c>
      <c r="E133" s="1019"/>
      <c r="F133" s="1019"/>
      <c r="G133" s="1019"/>
      <c r="H133" s="1019"/>
    </row>
    <row r="134" spans="1:8">
      <c r="B134" s="1025" t="s">
        <v>3640</v>
      </c>
      <c r="C134" s="1020"/>
      <c r="D134" s="1024"/>
      <c r="E134" s="1019"/>
      <c r="F134" s="1019"/>
      <c r="G134" s="1019"/>
      <c r="H134" s="1019"/>
    </row>
    <row r="135" spans="1:8">
      <c r="B135" s="1023" t="s">
        <v>3639</v>
      </c>
      <c r="C135" s="1020" t="s">
        <v>3638</v>
      </c>
      <c r="D135" s="1024"/>
      <c r="E135" s="1019">
        <v>45422</v>
      </c>
      <c r="F135" s="1019"/>
      <c r="G135" s="1019">
        <v>45432</v>
      </c>
      <c r="H135" s="1019">
        <v>45472</v>
      </c>
    </row>
    <row r="136" spans="1:8">
      <c r="B136" s="1023" t="s">
        <v>3637</v>
      </c>
      <c r="C136" s="1020" t="s">
        <v>3635</v>
      </c>
      <c r="D136" s="1022"/>
      <c r="E136" s="1019">
        <v>45429</v>
      </c>
      <c r="F136" s="1020"/>
      <c r="G136" s="1019">
        <v>45440</v>
      </c>
      <c r="H136" s="1019">
        <v>45480</v>
      </c>
    </row>
    <row r="137" spans="1:8">
      <c r="B137" s="1020" t="s">
        <v>3636</v>
      </c>
      <c r="C137" s="1020" t="s">
        <v>3635</v>
      </c>
      <c r="D137" s="1021"/>
      <c r="E137" s="1019">
        <v>45436</v>
      </c>
      <c r="F137" s="1020"/>
      <c r="G137" s="1019">
        <v>45445</v>
      </c>
      <c r="H137" s="1019">
        <v>45489</v>
      </c>
    </row>
  </sheetData>
  <mergeCells count="79">
    <mergeCell ref="B131:B132"/>
    <mergeCell ref="C131:C132"/>
    <mergeCell ref="D131:D132"/>
    <mergeCell ref="D133:D137"/>
    <mergeCell ref="A121:H121"/>
    <mergeCell ref="B122:B123"/>
    <mergeCell ref="C122:C123"/>
    <mergeCell ref="D122:D123"/>
    <mergeCell ref="D124:D128"/>
    <mergeCell ref="A130:H130"/>
    <mergeCell ref="A49:B49"/>
    <mergeCell ref="B51:B52"/>
    <mergeCell ref="D51:D52"/>
    <mergeCell ref="A59:H59"/>
    <mergeCell ref="B60:B61"/>
    <mergeCell ref="D53:D57"/>
    <mergeCell ref="D115:D119"/>
    <mergeCell ref="A68:H68"/>
    <mergeCell ref="C69:C70"/>
    <mergeCell ref="B69:B70"/>
    <mergeCell ref="C33:C34"/>
    <mergeCell ref="D33:D34"/>
    <mergeCell ref="D69:D70"/>
    <mergeCell ref="A50:H50"/>
    <mergeCell ref="C51:C52"/>
    <mergeCell ref="C60:C61"/>
    <mergeCell ref="D15:D16"/>
    <mergeCell ref="A23:H23"/>
    <mergeCell ref="C6:C7"/>
    <mergeCell ref="B6:B7"/>
    <mergeCell ref="B15:B16"/>
    <mergeCell ref="C15:C16"/>
    <mergeCell ref="A14:H14"/>
    <mergeCell ref="D8:D12"/>
    <mergeCell ref="D17:D21"/>
    <mergeCell ref="A1:H1"/>
    <mergeCell ref="B2:F2"/>
    <mergeCell ref="B3:H3"/>
    <mergeCell ref="A4:B4"/>
    <mergeCell ref="A5:H5"/>
    <mergeCell ref="D6:D7"/>
    <mergeCell ref="B24:B25"/>
    <mergeCell ref="A41:H41"/>
    <mergeCell ref="A32:H32"/>
    <mergeCell ref="B33:B34"/>
    <mergeCell ref="D26:D30"/>
    <mergeCell ref="D24:D25"/>
    <mergeCell ref="C24:C25"/>
    <mergeCell ref="D35:D39"/>
    <mergeCell ref="B42:B43"/>
    <mergeCell ref="D42:D43"/>
    <mergeCell ref="C42:C43"/>
    <mergeCell ref="D60:D61"/>
    <mergeCell ref="D87:D88"/>
    <mergeCell ref="C87:C88"/>
    <mergeCell ref="A86:H86"/>
    <mergeCell ref="D62:D66"/>
    <mergeCell ref="D80:D84"/>
    <mergeCell ref="A77:H77"/>
    <mergeCell ref="B104:B105"/>
    <mergeCell ref="C104:C105"/>
    <mergeCell ref="D104:D105"/>
    <mergeCell ref="D98:D101"/>
    <mergeCell ref="A112:H112"/>
    <mergeCell ref="D44:D48"/>
    <mergeCell ref="D89:D93"/>
    <mergeCell ref="D71:D75"/>
    <mergeCell ref="B78:B79"/>
    <mergeCell ref="C78:C79"/>
    <mergeCell ref="B87:B88"/>
    <mergeCell ref="D106:D110"/>
    <mergeCell ref="B113:B114"/>
    <mergeCell ref="C113:C114"/>
    <mergeCell ref="D113:D114"/>
    <mergeCell ref="A95:H95"/>
    <mergeCell ref="B96:B97"/>
    <mergeCell ref="C96:C97"/>
    <mergeCell ref="D96:D97"/>
    <mergeCell ref="A103:H103"/>
  </mergeCells>
  <phoneticPr fontId="12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workbookViewId="0">
      <selection activeCell="I1" sqref="I1"/>
    </sheetView>
  </sheetViews>
  <sheetFormatPr defaultRowHeight="16.5"/>
  <cols>
    <col min="1" max="1" width="15.25" style="1094" customWidth="1"/>
    <col min="2" max="2" width="22.25" style="1094" customWidth="1"/>
    <col min="3" max="3" width="18.5" style="1095" customWidth="1"/>
    <col min="4" max="4" width="19.375" style="1094" customWidth="1"/>
    <col min="5" max="5" width="19.625" style="1094" customWidth="1"/>
    <col min="6" max="6" width="20.125" style="1094" customWidth="1"/>
    <col min="7" max="7" width="17.75" style="1094" customWidth="1"/>
    <col min="8" max="8" width="11.75" style="1094" customWidth="1"/>
    <col min="9" max="16384" width="9" style="1094"/>
  </cols>
  <sheetData>
    <row r="1" spans="1:8" ht="62.25" customHeight="1">
      <c r="A1" s="1146" t="s">
        <v>3856</v>
      </c>
      <c r="B1" s="1146"/>
      <c r="C1" s="1146"/>
      <c r="D1" s="1146"/>
      <c r="E1" s="1146"/>
      <c r="F1" s="1147"/>
      <c r="G1" s="1146"/>
      <c r="H1" s="1141"/>
    </row>
    <row r="2" spans="1:8" ht="36" customHeight="1">
      <c r="A2" s="1142" t="s">
        <v>3855</v>
      </c>
      <c r="B2" s="1142"/>
      <c r="C2" s="1145"/>
      <c r="D2" s="1144"/>
      <c r="E2" s="1144"/>
      <c r="F2" s="1144"/>
      <c r="G2" s="1143">
        <v>45435</v>
      </c>
      <c r="H2" s="1141"/>
    </row>
    <row r="3" spans="1:8" ht="23.25" customHeight="1">
      <c r="A3" s="1142" t="s">
        <v>3854</v>
      </c>
      <c r="B3" s="1142"/>
      <c r="C3" s="1142"/>
      <c r="D3" s="1142"/>
      <c r="E3" s="1142"/>
      <c r="F3" s="1142"/>
      <c r="G3" s="1142"/>
      <c r="H3" s="1141"/>
    </row>
    <row r="4" spans="1:8">
      <c r="A4" s="1135" t="s">
        <v>127</v>
      </c>
      <c r="B4" s="1135"/>
      <c r="C4" s="1136"/>
      <c r="D4" s="1135"/>
      <c r="E4" s="1135"/>
      <c r="F4" s="1135"/>
      <c r="G4" s="1135"/>
      <c r="H4" s="1121"/>
    </row>
    <row r="5" spans="1:8">
      <c r="A5" s="1134" t="s">
        <v>3853</v>
      </c>
      <c r="B5" s="1140"/>
      <c r="C5" s="1139"/>
      <c r="D5" s="1138"/>
      <c r="E5" s="1138"/>
      <c r="F5" s="1137"/>
      <c r="G5" s="1137"/>
    </row>
    <row r="6" spans="1:8">
      <c r="B6" s="1128" t="s">
        <v>3795</v>
      </c>
      <c r="C6" s="1129" t="s">
        <v>3794</v>
      </c>
      <c r="D6" s="1128" t="s">
        <v>3806</v>
      </c>
      <c r="E6" s="401" t="s">
        <v>3793</v>
      </c>
      <c r="F6" s="401" t="s">
        <v>3793</v>
      </c>
      <c r="G6" s="401" t="s">
        <v>3852</v>
      </c>
    </row>
    <row r="7" spans="1:8">
      <c r="B7" s="1126"/>
      <c r="C7" s="1127"/>
      <c r="D7" s="1126"/>
      <c r="E7" s="401" t="s">
        <v>3791</v>
      </c>
      <c r="F7" s="401" t="s">
        <v>3804</v>
      </c>
      <c r="G7" s="401" t="s">
        <v>3851</v>
      </c>
    </row>
    <row r="8" spans="1:8">
      <c r="B8" s="1100" t="s">
        <v>3850</v>
      </c>
      <c r="C8" s="1100" t="s">
        <v>3849</v>
      </c>
      <c r="D8" s="1103" t="s">
        <v>3848</v>
      </c>
      <c r="E8" s="324">
        <f>F8-4</f>
        <v>45412</v>
      </c>
      <c r="F8" s="324">
        <v>45416</v>
      </c>
      <c r="G8" s="324">
        <f>F8+35</f>
        <v>45451</v>
      </c>
    </row>
    <row r="9" spans="1:8">
      <c r="B9" s="1102" t="s">
        <v>3847</v>
      </c>
      <c r="C9" s="1100" t="s">
        <v>3846</v>
      </c>
      <c r="D9" s="1101"/>
      <c r="E9" s="324">
        <f>E8+7</f>
        <v>45419</v>
      </c>
      <c r="F9" s="324">
        <f>F8+7</f>
        <v>45423</v>
      </c>
      <c r="G9" s="324">
        <f>F9+35</f>
        <v>45458</v>
      </c>
    </row>
    <row r="10" spans="1:8">
      <c r="B10" s="1102" t="s">
        <v>3845</v>
      </c>
      <c r="C10" s="1100" t="s">
        <v>3844</v>
      </c>
      <c r="D10" s="1101"/>
      <c r="E10" s="324">
        <f>E9+7</f>
        <v>45426</v>
      </c>
      <c r="F10" s="324">
        <f>F9+7</f>
        <v>45430</v>
      </c>
      <c r="G10" s="324">
        <f>F10+35</f>
        <v>45465</v>
      </c>
    </row>
    <row r="11" spans="1:8">
      <c r="B11" s="1102" t="s">
        <v>3843</v>
      </c>
      <c r="C11" s="1100" t="s">
        <v>3842</v>
      </c>
      <c r="D11" s="1101"/>
      <c r="E11" s="324">
        <f>E10+7</f>
        <v>45433</v>
      </c>
      <c r="F11" s="324">
        <f>F10+7</f>
        <v>45437</v>
      </c>
      <c r="G11" s="324">
        <f>F11+35</f>
        <v>45472</v>
      </c>
    </row>
    <row r="12" spans="1:8">
      <c r="B12" s="1100" t="s">
        <v>3841</v>
      </c>
      <c r="C12" s="1100" t="s">
        <v>3840</v>
      </c>
      <c r="D12" s="1099"/>
      <c r="E12" s="324">
        <f>E11+7</f>
        <v>45440</v>
      </c>
      <c r="F12" s="324">
        <f>F11+7</f>
        <v>45444</v>
      </c>
      <c r="G12" s="324">
        <f>F12+35</f>
        <v>45479</v>
      </c>
    </row>
    <row r="13" spans="1:8">
      <c r="B13" s="1133"/>
      <c r="C13" s="1132"/>
      <c r="D13" s="1123"/>
      <c r="E13" s="339"/>
      <c r="F13" s="339"/>
      <c r="G13" s="1131"/>
    </row>
    <row r="14" spans="1:8">
      <c r="A14" s="1135" t="s">
        <v>141</v>
      </c>
      <c r="B14" s="1135"/>
      <c r="C14" s="1136"/>
      <c r="D14" s="1135"/>
      <c r="E14" s="1135"/>
      <c r="F14" s="1135"/>
      <c r="G14" s="1135"/>
      <c r="H14" s="1121"/>
    </row>
    <row r="15" spans="1:8">
      <c r="A15" s="1134" t="s">
        <v>3839</v>
      </c>
    </row>
    <row r="16" spans="1:8">
      <c r="B16" s="1128" t="s">
        <v>3838</v>
      </c>
      <c r="C16" s="1129" t="s">
        <v>3794</v>
      </c>
      <c r="D16" s="1128" t="s">
        <v>1748</v>
      </c>
      <c r="E16" s="401" t="s">
        <v>3815</v>
      </c>
      <c r="F16" s="401" t="s">
        <v>3793</v>
      </c>
      <c r="G16" s="401" t="s">
        <v>3837</v>
      </c>
    </row>
    <row r="17" spans="1:8">
      <c r="B17" s="1126"/>
      <c r="C17" s="1127"/>
      <c r="D17" s="1126"/>
      <c r="E17" s="401" t="s">
        <v>3791</v>
      </c>
      <c r="F17" s="401" t="s">
        <v>3812</v>
      </c>
      <c r="G17" s="401" t="s">
        <v>3836</v>
      </c>
    </row>
    <row r="18" spans="1:8">
      <c r="B18" s="1100" t="s">
        <v>3830</v>
      </c>
      <c r="C18" s="1100" t="s">
        <v>3835</v>
      </c>
      <c r="D18" s="1103" t="s">
        <v>3834</v>
      </c>
      <c r="E18" s="1098">
        <f>F18-3</f>
        <v>45411</v>
      </c>
      <c r="F18" s="1098">
        <v>45414</v>
      </c>
      <c r="G18" s="1098">
        <f>F18+36</f>
        <v>45450</v>
      </c>
    </row>
    <row r="19" spans="1:8" ht="17.25" customHeight="1">
      <c r="B19" s="1100" t="s">
        <v>3833</v>
      </c>
      <c r="C19" s="1100" t="s">
        <v>3832</v>
      </c>
      <c r="D19" s="1101"/>
      <c r="E19" s="1098">
        <f>F19-3</f>
        <v>45418</v>
      </c>
      <c r="F19" s="1098">
        <f>F18+7</f>
        <v>45421</v>
      </c>
      <c r="G19" s="1098">
        <f>G18+7</f>
        <v>45457</v>
      </c>
    </row>
    <row r="20" spans="1:8" ht="18.75" customHeight="1">
      <c r="B20" s="1100" t="s">
        <v>3830</v>
      </c>
      <c r="C20" s="1100" t="s">
        <v>3831</v>
      </c>
      <c r="D20" s="1101"/>
      <c r="E20" s="1098">
        <f>F20-3</f>
        <v>45425</v>
      </c>
      <c r="F20" s="1098">
        <f>F19+7</f>
        <v>45428</v>
      </c>
      <c r="G20" s="1098">
        <f>G19+7</f>
        <v>45464</v>
      </c>
    </row>
    <row r="21" spans="1:8" ht="17.25" customHeight="1">
      <c r="B21" s="1100" t="s">
        <v>3830</v>
      </c>
      <c r="C21" s="1100" t="s">
        <v>3829</v>
      </c>
      <c r="D21" s="1101"/>
      <c r="E21" s="1098">
        <f>F21-3</f>
        <v>45432</v>
      </c>
      <c r="F21" s="1098">
        <f>F20+7</f>
        <v>45435</v>
      </c>
      <c r="G21" s="1098">
        <f>G20+7</f>
        <v>45471</v>
      </c>
    </row>
    <row r="22" spans="1:8" ht="15.75" customHeight="1">
      <c r="B22" s="1100" t="s">
        <v>3828</v>
      </c>
      <c r="C22" s="1100" t="s">
        <v>3827</v>
      </c>
      <c r="D22" s="1099"/>
      <c r="E22" s="1098">
        <f>F22-3</f>
        <v>45439</v>
      </c>
      <c r="F22" s="1098">
        <f>F21+7</f>
        <v>45442</v>
      </c>
      <c r="G22" s="1098">
        <f>G21+7</f>
        <v>45478</v>
      </c>
    </row>
    <row r="23" spans="1:8">
      <c r="B23" s="1133"/>
      <c r="C23" s="1132"/>
      <c r="D23" s="1123"/>
      <c r="E23" s="339"/>
      <c r="F23" s="339"/>
      <c r="G23" s="1131"/>
    </row>
    <row r="24" spans="1:8" s="1120" customFormat="1">
      <c r="A24" s="1122" t="s">
        <v>3826</v>
      </c>
      <c r="B24" s="1122"/>
      <c r="C24" s="1122"/>
      <c r="D24" s="1122"/>
      <c r="E24" s="1122"/>
      <c r="F24" s="1122"/>
      <c r="G24" s="1122"/>
      <c r="H24" s="1121"/>
    </row>
    <row r="25" spans="1:8">
      <c r="A25" s="1130" t="s">
        <v>3825</v>
      </c>
    </row>
    <row r="26" spans="1:8">
      <c r="B26" s="1128" t="s">
        <v>1142</v>
      </c>
      <c r="C26" s="1129" t="s">
        <v>2692</v>
      </c>
      <c r="D26" s="1128" t="s">
        <v>22</v>
      </c>
      <c r="E26" s="401" t="s">
        <v>3814</v>
      </c>
      <c r="F26" s="401" t="s">
        <v>3793</v>
      </c>
      <c r="G26" s="401" t="s">
        <v>3825</v>
      </c>
    </row>
    <row r="27" spans="1:8">
      <c r="B27" s="1126"/>
      <c r="C27" s="1127"/>
      <c r="D27" s="1126"/>
      <c r="E27" s="401" t="s">
        <v>3791</v>
      </c>
      <c r="F27" s="401" t="s">
        <v>3812</v>
      </c>
      <c r="G27" s="401" t="s">
        <v>25</v>
      </c>
    </row>
    <row r="28" spans="1:8">
      <c r="B28" s="1100" t="s">
        <v>3824</v>
      </c>
      <c r="C28" s="1100" t="s">
        <v>3823</v>
      </c>
      <c r="D28" s="1103" t="s">
        <v>3822</v>
      </c>
      <c r="E28" s="324">
        <f>F28-4</f>
        <v>45413</v>
      </c>
      <c r="F28" s="324">
        <v>45417</v>
      </c>
      <c r="G28" s="324">
        <f>F28+3</f>
        <v>45420</v>
      </c>
    </row>
    <row r="29" spans="1:8">
      <c r="B29" s="1100" t="s">
        <v>3821</v>
      </c>
      <c r="C29" s="1100" t="s">
        <v>3820</v>
      </c>
      <c r="D29" s="1101"/>
      <c r="E29" s="324">
        <f>E28+7</f>
        <v>45420</v>
      </c>
      <c r="F29" s="324">
        <f>F28+7</f>
        <v>45424</v>
      </c>
      <c r="G29" s="324">
        <f>G28+7</f>
        <v>45427</v>
      </c>
    </row>
    <row r="30" spans="1:8">
      <c r="B30" s="1100" t="s">
        <v>3819</v>
      </c>
      <c r="C30" s="1100" t="s">
        <v>3817</v>
      </c>
      <c r="D30" s="1101"/>
      <c r="E30" s="324">
        <f>E29+7</f>
        <v>45427</v>
      </c>
      <c r="F30" s="324">
        <f>F29+7</f>
        <v>45431</v>
      </c>
      <c r="G30" s="324">
        <f>G29+7</f>
        <v>45434</v>
      </c>
    </row>
    <row r="31" spans="1:8">
      <c r="B31" s="1100" t="s">
        <v>3818</v>
      </c>
      <c r="C31" s="1100" t="s">
        <v>3817</v>
      </c>
      <c r="D31" s="1101"/>
      <c r="E31" s="324">
        <f>E30+7</f>
        <v>45434</v>
      </c>
      <c r="F31" s="324">
        <f>F30+7</f>
        <v>45438</v>
      </c>
      <c r="G31" s="324">
        <f>G30+7</f>
        <v>45441</v>
      </c>
    </row>
    <row r="32" spans="1:8">
      <c r="B32" s="1125" t="s">
        <v>3816</v>
      </c>
      <c r="C32" s="1100"/>
      <c r="D32" s="1099"/>
      <c r="E32" s="324">
        <f>E31+7</f>
        <v>45441</v>
      </c>
      <c r="F32" s="324">
        <f>F31+7</f>
        <v>45445</v>
      </c>
      <c r="G32" s="324">
        <f>G31+7</f>
        <v>45448</v>
      </c>
    </row>
    <row r="33" spans="1:11">
      <c r="C33" s="1094"/>
    </row>
    <row r="34" spans="1:11" s="1096" customFormat="1">
      <c r="B34" s="1124"/>
      <c r="C34" s="409"/>
      <c r="D34" s="1123"/>
      <c r="E34" s="339"/>
      <c r="F34" s="339"/>
      <c r="G34" s="339"/>
    </row>
    <row r="35" spans="1:11" s="1120" customFormat="1">
      <c r="A35" s="1122" t="s">
        <v>103</v>
      </c>
      <c r="B35" s="1122"/>
      <c r="C35" s="1122"/>
      <c r="D35" s="1122"/>
      <c r="E35" s="1122"/>
      <c r="F35" s="1122"/>
      <c r="G35" s="1122"/>
      <c r="H35" s="1121"/>
    </row>
    <row r="36" spans="1:11" s="1117" customFormat="1">
      <c r="A36" s="1108" t="s">
        <v>3813</v>
      </c>
      <c r="B36" s="1119"/>
      <c r="C36" s="432"/>
      <c r="D36" s="431"/>
      <c r="E36" s="431"/>
      <c r="F36" s="339"/>
      <c r="G36" s="339"/>
      <c r="H36" s="1113"/>
    </row>
    <row r="37" spans="1:11" s="1117" customFormat="1">
      <c r="A37" s="1097"/>
      <c r="B37" s="1106" t="s">
        <v>3795</v>
      </c>
      <c r="C37" s="335" t="s">
        <v>3794</v>
      </c>
      <c r="D37" s="1106" t="s">
        <v>1748</v>
      </c>
      <c r="E37" s="401" t="s">
        <v>3815</v>
      </c>
      <c r="F37" s="401" t="s">
        <v>3814</v>
      </c>
      <c r="G37" s="331" t="s">
        <v>3813</v>
      </c>
      <c r="H37" s="1097"/>
    </row>
    <row r="38" spans="1:11" s="1117" customFormat="1">
      <c r="A38" s="1097"/>
      <c r="B38" s="1104"/>
      <c r="C38" s="1105"/>
      <c r="D38" s="1104"/>
      <c r="E38" s="331" t="s">
        <v>3791</v>
      </c>
      <c r="F38" s="331" t="s">
        <v>3812</v>
      </c>
      <c r="G38" s="331" t="s">
        <v>3803</v>
      </c>
      <c r="H38" s="1097"/>
    </row>
    <row r="39" spans="1:11" s="1117" customFormat="1">
      <c r="A39" s="1097"/>
      <c r="B39" s="1102" t="s">
        <v>3790</v>
      </c>
      <c r="C39" s="1100" t="s">
        <v>3811</v>
      </c>
      <c r="D39" s="1103" t="s">
        <v>3810</v>
      </c>
      <c r="E39" s="324">
        <f>F39-5</f>
        <v>45408</v>
      </c>
      <c r="F39" s="324">
        <v>45413</v>
      </c>
      <c r="G39" s="324">
        <f>F39+39</f>
        <v>45452</v>
      </c>
      <c r="H39" s="1097"/>
    </row>
    <row r="40" spans="1:11" s="1117" customFormat="1">
      <c r="A40" s="1097"/>
      <c r="B40" s="1102" t="s">
        <v>3800</v>
      </c>
      <c r="C40" s="1100" t="s">
        <v>3799</v>
      </c>
      <c r="D40" s="1101"/>
      <c r="E40" s="324">
        <f>F40-5</f>
        <v>45415</v>
      </c>
      <c r="F40" s="324">
        <f>F39+7</f>
        <v>45420</v>
      </c>
      <c r="G40" s="324">
        <f>G39+7</f>
        <v>45459</v>
      </c>
      <c r="H40" s="1097"/>
      <c r="K40" s="1118"/>
    </row>
    <row r="41" spans="1:11" s="1117" customFormat="1">
      <c r="A41" s="1097"/>
      <c r="B41" s="1100" t="s">
        <v>3798</v>
      </c>
      <c r="C41" s="1100" t="s">
        <v>3784</v>
      </c>
      <c r="D41" s="1101"/>
      <c r="E41" s="324">
        <f>F41-5</f>
        <v>45422</v>
      </c>
      <c r="F41" s="324">
        <f>F40+7</f>
        <v>45427</v>
      </c>
      <c r="G41" s="324">
        <f>G40+7</f>
        <v>45466</v>
      </c>
      <c r="H41" s="1097"/>
    </row>
    <row r="42" spans="1:11" s="1117" customFormat="1">
      <c r="A42" s="1097"/>
      <c r="B42" s="1100" t="s">
        <v>3783</v>
      </c>
      <c r="C42" s="1100" t="s">
        <v>3782</v>
      </c>
      <c r="D42" s="1101"/>
      <c r="E42" s="324">
        <f>F42-5</f>
        <v>45429</v>
      </c>
      <c r="F42" s="324">
        <f>F41+7</f>
        <v>45434</v>
      </c>
      <c r="G42" s="324">
        <f>G41+7</f>
        <v>45473</v>
      </c>
      <c r="H42" s="1097"/>
    </row>
    <row r="43" spans="1:11" s="1117" customFormat="1">
      <c r="A43" s="1097"/>
      <c r="B43" s="1100" t="s">
        <v>3809</v>
      </c>
      <c r="C43" s="1100" t="s">
        <v>3808</v>
      </c>
      <c r="D43" s="1099"/>
      <c r="E43" s="324">
        <f>F43-5</f>
        <v>45436</v>
      </c>
      <c r="F43" s="324">
        <f>F42+7</f>
        <v>45441</v>
      </c>
      <c r="G43" s="324">
        <f>G42+7</f>
        <v>45480</v>
      </c>
      <c r="H43" s="1097"/>
    </row>
    <row r="44" spans="1:11" s="1096" customFormat="1">
      <c r="A44" s="1097"/>
      <c r="B44" s="1116"/>
      <c r="C44" s="1097"/>
      <c r="D44" s="1097"/>
      <c r="E44" s="1097"/>
      <c r="F44" s="1097"/>
      <c r="G44" s="1097"/>
      <c r="H44" s="1097"/>
    </row>
    <row r="45" spans="1:11" s="1096" customFormat="1">
      <c r="A45" s="1108" t="s">
        <v>3807</v>
      </c>
      <c r="B45" s="1115"/>
      <c r="C45" s="1114"/>
      <c r="D45" s="1108"/>
      <c r="E45" s="1108"/>
      <c r="F45" s="1108"/>
      <c r="G45" s="1113"/>
      <c r="H45" s="1097"/>
    </row>
    <row r="46" spans="1:11" s="1096" customFormat="1">
      <c r="A46" s="1097"/>
      <c r="B46" s="1106" t="s">
        <v>3795</v>
      </c>
      <c r="C46" s="335" t="s">
        <v>3794</v>
      </c>
      <c r="D46" s="1106" t="s">
        <v>3806</v>
      </c>
      <c r="E46" s="401" t="s">
        <v>3793</v>
      </c>
      <c r="F46" s="401" t="s">
        <v>3793</v>
      </c>
      <c r="G46" s="331" t="s">
        <v>3805</v>
      </c>
      <c r="H46" s="1097"/>
    </row>
    <row r="47" spans="1:11" s="1096" customFormat="1">
      <c r="A47" s="1097"/>
      <c r="B47" s="1104"/>
      <c r="C47" s="1105"/>
      <c r="D47" s="1104"/>
      <c r="E47" s="331" t="s">
        <v>3791</v>
      </c>
      <c r="F47" s="331" t="s">
        <v>3804</v>
      </c>
      <c r="G47" s="331" t="s">
        <v>3803</v>
      </c>
      <c r="H47" s="1097"/>
    </row>
    <row r="48" spans="1:11" s="1096" customFormat="1">
      <c r="A48" s="1097"/>
      <c r="B48" s="1102" t="s">
        <v>3790</v>
      </c>
      <c r="C48" s="1100" t="s">
        <v>3802</v>
      </c>
      <c r="D48" s="1103" t="s">
        <v>3801</v>
      </c>
      <c r="E48" s="324">
        <f>F48-5</f>
        <v>45408</v>
      </c>
      <c r="F48" s="324">
        <v>45413</v>
      </c>
      <c r="G48" s="324">
        <f>F48+26</f>
        <v>45439</v>
      </c>
      <c r="H48" s="1097"/>
    </row>
    <row r="49" spans="1:8" s="1096" customFormat="1">
      <c r="A49" s="1097"/>
      <c r="B49" s="1102" t="s">
        <v>3800</v>
      </c>
      <c r="C49" s="1100" t="s">
        <v>3799</v>
      </c>
      <c r="D49" s="1101"/>
      <c r="E49" s="324">
        <f>F49-5</f>
        <v>45415</v>
      </c>
      <c r="F49" s="324">
        <f>F48+7</f>
        <v>45420</v>
      </c>
      <c r="G49" s="324">
        <f>G48+7</f>
        <v>45446</v>
      </c>
      <c r="H49" s="1097"/>
    </row>
    <row r="50" spans="1:8" s="1096" customFormat="1">
      <c r="A50" s="1097"/>
      <c r="B50" s="1100" t="s">
        <v>3798</v>
      </c>
      <c r="C50" s="1100" t="s">
        <v>3784</v>
      </c>
      <c r="D50" s="1101"/>
      <c r="E50" s="324">
        <f>F50-5</f>
        <v>45422</v>
      </c>
      <c r="F50" s="324">
        <f>F49+7</f>
        <v>45427</v>
      </c>
      <c r="G50" s="324">
        <f>G49+7</f>
        <v>45453</v>
      </c>
      <c r="H50" s="1097"/>
    </row>
    <row r="51" spans="1:8" s="1096" customFormat="1">
      <c r="A51" s="1097"/>
      <c r="B51" s="1100" t="s">
        <v>3783</v>
      </c>
      <c r="C51" s="1100" t="s">
        <v>3782</v>
      </c>
      <c r="D51" s="1101"/>
      <c r="E51" s="324">
        <f>F51-5</f>
        <v>45429</v>
      </c>
      <c r="F51" s="324">
        <f>F50+7</f>
        <v>45434</v>
      </c>
      <c r="G51" s="324">
        <f>G50+7</f>
        <v>45460</v>
      </c>
      <c r="H51" s="1097"/>
    </row>
    <row r="52" spans="1:8" s="1096" customFormat="1">
      <c r="A52" s="1097"/>
      <c r="B52" s="1100" t="s">
        <v>3797</v>
      </c>
      <c r="C52" s="1100" t="s">
        <v>3780</v>
      </c>
      <c r="D52" s="1099"/>
      <c r="E52" s="324">
        <f>F52-5</f>
        <v>45436</v>
      </c>
      <c r="F52" s="324">
        <f>F51+7</f>
        <v>45441</v>
      </c>
      <c r="G52" s="324">
        <f>G51+7</f>
        <v>45467</v>
      </c>
      <c r="H52" s="1097"/>
    </row>
    <row r="53" spans="1:8" s="1096" customFormat="1">
      <c r="A53" s="1097"/>
      <c r="B53" s="1112"/>
      <c r="C53" s="1107"/>
      <c r="D53" s="1097"/>
      <c r="E53" s="1097"/>
      <c r="F53" s="1097"/>
      <c r="G53" s="1097"/>
      <c r="H53" s="1097"/>
    </row>
    <row r="54" spans="1:8" s="1096" customFormat="1">
      <c r="A54" s="1108"/>
      <c r="B54" s="1109"/>
      <c r="C54" s="1111"/>
      <c r="D54" s="1110"/>
      <c r="E54" s="1110"/>
      <c r="F54" s="1109"/>
      <c r="G54" s="1097"/>
      <c r="H54" s="1097"/>
    </row>
    <row r="55" spans="1:8" s="1096" customFormat="1">
      <c r="A55" s="1108" t="s">
        <v>3796</v>
      </c>
      <c r="B55" s="1097"/>
      <c r="C55" s="1107"/>
      <c r="D55" s="1097"/>
      <c r="E55" s="1097"/>
      <c r="F55" s="1097"/>
      <c r="G55" s="1097"/>
      <c r="H55" s="1097"/>
    </row>
    <row r="56" spans="1:8" s="1096" customFormat="1">
      <c r="A56" s="1097"/>
      <c r="B56" s="1106" t="s">
        <v>3795</v>
      </c>
      <c r="C56" s="335" t="s">
        <v>3794</v>
      </c>
      <c r="D56" s="1106" t="s">
        <v>22</v>
      </c>
      <c r="E56" s="401" t="s">
        <v>3793</v>
      </c>
      <c r="F56" s="401" t="s">
        <v>3793</v>
      </c>
      <c r="G56" s="331" t="s">
        <v>3792</v>
      </c>
      <c r="H56" s="1097"/>
    </row>
    <row r="57" spans="1:8" s="1096" customFormat="1" ht="13.5" customHeight="1">
      <c r="A57" s="1097"/>
      <c r="B57" s="1104"/>
      <c r="C57" s="1105"/>
      <c r="D57" s="1104"/>
      <c r="E57" s="331" t="s">
        <v>3791</v>
      </c>
      <c r="F57" s="331" t="s">
        <v>24</v>
      </c>
      <c r="G57" s="331" t="s">
        <v>25</v>
      </c>
      <c r="H57" s="1097"/>
    </row>
    <row r="58" spans="1:8" s="1096" customFormat="1" ht="19.5" customHeight="1">
      <c r="A58" s="1097"/>
      <c r="B58" s="1102" t="s">
        <v>3790</v>
      </c>
      <c r="C58" s="1100" t="s">
        <v>3789</v>
      </c>
      <c r="D58" s="1103" t="s">
        <v>3788</v>
      </c>
      <c r="E58" s="324">
        <f>F58-4</f>
        <v>45409</v>
      </c>
      <c r="F58" s="324">
        <v>45413</v>
      </c>
      <c r="G58" s="324">
        <f>F58+44</f>
        <v>45457</v>
      </c>
      <c r="H58" s="1097"/>
    </row>
    <row r="59" spans="1:8" s="1096" customFormat="1" ht="18.75" customHeight="1">
      <c r="A59" s="1097"/>
      <c r="B59" s="1102" t="s">
        <v>3787</v>
      </c>
      <c r="C59" s="1100" t="s">
        <v>3786</v>
      </c>
      <c r="D59" s="1101"/>
      <c r="E59" s="324">
        <f>E58+7</f>
        <v>45416</v>
      </c>
      <c r="F59" s="324">
        <f>F58+7</f>
        <v>45420</v>
      </c>
      <c r="G59" s="1098">
        <f>G58+7</f>
        <v>45464</v>
      </c>
      <c r="H59" s="1097"/>
    </row>
    <row r="60" spans="1:8" s="1096" customFormat="1" ht="19.5" customHeight="1">
      <c r="A60" s="1097"/>
      <c r="B60" s="1100" t="s">
        <v>3785</v>
      </c>
      <c r="C60" s="1100" t="s">
        <v>3784</v>
      </c>
      <c r="D60" s="1101"/>
      <c r="E60" s="324">
        <f>E59+7</f>
        <v>45423</v>
      </c>
      <c r="F60" s="324">
        <f>F59+7</f>
        <v>45427</v>
      </c>
      <c r="G60" s="1098">
        <f>G59+7</f>
        <v>45471</v>
      </c>
      <c r="H60" s="1097"/>
    </row>
    <row r="61" spans="1:8" s="1096" customFormat="1">
      <c r="A61" s="1097"/>
      <c r="B61" s="1100" t="s">
        <v>3783</v>
      </c>
      <c r="C61" s="1100" t="s">
        <v>3782</v>
      </c>
      <c r="D61" s="1101"/>
      <c r="E61" s="324">
        <f>E60+7</f>
        <v>45430</v>
      </c>
      <c r="F61" s="324">
        <f>F60+7</f>
        <v>45434</v>
      </c>
      <c r="G61" s="1098">
        <f>G60+7</f>
        <v>45478</v>
      </c>
      <c r="H61" s="1097"/>
    </row>
    <row r="62" spans="1:8" s="1096" customFormat="1" ht="19.5" customHeight="1">
      <c r="A62" s="1097"/>
      <c r="B62" s="1100" t="s">
        <v>3781</v>
      </c>
      <c r="C62" s="1100" t="s">
        <v>3780</v>
      </c>
      <c r="D62" s="1099"/>
      <c r="E62" s="324">
        <f>E61+7</f>
        <v>45437</v>
      </c>
      <c r="F62" s="324">
        <f>F61+7</f>
        <v>45441</v>
      </c>
      <c r="G62" s="1098">
        <f>G61+7</f>
        <v>45485</v>
      </c>
      <c r="H62" s="1097"/>
    </row>
    <row r="63" spans="1:8">
      <c r="C63" s="1094"/>
    </row>
  </sheetData>
  <mergeCells count="29">
    <mergeCell ref="D18:D22"/>
    <mergeCell ref="A1:G1"/>
    <mergeCell ref="A2:B2"/>
    <mergeCell ref="A3:G3"/>
    <mergeCell ref="D16:D17"/>
    <mergeCell ref="C16:C17"/>
    <mergeCell ref="B16:B17"/>
    <mergeCell ref="C6:C7"/>
    <mergeCell ref="B6:B7"/>
    <mergeCell ref="D6:D7"/>
    <mergeCell ref="D8:D12"/>
    <mergeCell ref="C56:C57"/>
    <mergeCell ref="D56:D57"/>
    <mergeCell ref="B46:B47"/>
    <mergeCell ref="C46:C47"/>
    <mergeCell ref="D46:D47"/>
    <mergeCell ref="D26:D27"/>
    <mergeCell ref="B26:B27"/>
    <mergeCell ref="D39:D43"/>
    <mergeCell ref="D48:D52"/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</mergeCells>
  <phoneticPr fontId="12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1"/>
  <sheetViews>
    <sheetView workbookViewId="0">
      <selection activeCell="F2" sqref="F2"/>
    </sheetView>
  </sheetViews>
  <sheetFormatPr defaultColWidth="9" defaultRowHeight="14.25"/>
  <cols>
    <col min="1" max="1" width="22.125" style="1148" customWidth="1"/>
    <col min="2" max="2" width="26.125" style="1148" customWidth="1"/>
    <col min="3" max="3" width="9" style="1148"/>
    <col min="4" max="4" width="11.625" style="1148" customWidth="1"/>
    <col min="5" max="5" width="20.25" style="1148" customWidth="1"/>
    <col min="6" max="6" width="34" style="1148" customWidth="1"/>
    <col min="7" max="7" width="11.625" style="1148" customWidth="1"/>
    <col min="8" max="16384" width="9" style="1148"/>
  </cols>
  <sheetData>
    <row r="1" spans="1:6" ht="42.75" customHeight="1">
      <c r="A1" s="1230" t="s">
        <v>3916</v>
      </c>
      <c r="B1" s="1230"/>
      <c r="C1" s="1230"/>
      <c r="D1" s="1230"/>
      <c r="E1" s="1230"/>
      <c r="F1" s="1230"/>
    </row>
    <row r="2" spans="1:6" ht="36.75" customHeight="1">
      <c r="A2" s="1222"/>
      <c r="B2" s="1227" t="s">
        <v>3778</v>
      </c>
      <c r="C2" s="1227"/>
      <c r="D2" s="1227"/>
      <c r="E2" s="1227"/>
      <c r="F2" s="1229" t="s">
        <v>3917</v>
      </c>
    </row>
    <row r="3" spans="1:6" ht="36.75" customHeight="1">
      <c r="A3" s="1222"/>
      <c r="B3" s="1228" t="s">
        <v>3777</v>
      </c>
      <c r="C3" s="1227"/>
      <c r="D3" s="1227"/>
      <c r="E3" s="1227"/>
      <c r="F3" s="1227"/>
    </row>
    <row r="4" spans="1:6">
      <c r="A4" s="1202" t="s">
        <v>3915</v>
      </c>
      <c r="B4" s="1202"/>
      <c r="C4" s="1226"/>
      <c r="D4" s="1225"/>
      <c r="E4" s="1225"/>
      <c r="F4" s="1224"/>
    </row>
    <row r="5" spans="1:6">
      <c r="A5" s="1202" t="s">
        <v>19</v>
      </c>
      <c r="B5" s="1202"/>
      <c r="C5" s="1200"/>
      <c r="D5" s="1221"/>
      <c r="E5" s="1221"/>
      <c r="F5" s="1223"/>
    </row>
    <row r="6" spans="1:6">
      <c r="A6" s="1222"/>
      <c r="B6" s="1160" t="s">
        <v>20</v>
      </c>
      <c r="C6" s="1160" t="s">
        <v>21</v>
      </c>
      <c r="D6" s="1160" t="s">
        <v>5</v>
      </c>
      <c r="E6" s="1159" t="s">
        <v>3864</v>
      </c>
      <c r="F6" s="1151" t="s">
        <v>19</v>
      </c>
    </row>
    <row r="7" spans="1:6">
      <c r="A7" s="1222"/>
      <c r="B7" s="1156"/>
      <c r="C7" s="1156"/>
      <c r="D7" s="1156"/>
      <c r="E7" s="1199" t="s">
        <v>24</v>
      </c>
      <c r="F7" s="1199" t="s">
        <v>25</v>
      </c>
    </row>
    <row r="8" spans="1:6">
      <c r="A8" s="1154"/>
      <c r="B8" s="1218" t="s">
        <v>3914</v>
      </c>
      <c r="C8" s="1218" t="s">
        <v>99</v>
      </c>
      <c r="D8" s="1155" t="s">
        <v>82</v>
      </c>
      <c r="E8" s="1193">
        <v>45420</v>
      </c>
      <c r="F8" s="1193">
        <f>E8+40</f>
        <v>45460</v>
      </c>
    </row>
    <row r="9" spans="1:6">
      <c r="A9" s="1154"/>
      <c r="B9" s="1218" t="s">
        <v>2030</v>
      </c>
      <c r="C9" s="1218" t="s">
        <v>189</v>
      </c>
      <c r="D9" s="1153"/>
      <c r="E9" s="1193">
        <f>E8+4</f>
        <v>45424</v>
      </c>
      <c r="F9" s="1193">
        <f>E9+40</f>
        <v>45464</v>
      </c>
    </row>
    <row r="10" spans="1:6">
      <c r="A10" s="1154"/>
      <c r="B10" s="1218" t="s">
        <v>2029</v>
      </c>
      <c r="C10" s="1220" t="s">
        <v>149</v>
      </c>
      <c r="D10" s="1153"/>
      <c r="E10" s="1193">
        <f>E9+7</f>
        <v>45431</v>
      </c>
      <c r="F10" s="1193">
        <f>E10+40</f>
        <v>45471</v>
      </c>
    </row>
    <row r="11" spans="1:6">
      <c r="A11" s="1154"/>
      <c r="B11" s="1219" t="s">
        <v>3913</v>
      </c>
      <c r="C11" s="1218" t="s">
        <v>99</v>
      </c>
      <c r="D11" s="1153"/>
      <c r="E11" s="1193">
        <f>E10+7</f>
        <v>45438</v>
      </c>
      <c r="F11" s="1193">
        <f>E11+40</f>
        <v>45478</v>
      </c>
    </row>
    <row r="12" spans="1:6">
      <c r="A12" s="1154"/>
      <c r="B12" s="1218"/>
      <c r="C12" s="1218"/>
      <c r="D12" s="1153"/>
      <c r="E12" s="1193"/>
      <c r="F12" s="1193"/>
    </row>
    <row r="13" spans="1:6">
      <c r="A13" s="1154"/>
      <c r="B13" s="1218"/>
      <c r="C13" s="1218"/>
      <c r="D13" s="1217"/>
      <c r="E13" s="1193"/>
      <c r="F13" s="1193"/>
    </row>
    <row r="14" spans="1:6">
      <c r="A14" s="1202" t="s">
        <v>34</v>
      </c>
      <c r="B14" s="1202"/>
      <c r="C14" s="1206"/>
      <c r="D14" s="1200"/>
      <c r="E14" s="1200"/>
      <c r="F14" s="1221"/>
    </row>
    <row r="15" spans="1:6">
      <c r="A15" s="1154"/>
      <c r="B15" s="1160" t="s">
        <v>20</v>
      </c>
      <c r="C15" s="1156" t="s">
        <v>21</v>
      </c>
      <c r="D15" s="1160" t="s">
        <v>5</v>
      </c>
      <c r="E15" s="1159" t="s">
        <v>3864</v>
      </c>
      <c r="F15" s="1151" t="s">
        <v>137</v>
      </c>
    </row>
    <row r="16" spans="1:6">
      <c r="A16" s="1154"/>
      <c r="B16" s="1160"/>
      <c r="C16" s="1167"/>
      <c r="D16" s="1160"/>
      <c r="E16" s="1151" t="s">
        <v>24</v>
      </c>
      <c r="F16" s="1151" t="s">
        <v>25</v>
      </c>
    </row>
    <row r="17" spans="1:6">
      <c r="A17" s="1154"/>
      <c r="B17" s="1218" t="s">
        <v>3914</v>
      </c>
      <c r="C17" s="1218" t="s">
        <v>99</v>
      </c>
      <c r="D17" s="1155" t="s">
        <v>82</v>
      </c>
      <c r="E17" s="1193">
        <v>45420</v>
      </c>
      <c r="F17" s="1193">
        <f>E17+40</f>
        <v>45460</v>
      </c>
    </row>
    <row r="18" spans="1:6">
      <c r="A18" s="1154"/>
      <c r="B18" s="1218" t="s">
        <v>2030</v>
      </c>
      <c r="C18" s="1218" t="s">
        <v>189</v>
      </c>
      <c r="D18" s="1153"/>
      <c r="E18" s="1193">
        <f>E17+4</f>
        <v>45424</v>
      </c>
      <c r="F18" s="1193">
        <f>E18+40</f>
        <v>45464</v>
      </c>
    </row>
    <row r="19" spans="1:6">
      <c r="A19" s="1154"/>
      <c r="B19" s="1218" t="s">
        <v>2029</v>
      </c>
      <c r="C19" s="1220" t="s">
        <v>149</v>
      </c>
      <c r="D19" s="1153"/>
      <c r="E19" s="1193">
        <f>E18+7</f>
        <v>45431</v>
      </c>
      <c r="F19" s="1193">
        <f>E19+40</f>
        <v>45471</v>
      </c>
    </row>
    <row r="20" spans="1:6">
      <c r="A20" s="1154"/>
      <c r="B20" s="1219" t="s">
        <v>3913</v>
      </c>
      <c r="C20" s="1218" t="s">
        <v>99</v>
      </c>
      <c r="D20" s="1153"/>
      <c r="E20" s="1193">
        <f>E19+7</f>
        <v>45438</v>
      </c>
      <c r="F20" s="1193">
        <f>E20+40</f>
        <v>45478</v>
      </c>
    </row>
    <row r="21" spans="1:6">
      <c r="A21" s="1154"/>
      <c r="B21" s="1218"/>
      <c r="C21" s="1218"/>
      <c r="D21" s="1217"/>
      <c r="E21" s="1193"/>
      <c r="F21" s="1193"/>
    </row>
    <row r="22" spans="1:6">
      <c r="A22" s="1215" t="s">
        <v>159</v>
      </c>
      <c r="B22" s="1216"/>
      <c r="C22" s="1216"/>
      <c r="D22" s="1215"/>
      <c r="E22" s="1215"/>
      <c r="F22" s="1214"/>
    </row>
    <row r="23" spans="1:6">
      <c r="A23" s="1215" t="s">
        <v>162</v>
      </c>
      <c r="B23" s="1216"/>
      <c r="C23" s="1216"/>
      <c r="D23" s="1215"/>
      <c r="E23" s="1215"/>
      <c r="F23" s="1214"/>
    </row>
    <row r="24" spans="1:6">
      <c r="A24" s="1213"/>
      <c r="B24" s="1155" t="s">
        <v>20</v>
      </c>
      <c r="C24" s="1155" t="s">
        <v>21</v>
      </c>
      <c r="D24" s="1155" t="s">
        <v>5</v>
      </c>
      <c r="E24" s="1159" t="s">
        <v>3864</v>
      </c>
      <c r="F24" s="1211" t="s">
        <v>162</v>
      </c>
    </row>
    <row r="25" spans="1:6">
      <c r="A25" s="1213"/>
      <c r="B25" s="1153"/>
      <c r="C25" s="1153"/>
      <c r="D25" s="1150"/>
      <c r="E25" s="1211" t="s">
        <v>24</v>
      </c>
      <c r="F25" s="1211" t="s">
        <v>25</v>
      </c>
    </row>
    <row r="26" spans="1:6">
      <c r="A26" s="1213"/>
      <c r="B26" s="1188" t="s">
        <v>3909</v>
      </c>
      <c r="C26" s="1188" t="s">
        <v>3908</v>
      </c>
      <c r="D26" s="1155" t="s">
        <v>3194</v>
      </c>
      <c r="E26" s="1149">
        <v>45417</v>
      </c>
      <c r="F26" s="1149">
        <f>E26+27</f>
        <v>45444</v>
      </c>
    </row>
    <row r="27" spans="1:6" ht="15.75">
      <c r="A27" s="1213"/>
      <c r="B27" s="1188" t="s">
        <v>3907</v>
      </c>
      <c r="C27" s="1204" t="s">
        <v>3906</v>
      </c>
      <c r="D27" s="1153"/>
      <c r="E27" s="1149">
        <f>E26+7</f>
        <v>45424</v>
      </c>
      <c r="F27" s="1149">
        <f>E27+27</f>
        <v>45451</v>
      </c>
    </row>
    <row r="28" spans="1:6" ht="15.75">
      <c r="A28" s="1213"/>
      <c r="B28" s="1204" t="s">
        <v>3905</v>
      </c>
      <c r="C28" s="1188" t="s">
        <v>3904</v>
      </c>
      <c r="D28" s="1153"/>
      <c r="E28" s="1149">
        <f>E27+7</f>
        <v>45431</v>
      </c>
      <c r="F28" s="1149">
        <f>E28+27</f>
        <v>45458</v>
      </c>
    </row>
    <row r="29" spans="1:6" ht="15.75">
      <c r="A29" s="1213"/>
      <c r="B29" s="1188" t="s">
        <v>3903</v>
      </c>
      <c r="C29" s="1204" t="s">
        <v>3902</v>
      </c>
      <c r="D29" s="1150"/>
      <c r="E29" s="1208">
        <v>45438</v>
      </c>
      <c r="F29" s="1208">
        <v>45465</v>
      </c>
    </row>
    <row r="30" spans="1:6">
      <c r="A30" s="1171" t="s">
        <v>64</v>
      </c>
      <c r="B30" s="1171"/>
      <c r="C30" s="1171"/>
      <c r="D30" s="1171"/>
      <c r="E30" s="1212"/>
      <c r="F30" s="1212"/>
    </row>
    <row r="31" spans="1:6">
      <c r="A31" s="1212" t="s">
        <v>163</v>
      </c>
      <c r="B31" s="1212"/>
      <c r="C31" s="1212"/>
      <c r="D31" s="1212"/>
      <c r="E31" s="1212"/>
      <c r="F31" s="1212"/>
    </row>
    <row r="32" spans="1:6">
      <c r="A32" s="1154"/>
      <c r="B32" s="1155" t="s">
        <v>3912</v>
      </c>
      <c r="C32" s="1155" t="s">
        <v>21</v>
      </c>
      <c r="D32" s="1155" t="s">
        <v>5</v>
      </c>
      <c r="E32" s="1159" t="s">
        <v>3864</v>
      </c>
      <c r="F32" s="1211" t="s">
        <v>163</v>
      </c>
    </row>
    <row r="33" spans="1:6">
      <c r="A33" s="1154"/>
      <c r="B33" s="1153"/>
      <c r="C33" s="1153"/>
      <c r="D33" s="1150"/>
      <c r="E33" s="1211" t="s">
        <v>24</v>
      </c>
      <c r="F33" s="1211" t="s">
        <v>25</v>
      </c>
    </row>
    <row r="34" spans="1:6" ht="15.75">
      <c r="A34" s="1154"/>
      <c r="B34" s="1188" t="s">
        <v>3911</v>
      </c>
      <c r="C34" s="1204" t="s">
        <v>2417</v>
      </c>
      <c r="D34" s="1155" t="s">
        <v>120</v>
      </c>
      <c r="E34" s="1149">
        <v>45413</v>
      </c>
      <c r="F34" s="1149">
        <f>E34+27</f>
        <v>45440</v>
      </c>
    </row>
    <row r="35" spans="1:6">
      <c r="A35" s="1154"/>
      <c r="D35" s="1153"/>
      <c r="E35" s="1149">
        <f>E34+7</f>
        <v>45420</v>
      </c>
      <c r="F35" s="1149">
        <f>E35+27</f>
        <v>45447</v>
      </c>
    </row>
    <row r="36" spans="1:6" ht="15.75">
      <c r="A36" s="1154"/>
      <c r="B36" s="1188" t="s">
        <v>136</v>
      </c>
      <c r="C36" s="1204" t="s">
        <v>2413</v>
      </c>
      <c r="D36" s="1153"/>
      <c r="E36" s="1149">
        <f>E35+7</f>
        <v>45427</v>
      </c>
      <c r="F36" s="1149">
        <f>E36+27</f>
        <v>45454</v>
      </c>
    </row>
    <row r="37" spans="1:6">
      <c r="A37" s="1154"/>
      <c r="B37" s="1188" t="s">
        <v>1358</v>
      </c>
      <c r="C37" s="1188" t="s">
        <v>1357</v>
      </c>
      <c r="D37" s="1150"/>
      <c r="E37" s="1208">
        <v>45441</v>
      </c>
      <c r="F37" s="1208">
        <v>45464</v>
      </c>
    </row>
    <row r="38" spans="1:6">
      <c r="A38" s="1162" t="s">
        <v>164</v>
      </c>
      <c r="B38" s="1210"/>
      <c r="C38" s="1162"/>
      <c r="D38" s="1162"/>
      <c r="E38" s="1162"/>
      <c r="F38" s="1162"/>
    </row>
    <row r="39" spans="1:6">
      <c r="A39" s="1154"/>
      <c r="B39" s="1160" t="s">
        <v>20</v>
      </c>
      <c r="C39" s="1160" t="s">
        <v>21</v>
      </c>
      <c r="D39" s="1160" t="s">
        <v>5</v>
      </c>
      <c r="E39" s="1159" t="s">
        <v>3864</v>
      </c>
      <c r="F39" s="1199" t="s">
        <v>164</v>
      </c>
    </row>
    <row r="40" spans="1:6">
      <c r="A40" s="1154"/>
      <c r="B40" s="1156"/>
      <c r="C40" s="1156"/>
      <c r="D40" s="1160"/>
      <c r="E40" s="1205" t="s">
        <v>24</v>
      </c>
      <c r="F40" s="1151" t="s">
        <v>25</v>
      </c>
    </row>
    <row r="41" spans="1:6">
      <c r="A41" s="1154"/>
      <c r="B41" s="1188" t="s">
        <v>3909</v>
      </c>
      <c r="C41" s="1188" t="s">
        <v>3908</v>
      </c>
      <c r="D41" s="1155" t="s">
        <v>3194</v>
      </c>
      <c r="E41" s="1149">
        <v>45417</v>
      </c>
      <c r="F41" s="1149">
        <f>E41+27</f>
        <v>45444</v>
      </c>
    </row>
    <row r="42" spans="1:6" ht="15.75">
      <c r="A42" s="1154"/>
      <c r="B42" s="1188" t="s">
        <v>3907</v>
      </c>
      <c r="C42" s="1204" t="s">
        <v>3906</v>
      </c>
      <c r="D42" s="1153"/>
      <c r="E42" s="1149">
        <f>E41+7</f>
        <v>45424</v>
      </c>
      <c r="F42" s="1149">
        <f>E42+27</f>
        <v>45451</v>
      </c>
    </row>
    <row r="43" spans="1:6" ht="15.75">
      <c r="A43" s="1154"/>
      <c r="B43" s="1204" t="s">
        <v>3905</v>
      </c>
      <c r="C43" s="1188" t="s">
        <v>3904</v>
      </c>
      <c r="D43" s="1153"/>
      <c r="E43" s="1149">
        <f>E42+7</f>
        <v>45431</v>
      </c>
      <c r="F43" s="1149">
        <f>E43+27</f>
        <v>45458</v>
      </c>
    </row>
    <row r="44" spans="1:6" ht="15.75">
      <c r="A44" s="1154"/>
      <c r="B44" s="1188" t="s">
        <v>3903</v>
      </c>
      <c r="C44" s="1204" t="s">
        <v>3902</v>
      </c>
      <c r="D44" s="1150"/>
      <c r="E44" s="1208">
        <v>45438</v>
      </c>
      <c r="F44" s="1208">
        <v>45465</v>
      </c>
    </row>
    <row r="45" spans="1:6">
      <c r="A45" s="1202" t="s">
        <v>175</v>
      </c>
      <c r="B45" s="1202"/>
      <c r="C45" s="1206"/>
      <c r="D45" s="1200"/>
      <c r="E45" s="1200"/>
      <c r="F45" s="1200"/>
    </row>
    <row r="46" spans="1:6">
      <c r="A46" s="1152"/>
      <c r="B46" s="1160" t="s">
        <v>20</v>
      </c>
      <c r="C46" s="1160" t="s">
        <v>21</v>
      </c>
      <c r="D46" s="1160" t="s">
        <v>5</v>
      </c>
      <c r="E46" s="1159" t="s">
        <v>3864</v>
      </c>
      <c r="F46" s="1199" t="s">
        <v>3910</v>
      </c>
    </row>
    <row r="47" spans="1:6">
      <c r="A47" s="1152"/>
      <c r="B47" s="1156"/>
      <c r="C47" s="1156"/>
      <c r="D47" s="1160"/>
      <c r="E47" s="1205" t="s">
        <v>24</v>
      </c>
      <c r="F47" s="1151" t="s">
        <v>25</v>
      </c>
    </row>
    <row r="48" spans="1:6">
      <c r="A48" s="1152"/>
      <c r="B48" s="1188" t="s">
        <v>3909</v>
      </c>
      <c r="C48" s="1188" t="s">
        <v>3908</v>
      </c>
      <c r="D48" s="1155" t="s">
        <v>3194</v>
      </c>
      <c r="E48" s="1176">
        <v>45417</v>
      </c>
      <c r="F48" s="1174">
        <f>E48+10</f>
        <v>45427</v>
      </c>
    </row>
    <row r="49" spans="1:6" ht="15.75">
      <c r="A49" s="1152"/>
      <c r="B49" s="1188" t="s">
        <v>3907</v>
      </c>
      <c r="C49" s="1204" t="s">
        <v>3906</v>
      </c>
      <c r="D49" s="1153"/>
      <c r="E49" s="1176">
        <f>E48+7</f>
        <v>45424</v>
      </c>
      <c r="F49" s="1177">
        <f>E49+10</f>
        <v>45434</v>
      </c>
    </row>
    <row r="50" spans="1:6" ht="15.75">
      <c r="A50" s="1152"/>
      <c r="B50" s="1204" t="s">
        <v>3905</v>
      </c>
      <c r="C50" s="1188" t="s">
        <v>3904</v>
      </c>
      <c r="D50" s="1153"/>
      <c r="E50" s="1176">
        <f>E49+7</f>
        <v>45431</v>
      </c>
      <c r="F50" s="1177">
        <f>E50+10</f>
        <v>45441</v>
      </c>
    </row>
    <row r="51" spans="1:6" ht="15.75">
      <c r="A51" s="1152"/>
      <c r="B51" s="1188" t="s">
        <v>3903</v>
      </c>
      <c r="C51" s="1204" t="s">
        <v>3902</v>
      </c>
      <c r="D51" s="1150"/>
      <c r="E51" s="1208">
        <v>45438</v>
      </c>
      <c r="F51" s="1208">
        <v>45465</v>
      </c>
    </row>
    <row r="52" spans="1:6">
      <c r="A52" s="1202" t="s">
        <v>153</v>
      </c>
      <c r="B52" s="1202"/>
      <c r="C52" s="1206"/>
      <c r="D52" s="1200"/>
      <c r="E52" s="1200"/>
      <c r="F52" s="1200"/>
    </row>
    <row r="53" spans="1:6">
      <c r="A53" s="1152"/>
      <c r="B53" s="1160" t="s">
        <v>20</v>
      </c>
      <c r="C53" s="1160" t="s">
        <v>21</v>
      </c>
      <c r="D53" s="1160" t="s">
        <v>5</v>
      </c>
      <c r="E53" s="1159" t="s">
        <v>3864</v>
      </c>
      <c r="F53" s="1199" t="s">
        <v>153</v>
      </c>
    </row>
    <row r="54" spans="1:6">
      <c r="A54" s="1152"/>
      <c r="B54" s="1156"/>
      <c r="C54" s="1156"/>
      <c r="D54" s="1160"/>
      <c r="E54" s="1205" t="s">
        <v>24</v>
      </c>
      <c r="F54" s="1151" t="s">
        <v>25</v>
      </c>
    </row>
    <row r="55" spans="1:6" ht="15.75">
      <c r="A55" s="1152"/>
      <c r="B55" s="1175" t="s">
        <v>3901</v>
      </c>
      <c r="C55" s="1209" t="s">
        <v>1931</v>
      </c>
      <c r="D55" s="1191" t="s">
        <v>72</v>
      </c>
      <c r="E55" s="1176">
        <v>45417</v>
      </c>
      <c r="F55" s="1177">
        <f>E55+10</f>
        <v>45427</v>
      </c>
    </row>
    <row r="56" spans="1:6" ht="15.75">
      <c r="A56" s="1152"/>
      <c r="B56" s="1175" t="s">
        <v>3900</v>
      </c>
      <c r="C56" s="1209" t="s">
        <v>3897</v>
      </c>
      <c r="D56" s="1190"/>
      <c r="E56" s="1176">
        <f>E55+7</f>
        <v>45424</v>
      </c>
      <c r="F56" s="1177">
        <f>E56+10</f>
        <v>45434</v>
      </c>
    </row>
    <row r="57" spans="1:6" ht="15.75">
      <c r="A57" s="1152"/>
      <c r="B57" s="1175" t="s">
        <v>3899</v>
      </c>
      <c r="C57" s="1209" t="s">
        <v>3897</v>
      </c>
      <c r="D57" s="1190"/>
      <c r="E57" s="1176">
        <f>E56+7</f>
        <v>45431</v>
      </c>
      <c r="F57" s="1177">
        <f>E57+10</f>
        <v>45441</v>
      </c>
    </row>
    <row r="58" spans="1:6" ht="15.75">
      <c r="A58" s="1152"/>
      <c r="B58" s="1175" t="s">
        <v>3898</v>
      </c>
      <c r="C58" s="1209" t="s">
        <v>3897</v>
      </c>
      <c r="D58" s="1190"/>
      <c r="E58" s="1208">
        <v>45438</v>
      </c>
      <c r="F58" s="1208">
        <v>45446</v>
      </c>
    </row>
    <row r="59" spans="1:6">
      <c r="A59" s="1202" t="s">
        <v>3896</v>
      </c>
      <c r="B59" s="1202"/>
      <c r="C59" s="1206"/>
      <c r="D59" s="1200"/>
      <c r="E59" s="1200"/>
      <c r="F59" s="1200"/>
    </row>
    <row r="60" spans="1:6">
      <c r="A60" s="1152"/>
      <c r="B60" s="1160" t="s">
        <v>20</v>
      </c>
      <c r="C60" s="1160" t="s">
        <v>21</v>
      </c>
      <c r="D60" s="1160" t="s">
        <v>5</v>
      </c>
      <c r="E60" s="1159" t="s">
        <v>3864</v>
      </c>
      <c r="F60" s="1199" t="s">
        <v>153</v>
      </c>
    </row>
    <row r="61" spans="1:6">
      <c r="A61" s="1152"/>
      <c r="B61" s="1156"/>
      <c r="C61" s="1156"/>
      <c r="D61" s="1160"/>
      <c r="E61" s="1205" t="s">
        <v>24</v>
      </c>
      <c r="F61" s="1151" t="s">
        <v>25</v>
      </c>
    </row>
    <row r="62" spans="1:6" ht="15.75">
      <c r="A62" s="1152"/>
      <c r="B62" s="1175" t="s">
        <v>3867</v>
      </c>
      <c r="C62" s="1209" t="s">
        <v>3872</v>
      </c>
      <c r="D62" s="1156" t="s">
        <v>120</v>
      </c>
      <c r="E62" s="1176">
        <v>45417</v>
      </c>
      <c r="F62" s="1177">
        <f>E62+10</f>
        <v>45427</v>
      </c>
    </row>
    <row r="63" spans="1:6" ht="15.75">
      <c r="A63" s="1152"/>
      <c r="B63" s="1175" t="s">
        <v>3871</v>
      </c>
      <c r="C63" s="1209" t="s">
        <v>3870</v>
      </c>
      <c r="D63" s="1172"/>
      <c r="E63" s="1176">
        <f>E62+7</f>
        <v>45424</v>
      </c>
      <c r="F63" s="1177">
        <f>E63+10</f>
        <v>45434</v>
      </c>
    </row>
    <row r="64" spans="1:6" ht="15.75">
      <c r="A64" s="1152"/>
      <c r="B64" s="1175" t="s">
        <v>3895</v>
      </c>
      <c r="C64" s="1209" t="s">
        <v>3868</v>
      </c>
      <c r="D64" s="1172"/>
      <c r="E64" s="1176">
        <f>E63+7</f>
        <v>45431</v>
      </c>
      <c r="F64" s="1177">
        <f>E64+10</f>
        <v>45441</v>
      </c>
    </row>
    <row r="65" spans="1:6" ht="15.75">
      <c r="A65" s="1152"/>
      <c r="B65" s="1175" t="s">
        <v>3867</v>
      </c>
      <c r="C65" s="1209" t="s">
        <v>3866</v>
      </c>
      <c r="D65" s="1167"/>
      <c r="E65" s="1208">
        <v>45438</v>
      </c>
      <c r="F65" s="1208">
        <v>45446</v>
      </c>
    </row>
    <row r="66" spans="1:6">
      <c r="A66" s="1202" t="s">
        <v>2436</v>
      </c>
      <c r="B66" s="1202"/>
      <c r="C66" s="1206"/>
      <c r="D66" s="1200"/>
      <c r="E66" s="1200"/>
      <c r="F66" s="1200"/>
    </row>
    <row r="67" spans="1:6">
      <c r="A67" s="1207"/>
      <c r="B67" s="1160" t="s">
        <v>20</v>
      </c>
      <c r="C67" s="1160" t="s">
        <v>21</v>
      </c>
      <c r="D67" s="1160" t="s">
        <v>5</v>
      </c>
      <c r="E67" s="1159" t="s">
        <v>3864</v>
      </c>
      <c r="F67" s="1199" t="s">
        <v>2436</v>
      </c>
    </row>
    <row r="68" spans="1:6">
      <c r="A68" s="1207"/>
      <c r="B68" s="1156"/>
      <c r="C68" s="1156"/>
      <c r="D68" s="1160"/>
      <c r="E68" s="1205" t="s">
        <v>24</v>
      </c>
      <c r="F68" s="1151" t="s">
        <v>25</v>
      </c>
    </row>
    <row r="69" spans="1:6" ht="15.75">
      <c r="A69" s="1207"/>
      <c r="B69" s="1188" t="s">
        <v>3894</v>
      </c>
      <c r="C69" s="1204" t="s">
        <v>3893</v>
      </c>
      <c r="D69" s="1156" t="s">
        <v>120</v>
      </c>
      <c r="E69" s="1176">
        <v>45420</v>
      </c>
      <c r="F69" s="1177">
        <f>E69+17</f>
        <v>45437</v>
      </c>
    </row>
    <row r="70" spans="1:6" ht="15.75">
      <c r="A70" s="1207"/>
      <c r="B70" s="1188" t="s">
        <v>3892</v>
      </c>
      <c r="C70" s="1204" t="s">
        <v>1667</v>
      </c>
      <c r="D70" s="1172"/>
      <c r="E70" s="1176">
        <f>E69+7</f>
        <v>45427</v>
      </c>
      <c r="F70" s="1177">
        <f>E70+17</f>
        <v>45444</v>
      </c>
    </row>
    <row r="71" spans="1:6" ht="15.75">
      <c r="A71" s="1152"/>
      <c r="B71" s="1188" t="s">
        <v>3891</v>
      </c>
      <c r="C71" s="1204" t="s">
        <v>3890</v>
      </c>
      <c r="D71" s="1172"/>
      <c r="E71" s="1176">
        <f>E70+7</f>
        <v>45434</v>
      </c>
      <c r="F71" s="1177">
        <f>E71+17</f>
        <v>45451</v>
      </c>
    </row>
    <row r="72" spans="1:6">
      <c r="A72" s="1202" t="s">
        <v>188</v>
      </c>
      <c r="B72" s="1202"/>
      <c r="C72" s="1206"/>
      <c r="D72" s="1200"/>
      <c r="E72" s="1206"/>
      <c r="F72" s="1200"/>
    </row>
    <row r="73" spans="1:6">
      <c r="A73" s="1154"/>
      <c r="B73" s="1160" t="s">
        <v>20</v>
      </c>
      <c r="C73" s="1160" t="s">
        <v>21</v>
      </c>
      <c r="D73" s="1160" t="s">
        <v>5</v>
      </c>
      <c r="E73" s="1159" t="s">
        <v>3864</v>
      </c>
      <c r="F73" s="1199" t="s">
        <v>188</v>
      </c>
    </row>
    <row r="74" spans="1:6">
      <c r="A74" s="1154"/>
      <c r="B74" s="1156"/>
      <c r="C74" s="1156"/>
      <c r="D74" s="1160"/>
      <c r="E74" s="1205" t="s">
        <v>24</v>
      </c>
      <c r="F74" s="1151" t="s">
        <v>25</v>
      </c>
    </row>
    <row r="75" spans="1:6" ht="15.75">
      <c r="A75" s="1154"/>
      <c r="B75" s="1204" t="s">
        <v>3889</v>
      </c>
      <c r="C75" s="1204" t="s">
        <v>3888</v>
      </c>
      <c r="D75" s="1156" t="s">
        <v>120</v>
      </c>
      <c r="E75" s="1176">
        <v>45424</v>
      </c>
      <c r="F75" s="1177">
        <f>E75+10</f>
        <v>45434</v>
      </c>
    </row>
    <row r="76" spans="1:6" ht="15.75">
      <c r="A76" s="1154"/>
      <c r="B76" s="1204" t="s">
        <v>171</v>
      </c>
      <c r="C76" s="1204" t="s">
        <v>3887</v>
      </c>
      <c r="D76" s="1172"/>
      <c r="E76" s="1176">
        <f>E75+7</f>
        <v>45431</v>
      </c>
      <c r="F76" s="1177">
        <f>E76+10</f>
        <v>45441</v>
      </c>
    </row>
    <row r="77" spans="1:6" ht="15.75">
      <c r="A77" s="1154"/>
      <c r="B77" s="1204" t="s">
        <v>3886</v>
      </c>
      <c r="C77" s="1188" t="s">
        <v>3885</v>
      </c>
      <c r="D77" s="1172"/>
      <c r="E77" s="1176">
        <f>E76+7</f>
        <v>45438</v>
      </c>
      <c r="F77" s="1177">
        <f>E77+10</f>
        <v>45448</v>
      </c>
    </row>
    <row r="78" spans="1:6">
      <c r="A78" s="1171" t="s">
        <v>96</v>
      </c>
      <c r="B78" s="1203"/>
      <c r="C78" s="1203"/>
      <c r="D78" s="1171"/>
      <c r="E78" s="1171"/>
      <c r="F78" s="1171"/>
    </row>
    <row r="79" spans="1:6">
      <c r="A79" s="1202" t="s">
        <v>97</v>
      </c>
      <c r="B79" s="1202"/>
      <c r="C79" s="1201"/>
      <c r="D79" s="1200"/>
      <c r="E79" s="1171"/>
      <c r="F79" s="1171"/>
    </row>
    <row r="80" spans="1:6">
      <c r="A80" s="1154"/>
      <c r="B80" s="1160" t="s">
        <v>20</v>
      </c>
      <c r="C80" s="1160" t="s">
        <v>21</v>
      </c>
      <c r="D80" s="1160" t="s">
        <v>5</v>
      </c>
      <c r="E80" s="1159" t="s">
        <v>3864</v>
      </c>
      <c r="F80" s="1199" t="s">
        <v>98</v>
      </c>
    </row>
    <row r="81" spans="1:6">
      <c r="A81" s="1154"/>
      <c r="B81" s="1156"/>
      <c r="C81" s="1156"/>
      <c r="D81" s="1156"/>
      <c r="E81" s="1159" t="s">
        <v>24</v>
      </c>
      <c r="F81" s="1199" t="s">
        <v>25</v>
      </c>
    </row>
    <row r="82" spans="1:6" ht="15.75">
      <c r="A82" s="1154"/>
      <c r="B82" s="1188" t="s">
        <v>3884</v>
      </c>
      <c r="C82" s="1188" t="s">
        <v>3883</v>
      </c>
      <c r="D82" s="1198" t="s">
        <v>124</v>
      </c>
      <c r="E82" s="1174">
        <v>45414</v>
      </c>
      <c r="F82" s="1193">
        <f>E82+31</f>
        <v>45445</v>
      </c>
    </row>
    <row r="83" spans="1:6" ht="15.75">
      <c r="A83" s="1154"/>
      <c r="B83" s="1188" t="s">
        <v>140</v>
      </c>
      <c r="C83" s="1188" t="s">
        <v>3882</v>
      </c>
      <c r="D83" s="1197"/>
      <c r="E83" s="1174">
        <f>E82+9</f>
        <v>45423</v>
      </c>
      <c r="F83" s="1193">
        <f>E83+31</f>
        <v>45454</v>
      </c>
    </row>
    <row r="84" spans="1:6" ht="15.75">
      <c r="A84" s="1154"/>
      <c r="B84" s="1188" t="s">
        <v>3881</v>
      </c>
      <c r="C84" s="1188" t="s">
        <v>3880</v>
      </c>
      <c r="D84" s="1197"/>
      <c r="E84" s="1196">
        <f>E83+6</f>
        <v>45429</v>
      </c>
      <c r="F84" s="1195">
        <f>E84+31</f>
        <v>45460</v>
      </c>
    </row>
    <row r="85" spans="1:6" ht="15.75">
      <c r="A85" s="1154"/>
      <c r="B85" s="1188" t="s">
        <v>63</v>
      </c>
      <c r="C85" s="1188" t="s">
        <v>3879</v>
      </c>
      <c r="D85" s="1194"/>
      <c r="E85" s="1174">
        <f>E84+12</f>
        <v>45441</v>
      </c>
      <c r="F85" s="1193">
        <f>E85+31</f>
        <v>45472</v>
      </c>
    </row>
    <row r="86" spans="1:6">
      <c r="A86" s="1154"/>
      <c r="B86" s="1188"/>
      <c r="C86" s="1188"/>
      <c r="D86" s="1194"/>
      <c r="E86" s="1174"/>
      <c r="F86" s="1193"/>
    </row>
    <row r="87" spans="1:6">
      <c r="A87" s="1186" t="s">
        <v>185</v>
      </c>
      <c r="B87" s="1184"/>
      <c r="C87" s="1192"/>
      <c r="D87" s="1161"/>
      <c r="E87" s="1171"/>
      <c r="F87" s="1171"/>
    </row>
    <row r="88" spans="1:6">
      <c r="A88" s="1152"/>
      <c r="B88" s="1160" t="s">
        <v>20</v>
      </c>
      <c r="C88" s="1160" t="s">
        <v>21</v>
      </c>
      <c r="D88" s="1160" t="s">
        <v>5</v>
      </c>
      <c r="E88" s="1181" t="s">
        <v>3864</v>
      </c>
      <c r="F88" s="1180" t="s">
        <v>185</v>
      </c>
    </row>
    <row r="89" spans="1:6">
      <c r="A89" s="1152"/>
      <c r="B89" s="1156"/>
      <c r="C89" s="1156"/>
      <c r="D89" s="1160"/>
      <c r="E89" s="1178" t="s">
        <v>24</v>
      </c>
      <c r="F89" s="1177" t="s">
        <v>25</v>
      </c>
    </row>
    <row r="90" spans="1:6">
      <c r="A90" s="1152"/>
      <c r="B90" s="1151" t="s">
        <v>3877</v>
      </c>
      <c r="C90" s="1188" t="s">
        <v>816</v>
      </c>
      <c r="D90" s="1191" t="s">
        <v>3878</v>
      </c>
      <c r="E90" s="1174">
        <v>45424</v>
      </c>
      <c r="F90" s="1177">
        <f>E90+2</f>
        <v>45426</v>
      </c>
    </row>
    <row r="91" spans="1:6">
      <c r="A91" s="1152"/>
      <c r="B91" s="1151" t="s">
        <v>3877</v>
      </c>
      <c r="C91" s="1188" t="s">
        <v>1448</v>
      </c>
      <c r="D91" s="1190"/>
      <c r="E91" s="1174">
        <f>E90+7</f>
        <v>45431</v>
      </c>
      <c r="F91" s="1177">
        <f>E91+2</f>
        <v>45433</v>
      </c>
    </row>
    <row r="92" spans="1:6">
      <c r="A92" s="1152"/>
      <c r="B92" s="1151" t="s">
        <v>3877</v>
      </c>
      <c r="C92" s="1188" t="s">
        <v>819</v>
      </c>
      <c r="D92" s="1190"/>
      <c r="E92" s="1174">
        <f>E91+7</f>
        <v>45438</v>
      </c>
      <c r="F92" s="1177">
        <f>E92+2</f>
        <v>45440</v>
      </c>
    </row>
    <row r="93" spans="1:6">
      <c r="A93" s="1186" t="s">
        <v>186</v>
      </c>
      <c r="B93" s="1184"/>
      <c r="C93" s="1184"/>
      <c r="D93" s="1161"/>
      <c r="E93" s="1183"/>
      <c r="F93" s="1183"/>
    </row>
    <row r="94" spans="1:6">
      <c r="A94" s="1152"/>
      <c r="B94" s="1160" t="s">
        <v>20</v>
      </c>
      <c r="C94" s="1160" t="s">
        <v>21</v>
      </c>
      <c r="D94" s="1160" t="s">
        <v>5</v>
      </c>
      <c r="E94" s="1181" t="s">
        <v>3864</v>
      </c>
      <c r="F94" s="1180" t="s">
        <v>186</v>
      </c>
    </row>
    <row r="95" spans="1:6">
      <c r="A95" s="1152"/>
      <c r="B95" s="1156"/>
      <c r="C95" s="1156"/>
      <c r="D95" s="1160"/>
      <c r="E95" s="1178" t="s">
        <v>24</v>
      </c>
      <c r="F95" s="1177" t="s">
        <v>25</v>
      </c>
    </row>
    <row r="96" spans="1:6" ht="15.75">
      <c r="A96" s="1152"/>
      <c r="B96" s="1151" t="s">
        <v>3874</v>
      </c>
      <c r="C96" s="1188" t="s">
        <v>3876</v>
      </c>
      <c r="D96" s="1189" t="s">
        <v>86</v>
      </c>
      <c r="E96" s="1174">
        <v>45423</v>
      </c>
      <c r="F96" s="1174">
        <f>E96+2</f>
        <v>45425</v>
      </c>
    </row>
    <row r="97" spans="1:8" ht="15.75">
      <c r="A97" s="1152"/>
      <c r="B97" s="1151" t="s">
        <v>3874</v>
      </c>
      <c r="C97" s="1188" t="s">
        <v>3875</v>
      </c>
      <c r="D97" s="1189"/>
      <c r="E97" s="1174">
        <f>E96+7</f>
        <v>45430</v>
      </c>
      <c r="F97" s="1174">
        <f>E97+2</f>
        <v>45432</v>
      </c>
    </row>
    <row r="98" spans="1:8" ht="15.75">
      <c r="A98" s="1152"/>
      <c r="B98" s="1151" t="s">
        <v>3874</v>
      </c>
      <c r="C98" s="1188" t="s">
        <v>3873</v>
      </c>
      <c r="D98" s="1189"/>
      <c r="E98" s="1174">
        <f>E97+7</f>
        <v>45437</v>
      </c>
      <c r="F98" s="1174">
        <f>E98+2</f>
        <v>45439</v>
      </c>
    </row>
    <row r="99" spans="1:8">
      <c r="A99" s="1152"/>
      <c r="B99" s="1151"/>
      <c r="C99" s="1188"/>
      <c r="D99" s="1189"/>
      <c r="E99" s="1174"/>
      <c r="F99" s="1174"/>
    </row>
    <row r="100" spans="1:8">
      <c r="A100" s="1152"/>
      <c r="B100" s="1151"/>
      <c r="C100" s="1188"/>
      <c r="D100" s="1187"/>
      <c r="E100" s="1174"/>
      <c r="F100" s="1174"/>
      <c r="H100" s="1174">
        <f>G100+7</f>
        <v>7</v>
      </c>
    </row>
    <row r="101" spans="1:8">
      <c r="A101" s="1186" t="s">
        <v>2855</v>
      </c>
      <c r="B101" s="1185"/>
      <c r="C101" s="1184"/>
      <c r="D101" s="1161"/>
      <c r="E101" s="1183"/>
      <c r="F101" s="1183"/>
    </row>
    <row r="102" spans="1:8">
      <c r="A102" s="1152"/>
      <c r="B102" s="1160" t="s">
        <v>20</v>
      </c>
      <c r="C102" s="1156" t="s">
        <v>21</v>
      </c>
      <c r="D102" s="1182" t="s">
        <v>5</v>
      </c>
      <c r="E102" s="1181" t="s">
        <v>3864</v>
      </c>
      <c r="F102" s="1180" t="s">
        <v>2855</v>
      </c>
    </row>
    <row r="103" spans="1:8">
      <c r="A103" s="1152"/>
      <c r="B103" s="1156"/>
      <c r="C103" s="1172"/>
      <c r="D103" s="1179"/>
      <c r="E103" s="1178" t="s">
        <v>24</v>
      </c>
      <c r="F103" s="1177" t="s">
        <v>25</v>
      </c>
    </row>
    <row r="104" spans="1:8">
      <c r="A104" s="1152"/>
      <c r="B104" s="1175" t="s">
        <v>3867</v>
      </c>
      <c r="C104" s="1175" t="s">
        <v>3872</v>
      </c>
      <c r="D104" s="1156" t="s">
        <v>120</v>
      </c>
      <c r="E104" s="1176">
        <v>45417</v>
      </c>
      <c r="F104" s="1174">
        <f>E104+7</f>
        <v>45424</v>
      </c>
    </row>
    <row r="105" spans="1:8">
      <c r="A105" s="1152"/>
      <c r="B105" s="1175" t="s">
        <v>3871</v>
      </c>
      <c r="C105" s="1175" t="s">
        <v>3870</v>
      </c>
      <c r="D105" s="1172"/>
      <c r="E105" s="1176">
        <f>E104+7</f>
        <v>45424</v>
      </c>
      <c r="F105" s="1174">
        <f>E105+7</f>
        <v>45431</v>
      </c>
    </row>
    <row r="106" spans="1:8">
      <c r="A106" s="1152"/>
      <c r="B106" s="1175" t="s">
        <v>3869</v>
      </c>
      <c r="C106" s="1175" t="s">
        <v>3868</v>
      </c>
      <c r="D106" s="1172"/>
      <c r="E106" s="1176">
        <f>E105+7</f>
        <v>45431</v>
      </c>
      <c r="F106" s="1174">
        <f>E106+7</f>
        <v>45438</v>
      </c>
    </row>
    <row r="107" spans="1:8">
      <c r="A107" s="1152"/>
      <c r="B107" s="1175" t="s">
        <v>3867</v>
      </c>
      <c r="C107" s="1175" t="s">
        <v>3866</v>
      </c>
      <c r="D107" s="1167"/>
      <c r="E107" s="1174">
        <f>E106+7</f>
        <v>45438</v>
      </c>
      <c r="F107" s="1174">
        <f>E107+7</f>
        <v>45445</v>
      </c>
    </row>
    <row r="108" spans="1:8">
      <c r="A108" s="1171" t="s">
        <v>103</v>
      </c>
      <c r="B108" s="1171"/>
      <c r="C108" s="1171"/>
      <c r="D108" s="1171"/>
      <c r="E108" s="1171"/>
      <c r="F108" s="1173"/>
    </row>
    <row r="109" spans="1:8">
      <c r="A109" s="1171" t="s">
        <v>2</v>
      </c>
      <c r="B109" s="1171"/>
      <c r="C109" s="1171"/>
      <c r="D109" s="1171"/>
      <c r="E109" s="1171"/>
      <c r="F109" s="1173"/>
    </row>
    <row r="110" spans="1:8">
      <c r="A110" s="1154"/>
      <c r="B110" s="1169" t="s">
        <v>20</v>
      </c>
      <c r="C110" s="1169" t="s">
        <v>21</v>
      </c>
      <c r="D110" s="1156" t="s">
        <v>5</v>
      </c>
      <c r="E110" s="1159" t="s">
        <v>3864</v>
      </c>
      <c r="F110" s="1151" t="s">
        <v>114</v>
      </c>
    </row>
    <row r="111" spans="1:8">
      <c r="A111" s="1154"/>
      <c r="B111" s="1168"/>
      <c r="C111" s="1168"/>
      <c r="D111" s="1167"/>
      <c r="E111" s="1151" t="s">
        <v>24</v>
      </c>
      <c r="F111" s="1151" t="s">
        <v>25</v>
      </c>
    </row>
    <row r="112" spans="1:8">
      <c r="A112" s="1154"/>
      <c r="B112" s="1151" t="s">
        <v>3858</v>
      </c>
      <c r="C112" s="1151" t="s">
        <v>3861</v>
      </c>
      <c r="D112" s="1156" t="s">
        <v>3194</v>
      </c>
      <c r="E112" s="1149">
        <v>45416</v>
      </c>
      <c r="F112" s="1164">
        <f>E112+40</f>
        <v>45456</v>
      </c>
    </row>
    <row r="113" spans="1:7">
      <c r="A113" s="1154"/>
      <c r="B113" s="1151" t="s">
        <v>3858</v>
      </c>
      <c r="C113" s="1151" t="s">
        <v>3860</v>
      </c>
      <c r="D113" s="1172"/>
      <c r="E113" s="1149">
        <f>E112+10</f>
        <v>45426</v>
      </c>
      <c r="F113" s="1164">
        <f>E113+40</f>
        <v>45466</v>
      </c>
    </row>
    <row r="114" spans="1:7">
      <c r="A114" s="1154"/>
      <c r="B114" s="1151" t="s">
        <v>3858</v>
      </c>
      <c r="C114" s="1151" t="s">
        <v>3859</v>
      </c>
      <c r="D114" s="1172"/>
      <c r="E114" s="1149">
        <f>E113+7</f>
        <v>45433</v>
      </c>
      <c r="F114" s="1164">
        <f>E114+40</f>
        <v>45473</v>
      </c>
    </row>
    <row r="115" spans="1:7">
      <c r="A115" s="1154"/>
      <c r="B115" s="1151" t="s">
        <v>3858</v>
      </c>
      <c r="C115" s="1151" t="s">
        <v>3857</v>
      </c>
      <c r="D115" s="1167"/>
      <c r="E115" s="1149">
        <f>E114+7</f>
        <v>45440</v>
      </c>
      <c r="F115" s="1164">
        <f>E115+40</f>
        <v>45480</v>
      </c>
    </row>
    <row r="116" spans="1:7">
      <c r="A116" s="1171" t="s">
        <v>108</v>
      </c>
      <c r="B116" s="1171"/>
      <c r="C116" s="1171"/>
      <c r="D116" s="1171"/>
      <c r="E116" s="1171" t="s">
        <v>2134</v>
      </c>
      <c r="F116" s="1170"/>
    </row>
    <row r="117" spans="1:7">
      <c r="A117" s="1154"/>
      <c r="B117" s="1169" t="s">
        <v>20</v>
      </c>
      <c r="C117" s="1169" t="s">
        <v>21</v>
      </c>
      <c r="D117" s="1156" t="s">
        <v>5</v>
      </c>
      <c r="E117" s="1159" t="s">
        <v>3864</v>
      </c>
      <c r="F117" s="1151" t="s">
        <v>108</v>
      </c>
    </row>
    <row r="118" spans="1:7">
      <c r="A118" s="1154"/>
      <c r="B118" s="1168"/>
      <c r="C118" s="1168"/>
      <c r="D118" s="1167"/>
      <c r="E118" s="1151" t="s">
        <v>24</v>
      </c>
      <c r="F118" s="1151" t="s">
        <v>25</v>
      </c>
    </row>
    <row r="119" spans="1:7">
      <c r="A119" s="1154"/>
      <c r="B119" s="1151" t="s">
        <v>3858</v>
      </c>
      <c r="C119" s="1151" t="s">
        <v>3861</v>
      </c>
      <c r="D119" s="1166" t="s">
        <v>3194</v>
      </c>
      <c r="E119" s="1149">
        <v>45416</v>
      </c>
      <c r="F119" s="1164">
        <f>E119+40</f>
        <v>45456</v>
      </c>
    </row>
    <row r="120" spans="1:7">
      <c r="A120" s="1154"/>
      <c r="B120" s="1151" t="s">
        <v>3858</v>
      </c>
      <c r="C120" s="1151" t="s">
        <v>3860</v>
      </c>
      <c r="D120" s="1165"/>
      <c r="E120" s="1149">
        <f>E119+10</f>
        <v>45426</v>
      </c>
      <c r="F120" s="1164">
        <f>E120+40</f>
        <v>45466</v>
      </c>
    </row>
    <row r="121" spans="1:7">
      <c r="A121" s="1154"/>
      <c r="B121" s="1151" t="s">
        <v>3858</v>
      </c>
      <c r="C121" s="1151" t="s">
        <v>3859</v>
      </c>
      <c r="D121" s="1165"/>
      <c r="E121" s="1149">
        <f>E120+7</f>
        <v>45433</v>
      </c>
      <c r="F121" s="1164">
        <f>E121+40</f>
        <v>45473</v>
      </c>
    </row>
    <row r="122" spans="1:7">
      <c r="A122" s="1154"/>
      <c r="B122" s="1151" t="s">
        <v>3858</v>
      </c>
      <c r="C122" s="1151" t="s">
        <v>3857</v>
      </c>
      <c r="D122" s="1165"/>
      <c r="E122" s="1149">
        <f>E121+7</f>
        <v>45440</v>
      </c>
      <c r="F122" s="1164">
        <f>E122+40</f>
        <v>45480</v>
      </c>
    </row>
    <row r="123" spans="1:7">
      <c r="A123" s="1163" t="s">
        <v>117</v>
      </c>
      <c r="B123" s="1163"/>
      <c r="C123" s="1163"/>
      <c r="D123" s="1163"/>
      <c r="E123" s="1163"/>
      <c r="F123" s="1163"/>
      <c r="G123" s="1161"/>
    </row>
    <row r="124" spans="1:7">
      <c r="A124" s="1162" t="s">
        <v>3865</v>
      </c>
      <c r="B124" s="1162"/>
      <c r="C124" s="1162"/>
      <c r="D124" s="1162"/>
      <c r="E124" s="1162"/>
      <c r="F124" s="1162"/>
      <c r="G124" s="1161"/>
    </row>
    <row r="125" spans="1:7">
      <c r="A125" s="1154"/>
      <c r="B125" s="1157" t="s">
        <v>20</v>
      </c>
      <c r="C125" s="1157" t="s">
        <v>21</v>
      </c>
      <c r="D125" s="1160" t="s">
        <v>5</v>
      </c>
      <c r="E125" s="1159" t="s">
        <v>3864</v>
      </c>
      <c r="F125" s="1158" t="s">
        <v>119</v>
      </c>
      <c r="G125" s="1158"/>
    </row>
    <row r="126" spans="1:7">
      <c r="A126" s="1154"/>
      <c r="B126" s="1157"/>
      <c r="C126" s="1157"/>
      <c r="D126" s="1156"/>
      <c r="E126" s="1151" t="s">
        <v>24</v>
      </c>
      <c r="F126" s="1151" t="s">
        <v>3863</v>
      </c>
      <c r="G126" s="1151" t="s">
        <v>3862</v>
      </c>
    </row>
    <row r="127" spans="1:7">
      <c r="A127" s="1154"/>
      <c r="B127" s="1151" t="s">
        <v>3858</v>
      </c>
      <c r="C127" s="1151" t="s">
        <v>3861</v>
      </c>
      <c r="D127" s="1155" t="s">
        <v>3194</v>
      </c>
      <c r="E127" s="1149">
        <v>45416</v>
      </c>
      <c r="F127" s="1149">
        <f>E127+30</f>
        <v>45446</v>
      </c>
      <c r="G127" s="1149">
        <f>E127+40</f>
        <v>45456</v>
      </c>
    </row>
    <row r="128" spans="1:7">
      <c r="A128" s="1154"/>
      <c r="B128" s="1151" t="s">
        <v>3858</v>
      </c>
      <c r="C128" s="1151" t="s">
        <v>3860</v>
      </c>
      <c r="D128" s="1153"/>
      <c r="E128" s="1149">
        <f>E127+10</f>
        <v>45426</v>
      </c>
      <c r="F128" s="1149">
        <f>F127+7</f>
        <v>45453</v>
      </c>
      <c r="G128" s="1149">
        <f>G127+7</f>
        <v>45463</v>
      </c>
    </row>
    <row r="129" spans="1:7">
      <c r="A129" s="1154"/>
      <c r="B129" s="1151" t="s">
        <v>3858</v>
      </c>
      <c r="C129" s="1151" t="s">
        <v>3859</v>
      </c>
      <c r="D129" s="1153"/>
      <c r="E129" s="1149">
        <f>E128+7</f>
        <v>45433</v>
      </c>
      <c r="F129" s="1149">
        <f>F128+7</f>
        <v>45460</v>
      </c>
      <c r="G129" s="1149">
        <f>G128+7</f>
        <v>45470</v>
      </c>
    </row>
    <row r="130" spans="1:7">
      <c r="A130" s="1152"/>
      <c r="B130" s="1151" t="s">
        <v>3858</v>
      </c>
      <c r="C130" s="1151" t="s">
        <v>3857</v>
      </c>
      <c r="D130" s="1153"/>
      <c r="E130" s="1149">
        <f>E129+7</f>
        <v>45440</v>
      </c>
      <c r="F130" s="1149">
        <f>F129+7</f>
        <v>45467</v>
      </c>
      <c r="G130" s="1149">
        <f>G129+7</f>
        <v>45477</v>
      </c>
    </row>
    <row r="131" spans="1:7">
      <c r="A131" s="1152"/>
      <c r="B131" s="1151"/>
      <c r="C131" s="1151"/>
      <c r="D131" s="1150"/>
      <c r="E131" s="1149"/>
      <c r="F131" s="1149"/>
      <c r="G131" s="1149">
        <v>3</v>
      </c>
    </row>
  </sheetData>
  <mergeCells count="82">
    <mergeCell ref="B46:B47"/>
    <mergeCell ref="B53:B54"/>
    <mergeCell ref="A1:F1"/>
    <mergeCell ref="B2:E2"/>
    <mergeCell ref="B3:F3"/>
    <mergeCell ref="A4:B4"/>
    <mergeCell ref="A5:B5"/>
    <mergeCell ref="D82:D84"/>
    <mergeCell ref="D88:D89"/>
    <mergeCell ref="D90:D92"/>
    <mergeCell ref="D94:D95"/>
    <mergeCell ref="D96:D99"/>
    <mergeCell ref="A14:B14"/>
    <mergeCell ref="A38:F38"/>
    <mergeCell ref="A45:B45"/>
    <mergeCell ref="A52:B52"/>
    <mergeCell ref="A59:B59"/>
    <mergeCell ref="A66:B66"/>
    <mergeCell ref="A72:B72"/>
    <mergeCell ref="A79:B79"/>
    <mergeCell ref="A123:F123"/>
    <mergeCell ref="A124:F124"/>
    <mergeCell ref="B94:B95"/>
    <mergeCell ref="B102:B103"/>
    <mergeCell ref="B110:B111"/>
    <mergeCell ref="B117:B118"/>
    <mergeCell ref="C117:C118"/>
    <mergeCell ref="B60:B61"/>
    <mergeCell ref="B67:B68"/>
    <mergeCell ref="B73:B74"/>
    <mergeCell ref="B80:B81"/>
    <mergeCell ref="B88:B89"/>
    <mergeCell ref="B6:B7"/>
    <mergeCell ref="B15:B16"/>
    <mergeCell ref="B24:B25"/>
    <mergeCell ref="B32:B33"/>
    <mergeCell ref="B39:B40"/>
    <mergeCell ref="C53:C54"/>
    <mergeCell ref="C60:C61"/>
    <mergeCell ref="C67:C68"/>
    <mergeCell ref="C73:C74"/>
    <mergeCell ref="C80:C81"/>
    <mergeCell ref="C88:C89"/>
    <mergeCell ref="D53:D54"/>
    <mergeCell ref="D55:D58"/>
    <mergeCell ref="D60:D61"/>
    <mergeCell ref="B125:B126"/>
    <mergeCell ref="C6:C7"/>
    <mergeCell ref="C15:C16"/>
    <mergeCell ref="C24:C25"/>
    <mergeCell ref="C32:C33"/>
    <mergeCell ref="C39:C40"/>
    <mergeCell ref="C46:C47"/>
    <mergeCell ref="D32:D33"/>
    <mergeCell ref="D34:D37"/>
    <mergeCell ref="D39:D40"/>
    <mergeCell ref="D41:D44"/>
    <mergeCell ref="D46:D47"/>
    <mergeCell ref="D48:D51"/>
    <mergeCell ref="D6:D7"/>
    <mergeCell ref="D8:D12"/>
    <mergeCell ref="D15:D16"/>
    <mergeCell ref="D17:D20"/>
    <mergeCell ref="D24:D25"/>
    <mergeCell ref="D26:D29"/>
    <mergeCell ref="D62:D65"/>
    <mergeCell ref="D67:D68"/>
    <mergeCell ref="D69:D71"/>
    <mergeCell ref="D73:D74"/>
    <mergeCell ref="D75:D77"/>
    <mergeCell ref="C125:C126"/>
    <mergeCell ref="C94:C95"/>
    <mergeCell ref="C102:C103"/>
    <mergeCell ref="C110:C111"/>
    <mergeCell ref="D80:D81"/>
    <mergeCell ref="D125:D126"/>
    <mergeCell ref="D127:D131"/>
    <mergeCell ref="D104:D107"/>
    <mergeCell ref="D110:D111"/>
    <mergeCell ref="D112:D115"/>
    <mergeCell ref="D117:D118"/>
    <mergeCell ref="D119:D122"/>
  </mergeCells>
  <phoneticPr fontId="12" type="noConversion"/>
  <pageMargins left="0.69930555555555596" right="0.69930555555555596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2024-04-28T08:23:40Z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