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4年11月船期\"/>
    </mc:Choice>
  </mc:AlternateContent>
  <bookViews>
    <workbookView xWindow="-120" yWindow="-120" windowWidth="38640" windowHeight="1584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 l="1"/>
  <c r="E9" i="16"/>
  <c r="E10" i="16" s="1"/>
  <c r="F10" i="16" s="1"/>
  <c r="F9" i="16"/>
  <c r="F17" i="16"/>
  <c r="E18" i="16"/>
  <c r="F18" i="16"/>
  <c r="E19" i="16"/>
  <c r="F19" i="16" s="1"/>
  <c r="F26" i="16"/>
  <c r="F27" i="16"/>
  <c r="F28" i="16"/>
  <c r="F29" i="16"/>
  <c r="F34" i="16"/>
  <c r="F35" i="16"/>
  <c r="F36" i="16"/>
  <c r="F41" i="16"/>
  <c r="F42" i="16"/>
  <c r="F43" i="16"/>
  <c r="F48" i="16"/>
  <c r="F49" i="16"/>
  <c r="F50" i="16"/>
  <c r="F55" i="16"/>
  <c r="F56" i="16"/>
  <c r="F57" i="16"/>
  <c r="F62" i="16"/>
  <c r="F63" i="16"/>
  <c r="F64" i="16"/>
  <c r="F65" i="16"/>
  <c r="F69" i="16"/>
  <c r="F70" i="16"/>
  <c r="F71" i="16"/>
  <c r="F72" i="16"/>
  <c r="F76" i="16"/>
  <c r="F77" i="16"/>
  <c r="F78" i="16"/>
  <c r="F79" i="16"/>
  <c r="F84" i="16"/>
  <c r="E85" i="16"/>
  <c r="E86" i="16" s="1"/>
  <c r="F85" i="16"/>
  <c r="F91" i="16"/>
  <c r="E92" i="16"/>
  <c r="F92" i="16" s="1"/>
  <c r="E93" i="16"/>
  <c r="F93" i="16"/>
  <c r="E94" i="16"/>
  <c r="F94" i="16" s="1"/>
  <c r="F98" i="16"/>
  <c r="E99" i="16"/>
  <c r="F99" i="16"/>
  <c r="E100" i="16"/>
  <c r="E101" i="16" s="1"/>
  <c r="F100" i="16"/>
  <c r="F106" i="16"/>
  <c r="E107" i="16"/>
  <c r="E109" i="16" s="1"/>
  <c r="F109" i="16" s="1"/>
  <c r="F107" i="16"/>
  <c r="E108" i="16"/>
  <c r="F108" i="16" s="1"/>
  <c r="F114" i="16"/>
  <c r="E115" i="16"/>
  <c r="E116" i="16" s="1"/>
  <c r="F116" i="16" s="1"/>
  <c r="F115" i="16"/>
  <c r="F121" i="16"/>
  <c r="E122" i="16"/>
  <c r="F122" i="16" s="1"/>
  <c r="F129" i="16"/>
  <c r="F130" i="16" s="1"/>
  <c r="F131" i="16" s="1"/>
  <c r="F132" i="16" s="1"/>
  <c r="G129" i="16"/>
  <c r="G130" i="16" s="1"/>
  <c r="G131" i="16" s="1"/>
  <c r="G132" i="16" s="1"/>
  <c r="E130" i="16"/>
  <c r="E131" i="16" s="1"/>
  <c r="E132" i="16" s="1"/>
  <c r="F101" i="16" l="1"/>
  <c r="E102" i="16"/>
  <c r="F102" i="16" s="1"/>
  <c r="F86" i="16"/>
  <c r="E87" i="16"/>
  <c r="F87" i="16" s="1"/>
  <c r="E123" i="16"/>
  <c r="F123" i="16" s="1"/>
  <c r="E8" i="15"/>
  <c r="G8" i="15"/>
  <c r="E9" i="15"/>
  <c r="E10" i="15" s="1"/>
  <c r="E11" i="15" s="1"/>
  <c r="E12" i="15" s="1"/>
  <c r="F9" i="15"/>
  <c r="G9" i="15"/>
  <c r="F10" i="15"/>
  <c r="F11" i="15" s="1"/>
  <c r="G10" i="15"/>
  <c r="E18" i="15"/>
  <c r="E19" i="15" s="1"/>
  <c r="E20" i="15" s="1"/>
  <c r="E21" i="15" s="1"/>
  <c r="E22" i="15" s="1"/>
  <c r="G18" i="15"/>
  <c r="F19" i="15"/>
  <c r="G19" i="15"/>
  <c r="G20" i="15" s="1"/>
  <c r="G21" i="15" s="1"/>
  <c r="G22" i="15" s="1"/>
  <c r="F20" i="15"/>
  <c r="F21" i="15" s="1"/>
  <c r="F22" i="15" s="1"/>
  <c r="E28" i="15"/>
  <c r="G28" i="15"/>
  <c r="E29" i="15"/>
  <c r="E30" i="15" s="1"/>
  <c r="E31" i="15" s="1"/>
  <c r="E32" i="15" s="1"/>
  <c r="F29" i="15"/>
  <c r="F30" i="15" s="1"/>
  <c r="F31" i="15" s="1"/>
  <c r="F32" i="15" s="1"/>
  <c r="G29" i="15"/>
  <c r="G30" i="15" s="1"/>
  <c r="G31" i="15" s="1"/>
  <c r="G32" i="15" s="1"/>
  <c r="E39" i="15"/>
  <c r="G39" i="15"/>
  <c r="G40" i="15" s="1"/>
  <c r="G41" i="15" s="1"/>
  <c r="G42" i="15" s="1"/>
  <c r="G43" i="15" s="1"/>
  <c r="E40" i="15"/>
  <c r="F40" i="15"/>
  <c r="F41" i="15"/>
  <c r="F42" i="15" s="1"/>
  <c r="E48" i="15"/>
  <c r="G48" i="15"/>
  <c r="E49" i="15"/>
  <c r="F49" i="15"/>
  <c r="G49" i="15"/>
  <c r="G50" i="15" s="1"/>
  <c r="G51" i="15" s="1"/>
  <c r="G52" i="15" s="1"/>
  <c r="F50" i="15"/>
  <c r="E50" i="15" s="1"/>
  <c r="E58" i="15"/>
  <c r="G58" i="15"/>
  <c r="E59" i="15"/>
  <c r="E60" i="15" s="1"/>
  <c r="E61" i="15" s="1"/>
  <c r="E62" i="15" s="1"/>
  <c r="F59" i="15"/>
  <c r="F60" i="15" s="1"/>
  <c r="F61" i="15" s="1"/>
  <c r="F62" i="15" s="1"/>
  <c r="G59" i="15"/>
  <c r="G60" i="15" s="1"/>
  <c r="G61" i="15" s="1"/>
  <c r="G62" i="15" s="1"/>
  <c r="G11" i="15" l="1"/>
  <c r="F12" i="15"/>
  <c r="G12" i="15" s="1"/>
  <c r="F43" i="15"/>
  <c r="E43" i="15" s="1"/>
  <c r="E42" i="15"/>
  <c r="F51" i="15"/>
  <c r="E41" i="15"/>
  <c r="E8" i="13"/>
  <c r="G8" i="13"/>
  <c r="F9" i="13"/>
  <c r="E9" i="13" s="1"/>
  <c r="G9" i="13"/>
  <c r="E16" i="13"/>
  <c r="G16" i="13"/>
  <c r="E17" i="13"/>
  <c r="F17" i="13"/>
  <c r="G17" i="13"/>
  <c r="F18" i="13"/>
  <c r="E23" i="13"/>
  <c r="G23" i="13"/>
  <c r="F24" i="13"/>
  <c r="E24" i="13" s="1"/>
  <c r="E25" i="13"/>
  <c r="F25" i="13"/>
  <c r="E30" i="13"/>
  <c r="G30" i="13"/>
  <c r="F31" i="13"/>
  <c r="E38" i="13"/>
  <c r="G38" i="13"/>
  <c r="E39" i="13"/>
  <c r="F39" i="13"/>
  <c r="F40" i="13" s="1"/>
  <c r="G40" i="13" s="1"/>
  <c r="G39" i="13"/>
  <c r="E40" i="13"/>
  <c r="F41" i="13"/>
  <c r="E46" i="13"/>
  <c r="G46" i="13"/>
  <c r="E47" i="13"/>
  <c r="F47" i="13"/>
  <c r="G47" i="13" s="1"/>
  <c r="F48" i="13"/>
  <c r="E48" i="13" s="1"/>
  <c r="E49" i="13"/>
  <c r="F49" i="13"/>
  <c r="E54" i="13"/>
  <c r="G54" i="13"/>
  <c r="F55" i="13"/>
  <c r="E62" i="13"/>
  <c r="G62" i="13"/>
  <c r="E63" i="13"/>
  <c r="F63" i="13"/>
  <c r="F64" i="13" s="1"/>
  <c r="E64" i="13" s="1"/>
  <c r="F65" i="13"/>
  <c r="E69" i="13"/>
  <c r="G69" i="13"/>
  <c r="E70" i="13"/>
  <c r="F70" i="13"/>
  <c r="G70" i="13" s="1"/>
  <c r="E76" i="13"/>
  <c r="G76" i="13"/>
  <c r="F77" i="13"/>
  <c r="E84" i="13"/>
  <c r="G84" i="13"/>
  <c r="E85" i="13"/>
  <c r="F85" i="13"/>
  <c r="F86" i="13" s="1"/>
  <c r="E86" i="13" s="1"/>
  <c r="E87" i="13"/>
  <c r="F87" i="13"/>
  <c r="E91" i="13"/>
  <c r="G91" i="13"/>
  <c r="E92" i="13"/>
  <c r="F92" i="13"/>
  <c r="G92" i="13" s="1"/>
  <c r="E98" i="13"/>
  <c r="G98" i="13"/>
  <c r="F99" i="13"/>
  <c r="E106" i="13"/>
  <c r="G106" i="13"/>
  <c r="E107" i="13"/>
  <c r="F107" i="13"/>
  <c r="F108" i="13" s="1"/>
  <c r="E108" i="13" s="1"/>
  <c r="G107" i="13"/>
  <c r="E109" i="13"/>
  <c r="F109" i="13"/>
  <c r="E114" i="13"/>
  <c r="G114" i="13"/>
  <c r="E115" i="13"/>
  <c r="F115" i="13"/>
  <c r="G115" i="13" s="1"/>
  <c r="F116" i="13"/>
  <c r="E116" i="13" s="1"/>
  <c r="F117" i="13"/>
  <c r="E122" i="13"/>
  <c r="G122" i="13"/>
  <c r="F123" i="13"/>
  <c r="E129" i="13"/>
  <c r="G129" i="13"/>
  <c r="E130" i="13"/>
  <c r="F130" i="13"/>
  <c r="F131" i="13" s="1"/>
  <c r="E131" i="13" s="1"/>
  <c r="E132" i="13"/>
  <c r="F132" i="13"/>
  <c r="E136" i="13"/>
  <c r="G136" i="13"/>
  <c r="E137" i="13"/>
  <c r="F137" i="13"/>
  <c r="G137" i="13" s="1"/>
  <c r="F138" i="13"/>
  <c r="E138" i="13" s="1"/>
  <c r="F139" i="13"/>
  <c r="E143" i="13"/>
  <c r="G143" i="13"/>
  <c r="F144" i="13"/>
  <c r="E151" i="13"/>
  <c r="G151" i="13"/>
  <c r="E152" i="13"/>
  <c r="F152" i="13"/>
  <c r="F153" i="13" s="1"/>
  <c r="E153" i="13" s="1"/>
  <c r="E154" i="13"/>
  <c r="F154" i="13"/>
  <c r="E158" i="13"/>
  <c r="G158" i="13"/>
  <c r="E159" i="13"/>
  <c r="F159" i="13"/>
  <c r="G159" i="13" s="1"/>
  <c r="E165" i="13"/>
  <c r="G165" i="13"/>
  <c r="F166" i="13"/>
  <c r="E173" i="13"/>
  <c r="G173" i="13"/>
  <c r="E174" i="13"/>
  <c r="F174" i="13"/>
  <c r="F175" i="13" s="1"/>
  <c r="E175" i="13" s="1"/>
  <c r="E176" i="13"/>
  <c r="F176" i="13"/>
  <c r="E180" i="13"/>
  <c r="G180" i="13"/>
  <c r="E181" i="13"/>
  <c r="F181" i="13"/>
  <c r="G181" i="13" s="1"/>
  <c r="E188" i="13"/>
  <c r="G188" i="13"/>
  <c r="F189" i="13"/>
  <c r="E197" i="13"/>
  <c r="G197" i="13"/>
  <c r="E198" i="13"/>
  <c r="F198" i="13"/>
  <c r="F199" i="13" s="1"/>
  <c r="G199" i="13" s="1"/>
  <c r="E199" i="13"/>
  <c r="E200" i="13"/>
  <c r="F200" i="13"/>
  <c r="E204" i="13"/>
  <c r="G204" i="13"/>
  <c r="E205" i="13"/>
  <c r="F205" i="13"/>
  <c r="G205" i="13" s="1"/>
  <c r="F206" i="13"/>
  <c r="E206" i="13" s="1"/>
  <c r="E207" i="13"/>
  <c r="F207" i="13"/>
  <c r="E211" i="13"/>
  <c r="G211" i="13"/>
  <c r="F212" i="13"/>
  <c r="E219" i="13"/>
  <c r="G219" i="13"/>
  <c r="E220" i="13"/>
  <c r="F220" i="13"/>
  <c r="F221" i="13" s="1"/>
  <c r="E221" i="13" s="1"/>
  <c r="E222" i="13"/>
  <c r="F222" i="13"/>
  <c r="E228" i="13"/>
  <c r="G228" i="13"/>
  <c r="E229" i="13"/>
  <c r="F229" i="13"/>
  <c r="G229" i="13" s="1"/>
  <c r="E235" i="13"/>
  <c r="G235" i="13"/>
  <c r="F236" i="13"/>
  <c r="E243" i="13"/>
  <c r="G243" i="13"/>
  <c r="E244" i="13"/>
  <c r="F244" i="13"/>
  <c r="F245" i="13" s="1"/>
  <c r="E245" i="13" s="1"/>
  <c r="F246" i="13"/>
  <c r="E251" i="13"/>
  <c r="G251" i="13"/>
  <c r="E252" i="13"/>
  <c r="F252" i="13"/>
  <c r="G252" i="13" s="1"/>
  <c r="F253" i="13"/>
  <c r="E253" i="13" s="1"/>
  <c r="E254" i="13"/>
  <c r="F254" i="13"/>
  <c r="E258" i="13"/>
  <c r="G258" i="13"/>
  <c r="F259" i="13"/>
  <c r="E265" i="13"/>
  <c r="G265" i="13"/>
  <c r="E266" i="13"/>
  <c r="F266" i="13"/>
  <c r="F267" i="13" s="1"/>
  <c r="E267" i="13" s="1"/>
  <c r="F268" i="13"/>
  <c r="E272" i="13"/>
  <c r="G272" i="13"/>
  <c r="E273" i="13"/>
  <c r="F273" i="13"/>
  <c r="G273" i="13" s="1"/>
  <c r="E279" i="13"/>
  <c r="G279" i="13"/>
  <c r="F280" i="13"/>
  <c r="E286" i="13"/>
  <c r="G286" i="13"/>
  <c r="E287" i="13"/>
  <c r="F287" i="13"/>
  <c r="F288" i="13" s="1"/>
  <c r="E288" i="13" s="1"/>
  <c r="F289" i="13"/>
  <c r="E293" i="13"/>
  <c r="G293" i="13"/>
  <c r="E294" i="13"/>
  <c r="F294" i="13"/>
  <c r="G294" i="13" s="1"/>
  <c r="F295" i="13"/>
  <c r="E295" i="13" s="1"/>
  <c r="F296" i="13"/>
  <c r="E301" i="13"/>
  <c r="G301" i="13"/>
  <c r="F302" i="13"/>
  <c r="E308" i="13"/>
  <c r="G308" i="13"/>
  <c r="E309" i="13"/>
  <c r="F309" i="13"/>
  <c r="F310" i="13" s="1"/>
  <c r="E310" i="13" s="1"/>
  <c r="F311" i="13"/>
  <c r="E316" i="13"/>
  <c r="G316" i="13"/>
  <c r="E317" i="13"/>
  <c r="F317" i="13"/>
  <c r="G317" i="13" s="1"/>
  <c r="E323" i="13"/>
  <c r="G323" i="13"/>
  <c r="F324" i="13"/>
  <c r="E331" i="13"/>
  <c r="G331" i="13"/>
  <c r="E332" i="13"/>
  <c r="F332" i="13"/>
  <c r="F333" i="13" s="1"/>
  <c r="E333" i="13" s="1"/>
  <c r="E334" i="13"/>
  <c r="F334" i="13"/>
  <c r="E338" i="13"/>
  <c r="G338" i="13"/>
  <c r="F339" i="13"/>
  <c r="E339" i="13" s="1"/>
  <c r="F340" i="13"/>
  <c r="G340" i="13"/>
  <c r="E345" i="13"/>
  <c r="G345" i="13"/>
  <c r="F346" i="13"/>
  <c r="F347" i="13"/>
  <c r="E352" i="13"/>
  <c r="G352" i="13"/>
  <c r="F353" i="13"/>
  <c r="F354" i="13" s="1"/>
  <c r="G354" i="13" s="1"/>
  <c r="G353" i="13"/>
  <c r="E359" i="13"/>
  <c r="G359" i="13"/>
  <c r="E360" i="13"/>
  <c r="F360" i="13"/>
  <c r="G360" i="13" s="1"/>
  <c r="E367" i="13"/>
  <c r="G367" i="13"/>
  <c r="F368" i="13"/>
  <c r="F369" i="13"/>
  <c r="F370" i="13" s="1"/>
  <c r="E375" i="13"/>
  <c r="G375" i="13"/>
  <c r="F376" i="13"/>
  <c r="F377" i="13" s="1"/>
  <c r="G376" i="13"/>
  <c r="G377" i="13"/>
  <c r="E382" i="13"/>
  <c r="G382" i="13"/>
  <c r="E383" i="13"/>
  <c r="F383" i="13"/>
  <c r="G383" i="13" s="1"/>
  <c r="E390" i="13"/>
  <c r="G390" i="13"/>
  <c r="F391" i="13"/>
  <c r="E398" i="13"/>
  <c r="G398" i="13"/>
  <c r="F399" i="13"/>
  <c r="F400" i="13" s="1"/>
  <c r="G399" i="13"/>
  <c r="E405" i="13"/>
  <c r="G405" i="13"/>
  <c r="E406" i="13"/>
  <c r="F406" i="13"/>
  <c r="G406" i="13" s="1"/>
  <c r="E413" i="13"/>
  <c r="G413" i="13"/>
  <c r="F414" i="13"/>
  <c r="F415" i="13"/>
  <c r="E421" i="13"/>
  <c r="G421" i="13"/>
  <c r="F422" i="13"/>
  <c r="F423" i="13" s="1"/>
  <c r="G423" i="13" s="1"/>
  <c r="G422" i="13"/>
  <c r="E428" i="13"/>
  <c r="G428" i="13"/>
  <c r="E429" i="13"/>
  <c r="F429" i="13"/>
  <c r="G429" i="13" s="1"/>
  <c r="E436" i="13"/>
  <c r="G436" i="13"/>
  <c r="F437" i="13"/>
  <c r="F438" i="13"/>
  <c r="F439" i="13"/>
  <c r="E443" i="13"/>
  <c r="G443" i="13"/>
  <c r="F444" i="13"/>
  <c r="F445" i="13" s="1"/>
  <c r="G444" i="13"/>
  <c r="G445" i="13"/>
  <c r="E451" i="13"/>
  <c r="G451" i="13"/>
  <c r="E452" i="13"/>
  <c r="F452" i="13"/>
  <c r="G452" i="13" s="1"/>
  <c r="E453" i="13"/>
  <c r="F453" i="13"/>
  <c r="F454" i="13" s="1"/>
  <c r="E454" i="13" s="1"/>
  <c r="G453" i="13"/>
  <c r="E459" i="13"/>
  <c r="G459" i="13"/>
  <c r="F460" i="13"/>
  <c r="F461" i="13"/>
  <c r="F462" i="13" s="1"/>
  <c r="E466" i="13"/>
  <c r="G466" i="13"/>
  <c r="F467" i="13"/>
  <c r="G467" i="13"/>
  <c r="E473" i="13"/>
  <c r="G473" i="13"/>
  <c r="E474" i="13"/>
  <c r="F474" i="13"/>
  <c r="G474" i="13" s="1"/>
  <c r="E475" i="13"/>
  <c r="F475" i="13"/>
  <c r="F476" i="13" s="1"/>
  <c r="G475" i="13"/>
  <c r="E476" i="13"/>
  <c r="E480" i="13"/>
  <c r="G480" i="13"/>
  <c r="F481" i="13"/>
  <c r="E488" i="13"/>
  <c r="G488" i="13"/>
  <c r="F489" i="13"/>
  <c r="G489" i="13"/>
  <c r="E495" i="13"/>
  <c r="G495" i="13"/>
  <c r="E496" i="13"/>
  <c r="F496" i="13"/>
  <c r="G496" i="13"/>
  <c r="E497" i="13"/>
  <c r="F497" i="13"/>
  <c r="F498" i="13" s="1"/>
  <c r="G497" i="13"/>
  <c r="E498" i="13"/>
  <c r="E502" i="13"/>
  <c r="G502" i="13"/>
  <c r="F503" i="13"/>
  <c r="F504" i="13" s="1"/>
  <c r="G504" i="13" s="1"/>
  <c r="F505" i="13"/>
  <c r="E509" i="13"/>
  <c r="G509" i="13"/>
  <c r="F510" i="13"/>
  <c r="G510" i="13"/>
  <c r="E517" i="13"/>
  <c r="G517" i="13"/>
  <c r="E518" i="13"/>
  <c r="F518" i="13"/>
  <c r="G518" i="13" s="1"/>
  <c r="E526" i="13"/>
  <c r="G526" i="13"/>
  <c r="F527" i="13"/>
  <c r="F528" i="13"/>
  <c r="F529" i="13"/>
  <c r="E533" i="13"/>
  <c r="G533" i="13"/>
  <c r="F534" i="13"/>
  <c r="E540" i="13"/>
  <c r="G540" i="13"/>
  <c r="E541" i="13"/>
  <c r="F541" i="13"/>
  <c r="G541" i="13" s="1"/>
  <c r="E542" i="13"/>
  <c r="F542" i="13"/>
  <c r="F543" i="13" s="1"/>
  <c r="G542" i="13"/>
  <c r="E543" i="13"/>
  <c r="E548" i="13"/>
  <c r="G548" i="13"/>
  <c r="F549" i="13"/>
  <c r="E553" i="13"/>
  <c r="E554" i="13"/>
  <c r="E555" i="13"/>
  <c r="E556" i="13"/>
  <c r="G556" i="13"/>
  <c r="F557" i="13"/>
  <c r="E557" i="13" s="1"/>
  <c r="G557" i="13"/>
  <c r="E558" i="13"/>
  <c r="F558" i="13"/>
  <c r="F559" i="13" s="1"/>
  <c r="E559" i="13" s="1"/>
  <c r="G558" i="13"/>
  <c r="G559" i="13"/>
  <c r="F560" i="13"/>
  <c r="E560" i="13" s="1"/>
  <c r="E564" i="13"/>
  <c r="G564" i="13"/>
  <c r="E565" i="13"/>
  <c r="F565" i="13"/>
  <c r="F566" i="13" s="1"/>
  <c r="G566" i="13" s="1"/>
  <c r="G565" i="13"/>
  <c r="E566" i="13"/>
  <c r="F567" i="13"/>
  <c r="F568" i="13" s="1"/>
  <c r="G568" i="13" s="1"/>
  <c r="G567" i="13"/>
  <c r="E571" i="13"/>
  <c r="G571" i="13"/>
  <c r="F572" i="13"/>
  <c r="G572" i="13" s="1"/>
  <c r="F573" i="13"/>
  <c r="E574" i="13"/>
  <c r="F574" i="13"/>
  <c r="E579" i="13"/>
  <c r="G579" i="13"/>
  <c r="F580" i="13"/>
  <c r="E580" i="13" s="1"/>
  <c r="G580" i="13"/>
  <c r="F581" i="13"/>
  <c r="F582" i="13" s="1"/>
  <c r="E582" i="13" s="1"/>
  <c r="G581" i="13"/>
  <c r="F583" i="13"/>
  <c r="G583" i="13" s="1"/>
  <c r="E586" i="13"/>
  <c r="G586" i="13"/>
  <c r="F587" i="13"/>
  <c r="G587" i="13" s="1"/>
  <c r="E594" i="13"/>
  <c r="G594" i="13"/>
  <c r="F595" i="13"/>
  <c r="E602" i="13"/>
  <c r="G602" i="13"/>
  <c r="F603" i="13"/>
  <c r="E603" i="13" s="1"/>
  <c r="G603" i="13"/>
  <c r="F604" i="13"/>
  <c r="E609" i="13"/>
  <c r="G609" i="13"/>
  <c r="E610" i="13"/>
  <c r="F610" i="13"/>
  <c r="E616" i="13"/>
  <c r="G616" i="13"/>
  <c r="E617" i="13"/>
  <c r="F617" i="13"/>
  <c r="G617" i="13" s="1"/>
  <c r="F618" i="13"/>
  <c r="G618" i="13" s="1"/>
  <c r="E623" i="13"/>
  <c r="G623" i="13"/>
  <c r="F624" i="13"/>
  <c r="E624" i="13" s="1"/>
  <c r="G624" i="13"/>
  <c r="E631" i="13"/>
  <c r="G631" i="13"/>
  <c r="F632" i="13"/>
  <c r="E638" i="13"/>
  <c r="G638" i="13"/>
  <c r="F639" i="13"/>
  <c r="E639" i="13" s="1"/>
  <c r="G639" i="13"/>
  <c r="F640" i="13"/>
  <c r="E640" i="13" s="1"/>
  <c r="F641" i="13"/>
  <c r="E641" i="13" s="1"/>
  <c r="E646" i="13"/>
  <c r="G646" i="13"/>
  <c r="E647" i="13"/>
  <c r="F647" i="13"/>
  <c r="F648" i="13" s="1"/>
  <c r="F649" i="13" s="1"/>
  <c r="F650" i="13" s="1"/>
  <c r="G650" i="13" s="1"/>
  <c r="G647" i="13"/>
  <c r="E648" i="13"/>
  <c r="G648" i="13"/>
  <c r="G649" i="13"/>
  <c r="E650" i="13"/>
  <c r="E654" i="13"/>
  <c r="G654" i="13"/>
  <c r="F655" i="13"/>
  <c r="G655" i="13" s="1"/>
  <c r="E662" i="13"/>
  <c r="G662" i="13"/>
  <c r="F663" i="13"/>
  <c r="E663" i="13" s="1"/>
  <c r="G663" i="13"/>
  <c r="E671" i="13"/>
  <c r="G671" i="13"/>
  <c r="E672" i="13"/>
  <c r="F672" i="13"/>
  <c r="F673" i="13" s="1"/>
  <c r="F674" i="13" s="1"/>
  <c r="F675" i="13" s="1"/>
  <c r="G672" i="13"/>
  <c r="E673" i="13"/>
  <c r="E674" i="13"/>
  <c r="G674" i="13"/>
  <c r="E675" i="13"/>
  <c r="G675" i="13"/>
  <c r="E679" i="13"/>
  <c r="G679" i="13"/>
  <c r="E680" i="13"/>
  <c r="F680" i="13"/>
  <c r="G680" i="13" s="1"/>
  <c r="F681" i="13"/>
  <c r="G681" i="13" s="1"/>
  <c r="E687" i="13"/>
  <c r="G687" i="13"/>
  <c r="F688" i="13"/>
  <c r="E688" i="13" s="1"/>
  <c r="F689" i="13"/>
  <c r="E689" i="13" s="1"/>
  <c r="E694" i="13"/>
  <c r="G694" i="13"/>
  <c r="E695" i="13"/>
  <c r="F695" i="13"/>
  <c r="G695" i="13"/>
  <c r="E696" i="13"/>
  <c r="F696" i="13"/>
  <c r="F697" i="13" s="1"/>
  <c r="F698" i="13" s="1"/>
  <c r="E698" i="13" s="1"/>
  <c r="G696" i="13"/>
  <c r="E702" i="13"/>
  <c r="G702" i="13"/>
  <c r="F703" i="13"/>
  <c r="G703" i="13" s="1"/>
  <c r="E709" i="13"/>
  <c r="G709" i="13"/>
  <c r="F710" i="13"/>
  <c r="E710" i="13" s="1"/>
  <c r="E716" i="13"/>
  <c r="G716" i="13"/>
  <c r="E717" i="13"/>
  <c r="F717" i="13"/>
  <c r="F718" i="13" s="1"/>
  <c r="F719" i="13" s="1"/>
  <c r="F720" i="13" s="1"/>
  <c r="G717" i="13"/>
  <c r="E718" i="13"/>
  <c r="G718" i="13"/>
  <c r="E719" i="13"/>
  <c r="G719" i="13"/>
  <c r="E720" i="13"/>
  <c r="G720" i="13"/>
  <c r="E724" i="13"/>
  <c r="G724" i="13"/>
  <c r="F725" i="13"/>
  <c r="G725" i="13" s="1"/>
  <c r="F726" i="13"/>
  <c r="G726" i="13" s="1"/>
  <c r="E731" i="13"/>
  <c r="G731" i="13"/>
  <c r="F732" i="13"/>
  <c r="E732" i="13" s="1"/>
  <c r="F733" i="13"/>
  <c r="E733" i="13" s="1"/>
  <c r="G733" i="13"/>
  <c r="G736" i="13"/>
  <c r="G737" i="13"/>
  <c r="E738" i="13"/>
  <c r="G738" i="13"/>
  <c r="E739" i="13"/>
  <c r="F739" i="13"/>
  <c r="G739" i="13" s="1"/>
  <c r="E740" i="13"/>
  <c r="F740" i="13"/>
  <c r="G740" i="13" s="1"/>
  <c r="E746" i="13"/>
  <c r="G746" i="13"/>
  <c r="F747" i="13"/>
  <c r="E747" i="13" s="1"/>
  <c r="G747" i="13"/>
  <c r="F748" i="13"/>
  <c r="E748" i="13" s="1"/>
  <c r="F749" i="13"/>
  <c r="E749" i="13" s="1"/>
  <c r="G749" i="13"/>
  <c r="E753" i="13"/>
  <c r="G753" i="13"/>
  <c r="E754" i="13"/>
  <c r="F754" i="13"/>
  <c r="G754" i="13"/>
  <c r="E755" i="13"/>
  <c r="F755" i="13"/>
  <c r="F756" i="13" s="1"/>
  <c r="F757" i="13" s="1"/>
  <c r="E757" i="13" s="1"/>
  <c r="G755" i="13"/>
  <c r="E756" i="13"/>
  <c r="G756" i="13"/>
  <c r="G757" i="13"/>
  <c r="E761" i="13"/>
  <c r="G761" i="13"/>
  <c r="F762" i="13"/>
  <c r="G762" i="13" s="1"/>
  <c r="E769" i="13"/>
  <c r="G769" i="13"/>
  <c r="F770" i="13"/>
  <c r="E770" i="13" s="1"/>
  <c r="F771" i="13"/>
  <c r="E771" i="13" s="1"/>
  <c r="G771" i="13"/>
  <c r="E776" i="13"/>
  <c r="G776" i="13"/>
  <c r="E777" i="13"/>
  <c r="F777" i="13"/>
  <c r="G777" i="13"/>
  <c r="E778" i="13"/>
  <c r="F778" i="13"/>
  <c r="F779" i="13" s="1"/>
  <c r="F780" i="13" s="1"/>
  <c r="G780" i="13" s="1"/>
  <c r="G778" i="13"/>
  <c r="G779" i="13"/>
  <c r="E784" i="13"/>
  <c r="G784" i="13"/>
  <c r="F785" i="13"/>
  <c r="G785" i="13" s="1"/>
  <c r="E792" i="13"/>
  <c r="G792" i="13"/>
  <c r="F793" i="13"/>
  <c r="E793" i="13" s="1"/>
  <c r="G793" i="13"/>
  <c r="E799" i="13"/>
  <c r="G799" i="13"/>
  <c r="E800" i="13"/>
  <c r="F800" i="13"/>
  <c r="G800" i="13"/>
  <c r="E801" i="13"/>
  <c r="F801" i="13"/>
  <c r="F802" i="13" s="1"/>
  <c r="F803" i="13" s="1"/>
  <c r="G801" i="13"/>
  <c r="E802" i="13"/>
  <c r="E803" i="13"/>
  <c r="G803" i="13"/>
  <c r="E806" i="13"/>
  <c r="G806" i="13"/>
  <c r="E807" i="13"/>
  <c r="F807" i="13"/>
  <c r="G807" i="13" s="1"/>
  <c r="F808" i="13"/>
  <c r="G808" i="13" s="1"/>
  <c r="E815" i="13"/>
  <c r="G815" i="13"/>
  <c r="F816" i="13"/>
  <c r="E816" i="13" s="1"/>
  <c r="G816" i="13"/>
  <c r="F817" i="13"/>
  <c r="E817" i="13" s="1"/>
  <c r="F818" i="13"/>
  <c r="E818" i="13" s="1"/>
  <c r="G818" i="13"/>
  <c r="E822" i="13"/>
  <c r="G822" i="13"/>
  <c r="E823" i="13"/>
  <c r="F823" i="13"/>
  <c r="G823" i="13"/>
  <c r="E824" i="13"/>
  <c r="F824" i="13"/>
  <c r="F825" i="13" s="1"/>
  <c r="F826" i="13" s="1"/>
  <c r="E826" i="13" s="1"/>
  <c r="G824" i="13"/>
  <c r="E825" i="13"/>
  <c r="G825" i="13"/>
  <c r="G826" i="13"/>
  <c r="E829" i="13"/>
  <c r="G829" i="13"/>
  <c r="F830" i="13"/>
  <c r="G830" i="13" s="1"/>
  <c r="E837" i="13"/>
  <c r="G837" i="13"/>
  <c r="F838" i="13"/>
  <c r="E838" i="13" s="1"/>
  <c r="F839" i="13"/>
  <c r="E839" i="13" s="1"/>
  <c r="G839" i="13"/>
  <c r="F840" i="13"/>
  <c r="F841" i="13" s="1"/>
  <c r="E844" i="13"/>
  <c r="G844" i="13"/>
  <c r="E845" i="13"/>
  <c r="F845" i="13"/>
  <c r="G845" i="13"/>
  <c r="F846" i="13"/>
  <c r="F847" i="13" s="1"/>
  <c r="E847" i="13" s="1"/>
  <c r="E852" i="13"/>
  <c r="G852" i="13"/>
  <c r="E853" i="13"/>
  <c r="F853" i="13"/>
  <c r="G853" i="13"/>
  <c r="E854" i="13"/>
  <c r="F854" i="13"/>
  <c r="G854" i="13" s="1"/>
  <c r="E855" i="13"/>
  <c r="F855" i="13"/>
  <c r="G855" i="13" s="1"/>
  <c r="F856" i="13"/>
  <c r="G856" i="13" s="1"/>
  <c r="E859" i="13"/>
  <c r="G859" i="13"/>
  <c r="E860" i="13"/>
  <c r="F860" i="13"/>
  <c r="G860" i="13"/>
  <c r="F861" i="13"/>
  <c r="E861" i="13" s="1"/>
  <c r="E866" i="13"/>
  <c r="G866" i="13"/>
  <c r="E867" i="13"/>
  <c r="F867" i="13"/>
  <c r="G867" i="13"/>
  <c r="E868" i="13"/>
  <c r="F868" i="13"/>
  <c r="F869" i="13" s="1"/>
  <c r="G869" i="13" s="1"/>
  <c r="G868" i="13"/>
  <c r="E869" i="13"/>
  <c r="F870" i="13"/>
  <c r="G870" i="13" s="1"/>
  <c r="E873" i="13"/>
  <c r="G873" i="13"/>
  <c r="F874" i="13"/>
  <c r="E874" i="13" s="1"/>
  <c r="G874" i="13"/>
  <c r="F875" i="13"/>
  <c r="G875" i="13" s="1"/>
  <c r="E881" i="13"/>
  <c r="G881" i="13"/>
  <c r="F882" i="13"/>
  <c r="E882" i="13" s="1"/>
  <c r="G882" i="13"/>
  <c r="G886" i="13"/>
  <c r="G887" i="13"/>
  <c r="E888" i="13"/>
  <c r="G888" i="13"/>
  <c r="E889" i="13"/>
  <c r="F889" i="13"/>
  <c r="G889" i="13"/>
  <c r="E890" i="13"/>
  <c r="F890" i="13"/>
  <c r="G890" i="13" s="1"/>
  <c r="F891" i="13"/>
  <c r="E891" i="13" s="1"/>
  <c r="G893" i="13"/>
  <c r="G894" i="13"/>
  <c r="E895" i="13"/>
  <c r="G895" i="13"/>
  <c r="E896" i="13"/>
  <c r="F896" i="13"/>
  <c r="G896" i="13"/>
  <c r="F897" i="13"/>
  <c r="F898" i="13" s="1"/>
  <c r="F899" i="13" s="1"/>
  <c r="E898" i="13"/>
  <c r="G900" i="13"/>
  <c r="G901" i="13"/>
  <c r="G902" i="13"/>
  <c r="E903" i="13"/>
  <c r="G903" i="13"/>
  <c r="E904" i="13"/>
  <c r="F904" i="13"/>
  <c r="G904" i="13"/>
  <c r="E905" i="13"/>
  <c r="F905" i="13"/>
  <c r="F906" i="13" s="1"/>
  <c r="G905" i="13"/>
  <c r="G908" i="13"/>
  <c r="G909" i="13"/>
  <c r="G910" i="13"/>
  <c r="E911" i="13"/>
  <c r="G911" i="13"/>
  <c r="F912" i="13"/>
  <c r="E912" i="13" s="1"/>
  <c r="G916" i="13"/>
  <c r="G917" i="13"/>
  <c r="G918" i="13"/>
  <c r="E919" i="13"/>
  <c r="G919" i="13"/>
  <c r="F920" i="13"/>
  <c r="E920" i="13" s="1"/>
  <c r="G920" i="13"/>
  <c r="F921" i="13"/>
  <c r="F922" i="13" s="1"/>
  <c r="G924" i="13"/>
  <c r="G925" i="13"/>
  <c r="G926" i="13"/>
  <c r="E927" i="13"/>
  <c r="G927" i="13"/>
  <c r="E928" i="13"/>
  <c r="F928" i="13"/>
  <c r="G928" i="13"/>
  <c r="E929" i="13"/>
  <c r="F929" i="13"/>
  <c r="F930" i="13" s="1"/>
  <c r="G929" i="13"/>
  <c r="E936" i="13"/>
  <c r="G936" i="13"/>
  <c r="F937" i="13"/>
  <c r="G937" i="13" s="1"/>
  <c r="E944" i="13"/>
  <c r="G944" i="13"/>
  <c r="F945" i="13"/>
  <c r="E945" i="13" s="1"/>
  <c r="E952" i="13"/>
  <c r="G952" i="13"/>
  <c r="E953" i="13"/>
  <c r="G953" i="13"/>
  <c r="F954" i="13"/>
  <c r="G954" i="13" s="1"/>
  <c r="E955" i="13"/>
  <c r="F955" i="13"/>
  <c r="G955" i="13" s="1"/>
  <c r="F956" i="13"/>
  <c r="G956" i="13" s="1"/>
  <c r="E957" i="13"/>
  <c r="F957" i="13"/>
  <c r="G957" i="13" s="1"/>
  <c r="F958" i="13"/>
  <c r="G958" i="13" s="1"/>
  <c r="E959" i="13"/>
  <c r="F959" i="13"/>
  <c r="G959" i="13" s="1"/>
  <c r="F960" i="13"/>
  <c r="G960" i="13" s="1"/>
  <c r="E51" i="15" l="1"/>
  <c r="F52" i="15"/>
  <c r="E52" i="15" s="1"/>
  <c r="E370" i="13"/>
  <c r="G370" i="13"/>
  <c r="F371" i="13"/>
  <c r="E922" i="13"/>
  <c r="F923" i="13"/>
  <c r="G922" i="13"/>
  <c r="E462" i="13"/>
  <c r="G462" i="13"/>
  <c r="F463" i="13"/>
  <c r="E841" i="13"/>
  <c r="G841" i="13"/>
  <c r="F931" i="13"/>
  <c r="E930" i="13"/>
  <c r="G930" i="13"/>
  <c r="E899" i="13"/>
  <c r="G899" i="13"/>
  <c r="F907" i="13"/>
  <c r="G906" i="13"/>
  <c r="E906" i="13"/>
  <c r="E960" i="13"/>
  <c r="E958" i="13"/>
  <c r="E956" i="13"/>
  <c r="E954" i="13"/>
  <c r="F946" i="13"/>
  <c r="E937" i="13"/>
  <c r="E870" i="13"/>
  <c r="E856" i="13"/>
  <c r="F848" i="13"/>
  <c r="E830" i="13"/>
  <c r="E808" i="13"/>
  <c r="E762" i="13"/>
  <c r="E725" i="13"/>
  <c r="G697" i="13"/>
  <c r="E481" i="13"/>
  <c r="G481" i="13"/>
  <c r="F482" i="13"/>
  <c r="G945" i="13"/>
  <c r="F938" i="13"/>
  <c r="G921" i="13"/>
  <c r="F913" i="13"/>
  <c r="G898" i="13"/>
  <c r="F892" i="13"/>
  <c r="F862" i="13"/>
  <c r="G847" i="13"/>
  <c r="G840" i="13"/>
  <c r="E780" i="13"/>
  <c r="G710" i="13"/>
  <c r="G689" i="13"/>
  <c r="G641" i="13"/>
  <c r="G574" i="13"/>
  <c r="F575" i="13"/>
  <c r="F535" i="13"/>
  <c r="E534" i="13"/>
  <c r="E302" i="13"/>
  <c r="G302" i="13"/>
  <c r="F303" i="13"/>
  <c r="F831" i="13"/>
  <c r="F809" i="13"/>
  <c r="F763" i="13"/>
  <c r="F741" i="13"/>
  <c r="E632" i="13"/>
  <c r="G632" i="13"/>
  <c r="G595" i="13"/>
  <c r="E595" i="13"/>
  <c r="F596" i="13"/>
  <c r="F588" i="13"/>
  <c r="E587" i="13"/>
  <c r="E391" i="13"/>
  <c r="G391" i="13"/>
  <c r="F392" i="13"/>
  <c r="F247" i="13"/>
  <c r="G246" i="13"/>
  <c r="E246" i="13"/>
  <c r="F66" i="13"/>
  <c r="G65" i="13"/>
  <c r="E65" i="13"/>
  <c r="E921" i="13"/>
  <c r="G912" i="13"/>
  <c r="G897" i="13"/>
  <c r="G891" i="13"/>
  <c r="F883" i="13"/>
  <c r="E875" i="13"/>
  <c r="G861" i="13"/>
  <c r="G846" i="13"/>
  <c r="E840" i="13"/>
  <c r="F819" i="13"/>
  <c r="F794" i="13"/>
  <c r="E785" i="13"/>
  <c r="E779" i="13"/>
  <c r="F772" i="13"/>
  <c r="F750" i="13"/>
  <c r="F734" i="13"/>
  <c r="E726" i="13"/>
  <c r="F704" i="13"/>
  <c r="G698" i="13"/>
  <c r="G688" i="13"/>
  <c r="F682" i="13"/>
  <c r="G673" i="13"/>
  <c r="F664" i="13"/>
  <c r="E655" i="13"/>
  <c r="E649" i="13"/>
  <c r="G640" i="13"/>
  <c r="E573" i="13"/>
  <c r="G573" i="13"/>
  <c r="G560" i="13"/>
  <c r="E347" i="13"/>
  <c r="G347" i="13"/>
  <c r="F348" i="13"/>
  <c r="E280" i="13"/>
  <c r="G280" i="13"/>
  <c r="F281" i="13"/>
  <c r="E618" i="13"/>
  <c r="F619" i="13"/>
  <c r="E529" i="13"/>
  <c r="G529" i="13"/>
  <c r="F530" i="13"/>
  <c r="G461" i="13"/>
  <c r="E461" i="13"/>
  <c r="E439" i="13"/>
  <c r="G439" i="13"/>
  <c r="F440" i="13"/>
  <c r="E415" i="13"/>
  <c r="G415" i="13"/>
  <c r="F416" i="13"/>
  <c r="F401" i="13"/>
  <c r="E400" i="13"/>
  <c r="G400" i="13"/>
  <c r="E369" i="13"/>
  <c r="G369" i="13"/>
  <c r="G528" i="13"/>
  <c r="E528" i="13"/>
  <c r="E897" i="13"/>
  <c r="E846" i="13"/>
  <c r="E505" i="13"/>
  <c r="G505" i="13"/>
  <c r="F506" i="13"/>
  <c r="E460" i="13"/>
  <c r="G460" i="13"/>
  <c r="E438" i="13"/>
  <c r="G438" i="13"/>
  <c r="F876" i="13"/>
  <c r="G838" i="13"/>
  <c r="G817" i="13"/>
  <c r="G802" i="13"/>
  <c r="F786" i="13"/>
  <c r="G770" i="13"/>
  <c r="G748" i="13"/>
  <c r="G732" i="13"/>
  <c r="F727" i="13"/>
  <c r="F711" i="13"/>
  <c r="E703" i="13"/>
  <c r="E697" i="13"/>
  <c r="F690" i="13"/>
  <c r="E681" i="13"/>
  <c r="F656" i="13"/>
  <c r="F642" i="13"/>
  <c r="F633" i="13"/>
  <c r="F611" i="13"/>
  <c r="G610" i="13"/>
  <c r="F605" i="13"/>
  <c r="E604" i="13"/>
  <c r="G604" i="13"/>
  <c r="E583" i="13"/>
  <c r="E549" i="13"/>
  <c r="G549" i="13"/>
  <c r="F550" i="13"/>
  <c r="G534" i="13"/>
  <c r="E527" i="13"/>
  <c r="G527" i="13"/>
  <c r="E504" i="13"/>
  <c r="F468" i="13"/>
  <c r="E467" i="13"/>
  <c r="E581" i="13"/>
  <c r="E572" i="13"/>
  <c r="E567" i="13"/>
  <c r="G498" i="13"/>
  <c r="F499" i="13"/>
  <c r="F490" i="13"/>
  <c r="E489" i="13"/>
  <c r="F269" i="13"/>
  <c r="G268" i="13"/>
  <c r="E268" i="13"/>
  <c r="G139" i="13"/>
  <c r="F140" i="13"/>
  <c r="E139" i="13"/>
  <c r="E123" i="13"/>
  <c r="G123" i="13"/>
  <c r="F124" i="13"/>
  <c r="E77" i="13"/>
  <c r="G77" i="13"/>
  <c r="F78" i="13"/>
  <c r="F42" i="13"/>
  <c r="G41" i="13"/>
  <c r="E41" i="13"/>
  <c r="F625" i="13"/>
  <c r="G582" i="13"/>
  <c r="E568" i="13"/>
  <c r="G543" i="13"/>
  <c r="F544" i="13"/>
  <c r="F511" i="13"/>
  <c r="E510" i="13"/>
  <c r="G476" i="13"/>
  <c r="F477" i="13"/>
  <c r="F446" i="13"/>
  <c r="E445" i="13"/>
  <c r="E437" i="13"/>
  <c r="G437" i="13"/>
  <c r="F378" i="13"/>
  <c r="E377" i="13"/>
  <c r="E368" i="13"/>
  <c r="G368" i="13"/>
  <c r="E503" i="13"/>
  <c r="G503" i="13"/>
  <c r="G454" i="13"/>
  <c r="F455" i="13"/>
  <c r="F424" i="13"/>
  <c r="E423" i="13"/>
  <c r="E414" i="13"/>
  <c r="G414" i="13"/>
  <c r="F355" i="13"/>
  <c r="E354" i="13"/>
  <c r="E346" i="13"/>
  <c r="G346" i="13"/>
  <c r="G296" i="13"/>
  <c r="F297" i="13"/>
  <c r="E296" i="13"/>
  <c r="E144" i="13"/>
  <c r="G144" i="13"/>
  <c r="F145" i="13"/>
  <c r="G117" i="13"/>
  <c r="F118" i="13"/>
  <c r="E117" i="13"/>
  <c r="G254" i="13"/>
  <c r="F255" i="13"/>
  <c r="F223" i="13"/>
  <c r="G222" i="13"/>
  <c r="F201" i="13"/>
  <c r="G200" i="13"/>
  <c r="F177" i="13"/>
  <c r="G176" i="13"/>
  <c r="E55" i="13"/>
  <c r="G55" i="13"/>
  <c r="F56" i="13"/>
  <c r="F19" i="13"/>
  <c r="E18" i="13"/>
  <c r="F312" i="13"/>
  <c r="G311" i="13"/>
  <c r="F290" i="13"/>
  <c r="G289" i="13"/>
  <c r="E212" i="13"/>
  <c r="G212" i="13"/>
  <c r="F213" i="13"/>
  <c r="E166" i="13"/>
  <c r="G166" i="13"/>
  <c r="F167" i="13"/>
  <c r="E99" i="13"/>
  <c r="G99" i="13"/>
  <c r="F100" i="13"/>
  <c r="E31" i="13"/>
  <c r="G31" i="13"/>
  <c r="F32" i="13"/>
  <c r="F519" i="13"/>
  <c r="E444" i="13"/>
  <c r="F430" i="13"/>
  <c r="E422" i="13"/>
  <c r="F407" i="13"/>
  <c r="E399" i="13"/>
  <c r="F384" i="13"/>
  <c r="E376" i="13"/>
  <c r="F361" i="13"/>
  <c r="E353" i="13"/>
  <c r="G334" i="13"/>
  <c r="F335" i="13"/>
  <c r="E311" i="13"/>
  <c r="E289" i="13"/>
  <c r="E259" i="13"/>
  <c r="G259" i="13"/>
  <c r="F260" i="13"/>
  <c r="E236" i="13"/>
  <c r="G236" i="13"/>
  <c r="F237" i="13"/>
  <c r="E189" i="13"/>
  <c r="G189" i="13"/>
  <c r="F190" i="13"/>
  <c r="G49" i="13"/>
  <c r="F50" i="13"/>
  <c r="F341" i="13"/>
  <c r="E340" i="13"/>
  <c r="E324" i="13"/>
  <c r="G324" i="13"/>
  <c r="F325" i="13"/>
  <c r="G207" i="13"/>
  <c r="F208" i="13"/>
  <c r="F155" i="13"/>
  <c r="G154" i="13"/>
  <c r="F133" i="13"/>
  <c r="G132" i="13"/>
  <c r="F110" i="13"/>
  <c r="G109" i="13"/>
  <c r="F88" i="13"/>
  <c r="G87" i="13"/>
  <c r="G25" i="13"/>
  <c r="F26" i="13"/>
  <c r="G18" i="13"/>
  <c r="G333" i="13"/>
  <c r="G310" i="13"/>
  <c r="G295" i="13"/>
  <c r="G288" i="13"/>
  <c r="G267" i="13"/>
  <c r="G253" i="13"/>
  <c r="G245" i="13"/>
  <c r="G221" i="13"/>
  <c r="G206" i="13"/>
  <c r="G175" i="13"/>
  <c r="G153" i="13"/>
  <c r="G138" i="13"/>
  <c r="G131" i="13"/>
  <c r="G116" i="13"/>
  <c r="G108" i="13"/>
  <c r="G86" i="13"/>
  <c r="G64" i="13"/>
  <c r="G48" i="13"/>
  <c r="G24" i="13"/>
  <c r="F10" i="13"/>
  <c r="G339" i="13"/>
  <c r="F318" i="13"/>
  <c r="F274" i="13"/>
  <c r="F230" i="13"/>
  <c r="F182" i="13"/>
  <c r="F160" i="13"/>
  <c r="F93" i="13"/>
  <c r="F71" i="13"/>
  <c r="G332" i="13"/>
  <c r="G309" i="13"/>
  <c r="G287" i="13"/>
  <c r="G266" i="13"/>
  <c r="G244" i="13"/>
  <c r="G220" i="13"/>
  <c r="G198" i="13"/>
  <c r="G174" i="13"/>
  <c r="G152" i="13"/>
  <c r="G130" i="13"/>
  <c r="G85" i="13"/>
  <c r="G63" i="13"/>
  <c r="E281" i="12"/>
  <c r="F281" i="12"/>
  <c r="G281" i="12"/>
  <c r="G282" i="12" s="1"/>
  <c r="G283" i="12" s="1"/>
  <c r="G284" i="12" s="1"/>
  <c r="E282" i="12"/>
  <c r="E283" i="12" s="1"/>
  <c r="E284" i="12" s="1"/>
  <c r="F282" i="12"/>
  <c r="F283" i="12" s="1"/>
  <c r="F284" i="12" s="1"/>
  <c r="E237" i="13" l="1"/>
  <c r="G237" i="13"/>
  <c r="F238" i="13"/>
  <c r="G477" i="13"/>
  <c r="E477" i="13"/>
  <c r="E78" i="13"/>
  <c r="G78" i="13"/>
  <c r="F79" i="13"/>
  <c r="G656" i="13"/>
  <c r="F657" i="13"/>
  <c r="E656" i="13"/>
  <c r="F402" i="13"/>
  <c r="E401" i="13"/>
  <c r="G401" i="13"/>
  <c r="E596" i="13"/>
  <c r="F597" i="13"/>
  <c r="G596" i="13"/>
  <c r="E230" i="13"/>
  <c r="G230" i="13"/>
  <c r="F231" i="13"/>
  <c r="G384" i="13"/>
  <c r="F385" i="13"/>
  <c r="E384" i="13"/>
  <c r="E71" i="13"/>
  <c r="G71" i="13"/>
  <c r="F72" i="13"/>
  <c r="E260" i="13"/>
  <c r="G260" i="13"/>
  <c r="F261" i="13"/>
  <c r="E290" i="13"/>
  <c r="G290" i="13"/>
  <c r="E511" i="13"/>
  <c r="F512" i="13"/>
  <c r="G511" i="13"/>
  <c r="E124" i="13"/>
  <c r="G124" i="13"/>
  <c r="F125" i="13"/>
  <c r="E819" i="13"/>
  <c r="G819" i="13"/>
  <c r="E66" i="13"/>
  <c r="G66" i="13"/>
  <c r="G938" i="13"/>
  <c r="F939" i="13"/>
  <c r="E938" i="13"/>
  <c r="E160" i="13"/>
  <c r="G160" i="13"/>
  <c r="F161" i="13"/>
  <c r="E10" i="13"/>
  <c r="F11" i="13"/>
  <c r="G10" i="13"/>
  <c r="E88" i="13"/>
  <c r="G88" i="13"/>
  <c r="E155" i="13"/>
  <c r="G155" i="13"/>
  <c r="G361" i="13"/>
  <c r="F362" i="13"/>
  <c r="E361" i="13"/>
  <c r="G430" i="13"/>
  <c r="F431" i="13"/>
  <c r="E430" i="13"/>
  <c r="E100" i="13"/>
  <c r="G100" i="13"/>
  <c r="F101" i="13"/>
  <c r="E213" i="13"/>
  <c r="G213" i="13"/>
  <c r="F214" i="13"/>
  <c r="E312" i="13"/>
  <c r="G312" i="13"/>
  <c r="E255" i="13"/>
  <c r="G255" i="13"/>
  <c r="F425" i="13"/>
  <c r="E424" i="13"/>
  <c r="G424" i="13"/>
  <c r="F447" i="13"/>
  <c r="E446" i="13"/>
  <c r="G446" i="13"/>
  <c r="E42" i="13"/>
  <c r="G42" i="13"/>
  <c r="E269" i="13"/>
  <c r="G269" i="13"/>
  <c r="E642" i="13"/>
  <c r="G642" i="13"/>
  <c r="E711" i="13"/>
  <c r="G711" i="13"/>
  <c r="F712" i="13"/>
  <c r="E348" i="13"/>
  <c r="G348" i="13"/>
  <c r="F349" i="13"/>
  <c r="E772" i="13"/>
  <c r="G772" i="13"/>
  <c r="F773" i="13"/>
  <c r="G588" i="13"/>
  <c r="E588" i="13"/>
  <c r="F589" i="13"/>
  <c r="G741" i="13"/>
  <c r="F742" i="13"/>
  <c r="E741" i="13"/>
  <c r="G892" i="13"/>
  <c r="E892" i="13"/>
  <c r="G482" i="13"/>
  <c r="F483" i="13"/>
  <c r="E482" i="13"/>
  <c r="E946" i="13"/>
  <c r="G946" i="13"/>
  <c r="F947" i="13"/>
  <c r="E931" i="13"/>
  <c r="G931" i="13"/>
  <c r="E208" i="13"/>
  <c r="G208" i="13"/>
  <c r="E177" i="13"/>
  <c r="G177" i="13"/>
  <c r="E455" i="13"/>
  <c r="G455" i="13"/>
  <c r="G619" i="13"/>
  <c r="E619" i="13"/>
  <c r="F620" i="13"/>
  <c r="G763" i="13"/>
  <c r="F764" i="13"/>
  <c r="E763" i="13"/>
  <c r="G907" i="13"/>
  <c r="E907" i="13"/>
  <c r="E50" i="13"/>
  <c r="G50" i="13"/>
  <c r="F520" i="13"/>
  <c r="E519" i="13"/>
  <c r="G519" i="13"/>
  <c r="E19" i="13"/>
  <c r="G19" i="13"/>
  <c r="F20" i="13"/>
  <c r="F356" i="13"/>
  <c r="E355" i="13"/>
  <c r="G355" i="13"/>
  <c r="F379" i="13"/>
  <c r="E378" i="13"/>
  <c r="G378" i="13"/>
  <c r="E140" i="13"/>
  <c r="G140" i="13"/>
  <c r="E490" i="13"/>
  <c r="F491" i="13"/>
  <c r="G490" i="13"/>
  <c r="G550" i="13"/>
  <c r="F551" i="13"/>
  <c r="E550" i="13"/>
  <c r="E605" i="13"/>
  <c r="F606" i="13"/>
  <c r="G605" i="13"/>
  <c r="G506" i="13"/>
  <c r="E506" i="13"/>
  <c r="E416" i="13"/>
  <c r="G416" i="13"/>
  <c r="F417" i="13"/>
  <c r="G704" i="13"/>
  <c r="E704" i="13"/>
  <c r="F705" i="13"/>
  <c r="E392" i="13"/>
  <c r="G392" i="13"/>
  <c r="F393" i="13"/>
  <c r="G809" i="13"/>
  <c r="F810" i="13"/>
  <c r="E809" i="13"/>
  <c r="E535" i="13"/>
  <c r="F536" i="13"/>
  <c r="G535" i="13"/>
  <c r="G913" i="13"/>
  <c r="E913" i="13"/>
  <c r="F914" i="13"/>
  <c r="E848" i="13"/>
  <c r="G848" i="13"/>
  <c r="E274" i="13"/>
  <c r="G274" i="13"/>
  <c r="F275" i="13"/>
  <c r="E26" i="13"/>
  <c r="G26" i="13"/>
  <c r="E325" i="13"/>
  <c r="G325" i="13"/>
  <c r="F326" i="13"/>
  <c r="E335" i="13"/>
  <c r="G335" i="13"/>
  <c r="E32" i="13"/>
  <c r="G32" i="13"/>
  <c r="F33" i="13"/>
  <c r="E167" i="13"/>
  <c r="G167" i="13"/>
  <c r="F168" i="13"/>
  <c r="E56" i="13"/>
  <c r="G56" i="13"/>
  <c r="F57" i="13"/>
  <c r="E201" i="13"/>
  <c r="G201" i="13"/>
  <c r="E118" i="13"/>
  <c r="G118" i="13"/>
  <c r="E297" i="13"/>
  <c r="G297" i="13"/>
  <c r="F626" i="13"/>
  <c r="E625" i="13"/>
  <c r="G625" i="13"/>
  <c r="E499" i="13"/>
  <c r="G499" i="13"/>
  <c r="E468" i="13"/>
  <c r="F469" i="13"/>
  <c r="G468" i="13"/>
  <c r="E690" i="13"/>
  <c r="F691" i="13"/>
  <c r="G690" i="13"/>
  <c r="F877" i="13"/>
  <c r="E876" i="13"/>
  <c r="G876" i="13"/>
  <c r="E281" i="13"/>
  <c r="G281" i="13"/>
  <c r="F282" i="13"/>
  <c r="E664" i="13"/>
  <c r="G664" i="13"/>
  <c r="F665" i="13"/>
  <c r="E794" i="13"/>
  <c r="G794" i="13"/>
  <c r="F795" i="13"/>
  <c r="E883" i="13"/>
  <c r="F884" i="13"/>
  <c r="G883" i="13"/>
  <c r="G831" i="13"/>
  <c r="F832" i="13"/>
  <c r="E831" i="13"/>
  <c r="E575" i="13"/>
  <c r="G575" i="13"/>
  <c r="G463" i="13"/>
  <c r="E463" i="13"/>
  <c r="E371" i="13"/>
  <c r="G371" i="13"/>
  <c r="E182" i="13"/>
  <c r="G182" i="13"/>
  <c r="F183" i="13"/>
  <c r="E341" i="13"/>
  <c r="G341" i="13"/>
  <c r="F342" i="13"/>
  <c r="G727" i="13"/>
  <c r="F728" i="13"/>
  <c r="E727" i="13"/>
  <c r="E247" i="13"/>
  <c r="G247" i="13"/>
  <c r="E923" i="13"/>
  <c r="G923" i="13"/>
  <c r="E110" i="13"/>
  <c r="G110" i="13"/>
  <c r="E318" i="13"/>
  <c r="G318" i="13"/>
  <c r="F319" i="13"/>
  <c r="E133" i="13"/>
  <c r="G133" i="13"/>
  <c r="E190" i="13"/>
  <c r="G190" i="13"/>
  <c r="F191" i="13"/>
  <c r="G407" i="13"/>
  <c r="F408" i="13"/>
  <c r="E407" i="13"/>
  <c r="G611" i="13"/>
  <c r="E611" i="13"/>
  <c r="F612" i="13"/>
  <c r="G530" i="13"/>
  <c r="E530" i="13"/>
  <c r="E734" i="13"/>
  <c r="G734" i="13"/>
  <c r="F735" i="13"/>
  <c r="E303" i="13"/>
  <c r="G303" i="13"/>
  <c r="F304" i="13"/>
  <c r="E93" i="13"/>
  <c r="G93" i="13"/>
  <c r="F94" i="13"/>
  <c r="E223" i="13"/>
  <c r="G223" i="13"/>
  <c r="E145" i="13"/>
  <c r="G145" i="13"/>
  <c r="F146" i="13"/>
  <c r="G544" i="13"/>
  <c r="E544" i="13"/>
  <c r="G633" i="13"/>
  <c r="E633" i="13"/>
  <c r="F634" i="13"/>
  <c r="G786" i="13"/>
  <c r="E786" i="13"/>
  <c r="F787" i="13"/>
  <c r="E440" i="13"/>
  <c r="G440" i="13"/>
  <c r="G682" i="13"/>
  <c r="E682" i="13"/>
  <c r="F683" i="13"/>
  <c r="E750" i="13"/>
  <c r="G750" i="13"/>
  <c r="G862" i="13"/>
  <c r="E862" i="13"/>
  <c r="F863" i="13"/>
  <c r="E8" i="11"/>
  <c r="G8" i="11"/>
  <c r="E9" i="11"/>
  <c r="F9" i="11"/>
  <c r="F10" i="11" s="1"/>
  <c r="E10" i="11" s="1"/>
  <c r="G9" i="11"/>
  <c r="G10" i="11"/>
  <c r="F11" i="11"/>
  <c r="E11" i="11" s="1"/>
  <c r="G11" i="11"/>
  <c r="E16" i="11"/>
  <c r="G16" i="11"/>
  <c r="E17" i="11"/>
  <c r="F17" i="11"/>
  <c r="F18" i="11" s="1"/>
  <c r="G18" i="11" s="1"/>
  <c r="G17" i="11"/>
  <c r="E18" i="11"/>
  <c r="F19" i="11"/>
  <c r="E24" i="11"/>
  <c r="G24" i="11"/>
  <c r="F25" i="11"/>
  <c r="E32" i="11"/>
  <c r="G32" i="11"/>
  <c r="E33" i="11"/>
  <c r="F33" i="11"/>
  <c r="G33" i="11"/>
  <c r="E34" i="11"/>
  <c r="F34" i="11"/>
  <c r="F35" i="11" s="1"/>
  <c r="E35" i="11" s="1"/>
  <c r="G35" i="11"/>
  <c r="E40" i="11"/>
  <c r="G40" i="11"/>
  <c r="E41" i="11"/>
  <c r="F41" i="11"/>
  <c r="E49" i="11"/>
  <c r="G49" i="11"/>
  <c r="E50" i="11"/>
  <c r="F50" i="11"/>
  <c r="G50" i="11" s="1"/>
  <c r="F51" i="11"/>
  <c r="E51" i="11" s="1"/>
  <c r="G51" i="11"/>
  <c r="F52" i="11"/>
  <c r="E58" i="11"/>
  <c r="G58" i="11"/>
  <c r="F59" i="11"/>
  <c r="E59" i="11" s="1"/>
  <c r="G59" i="11"/>
  <c r="E60" i="11"/>
  <c r="F60" i="11"/>
  <c r="F61" i="11" s="1"/>
  <c r="E61" i="11" s="1"/>
  <c r="G60" i="11"/>
  <c r="G61" i="11"/>
  <c r="F62" i="11"/>
  <c r="E66" i="11"/>
  <c r="G66" i="11"/>
  <c r="E67" i="11"/>
  <c r="F67" i="11"/>
  <c r="F68" i="11" s="1"/>
  <c r="G68" i="11" s="1"/>
  <c r="G67" i="11"/>
  <c r="F69" i="11"/>
  <c r="E75" i="11"/>
  <c r="G75" i="11"/>
  <c r="F76" i="11"/>
  <c r="F77" i="11"/>
  <c r="E83" i="11"/>
  <c r="G83" i="11"/>
  <c r="E84" i="11"/>
  <c r="F84" i="11"/>
  <c r="F85" i="11" s="1"/>
  <c r="E85" i="11" s="1"/>
  <c r="G84" i="11"/>
  <c r="F86" i="11"/>
  <c r="E92" i="11"/>
  <c r="G92" i="11"/>
  <c r="E93" i="11"/>
  <c r="F93" i="11"/>
  <c r="G93" i="11" s="1"/>
  <c r="E94" i="11"/>
  <c r="F94" i="11"/>
  <c r="F95" i="11" s="1"/>
  <c r="G95" i="11" s="1"/>
  <c r="G94" i="11"/>
  <c r="F96" i="11"/>
  <c r="E101" i="11"/>
  <c r="G101" i="11"/>
  <c r="F102" i="11"/>
  <c r="E102" i="11" s="1"/>
  <c r="F103" i="11"/>
  <c r="E110" i="11"/>
  <c r="G110" i="11"/>
  <c r="F111" i="11"/>
  <c r="E118" i="11"/>
  <c r="G118" i="11"/>
  <c r="E119" i="11"/>
  <c r="F119" i="11"/>
  <c r="G119" i="11" s="1"/>
  <c r="F120" i="11"/>
  <c r="E127" i="11"/>
  <c r="G127" i="11"/>
  <c r="F128" i="11"/>
  <c r="E128" i="11" s="1"/>
  <c r="G128" i="11"/>
  <c r="E129" i="11"/>
  <c r="F129" i="11"/>
  <c r="G129" i="11" s="1"/>
  <c r="F130" i="11"/>
  <c r="E135" i="11"/>
  <c r="G135" i="11"/>
  <c r="E136" i="11"/>
  <c r="F136" i="11"/>
  <c r="F137" i="11" s="1"/>
  <c r="E137" i="11" s="1"/>
  <c r="G137" i="11"/>
  <c r="E138" i="11"/>
  <c r="F138" i="11"/>
  <c r="F139" i="11" s="1"/>
  <c r="E139" i="11" s="1"/>
  <c r="G138" i="11"/>
  <c r="G139" i="11"/>
  <c r="E144" i="11"/>
  <c r="G144" i="11"/>
  <c r="E145" i="11"/>
  <c r="F145" i="11"/>
  <c r="G145" i="11" s="1"/>
  <c r="E146" i="11"/>
  <c r="F146" i="11"/>
  <c r="F147" i="11" s="1"/>
  <c r="G147" i="11" s="1"/>
  <c r="E147" i="11"/>
  <c r="E153" i="11"/>
  <c r="G153" i="11"/>
  <c r="F154" i="11"/>
  <c r="G154" i="11"/>
  <c r="E162" i="11"/>
  <c r="G162" i="11"/>
  <c r="E163" i="11"/>
  <c r="F163" i="11"/>
  <c r="F164" i="11" s="1"/>
  <c r="E164" i="11" s="1"/>
  <c r="G163" i="11"/>
  <c r="G164" i="11"/>
  <c r="F165" i="11"/>
  <c r="E171" i="11"/>
  <c r="G171" i="11"/>
  <c r="E172" i="11"/>
  <c r="F172" i="11"/>
  <c r="G172" i="11"/>
  <c r="F173" i="11"/>
  <c r="G173" i="11"/>
  <c r="E180" i="11"/>
  <c r="G180" i="11"/>
  <c r="F181" i="11"/>
  <c r="E181" i="11" s="1"/>
  <c r="G181" i="11"/>
  <c r="E189" i="11"/>
  <c r="G189" i="11"/>
  <c r="F190" i="11"/>
  <c r="E199" i="11"/>
  <c r="G199" i="11"/>
  <c r="E200" i="11"/>
  <c r="F200" i="11"/>
  <c r="G200" i="11" s="1"/>
  <c r="E201" i="11"/>
  <c r="F201" i="11"/>
  <c r="E207" i="11"/>
  <c r="G207" i="11"/>
  <c r="F208" i="11"/>
  <c r="E216" i="11"/>
  <c r="G216" i="11"/>
  <c r="E217" i="11"/>
  <c r="F217" i="11"/>
  <c r="F218" i="11" s="1"/>
  <c r="E218" i="11" s="1"/>
  <c r="G217" i="11"/>
  <c r="F219" i="11"/>
  <c r="G219" i="11"/>
  <c r="E224" i="11"/>
  <c r="G224" i="11"/>
  <c r="E225" i="11"/>
  <c r="F225" i="11"/>
  <c r="G225" i="11" s="1"/>
  <c r="E226" i="11"/>
  <c r="F226" i="11"/>
  <c r="F227" i="11" s="1"/>
  <c r="G227" i="11" s="1"/>
  <c r="G226" i="11"/>
  <c r="F228" i="11"/>
  <c r="E228" i="11" s="1"/>
  <c r="E233" i="11"/>
  <c r="G233" i="11"/>
  <c r="F234" i="11"/>
  <c r="E234" i="11" s="1"/>
  <c r="E235" i="11"/>
  <c r="F235" i="11"/>
  <c r="E241" i="11"/>
  <c r="G241" i="11"/>
  <c r="F242" i="11"/>
  <c r="E250" i="11"/>
  <c r="G250" i="11"/>
  <c r="E251" i="11"/>
  <c r="F251" i="11"/>
  <c r="G251" i="11" s="1"/>
  <c r="F252" i="11"/>
  <c r="E258" i="11"/>
  <c r="G258" i="11"/>
  <c r="F259" i="11"/>
  <c r="E259" i="11" s="1"/>
  <c r="G259" i="11"/>
  <c r="E260" i="11"/>
  <c r="F260" i="11"/>
  <c r="G260" i="11" s="1"/>
  <c r="F261" i="11"/>
  <c r="F262" i="11"/>
  <c r="E267" i="11"/>
  <c r="G267" i="11"/>
  <c r="E268" i="11"/>
  <c r="F268" i="11"/>
  <c r="F269" i="11" s="1"/>
  <c r="E269" i="11" s="1"/>
  <c r="G269" i="11"/>
  <c r="E270" i="11"/>
  <c r="F270" i="11"/>
  <c r="F271" i="11" s="1"/>
  <c r="E271" i="11" s="1"/>
  <c r="G270" i="11"/>
  <c r="E276" i="11"/>
  <c r="G276" i="11"/>
  <c r="E277" i="11"/>
  <c r="F277" i="11"/>
  <c r="G277" i="11" s="1"/>
  <c r="E278" i="11"/>
  <c r="F278" i="11"/>
  <c r="F279" i="11" s="1"/>
  <c r="G279" i="11" s="1"/>
  <c r="E279" i="11"/>
  <c r="E280" i="11"/>
  <c r="F280" i="11"/>
  <c r="G280" i="11"/>
  <c r="E285" i="11"/>
  <c r="G285" i="11"/>
  <c r="F286" i="11"/>
  <c r="E286" i="11" s="1"/>
  <c r="G286" i="11"/>
  <c r="F287" i="11"/>
  <c r="E294" i="11"/>
  <c r="G294" i="11"/>
  <c r="E295" i="11"/>
  <c r="F295" i="11"/>
  <c r="F296" i="11" s="1"/>
  <c r="E296" i="11" s="1"/>
  <c r="G295" i="11"/>
  <c r="G296" i="11"/>
  <c r="F297" i="11"/>
  <c r="E303" i="11"/>
  <c r="G303" i="11"/>
  <c r="E304" i="11"/>
  <c r="F304" i="11"/>
  <c r="G304" i="11" s="1"/>
  <c r="E305" i="11"/>
  <c r="F305" i="11"/>
  <c r="F306" i="11" s="1"/>
  <c r="G306" i="11" s="1"/>
  <c r="G305" i="11"/>
  <c r="E306" i="11"/>
  <c r="F307" i="11"/>
  <c r="E312" i="11"/>
  <c r="G312" i="11"/>
  <c r="F313" i="11"/>
  <c r="E320" i="11"/>
  <c r="G320" i="11"/>
  <c r="F321" i="11"/>
  <c r="E329" i="11"/>
  <c r="G329" i="11"/>
  <c r="E330" i="11"/>
  <c r="F330" i="11"/>
  <c r="G330" i="11" s="1"/>
  <c r="F331" i="11"/>
  <c r="G331" i="11"/>
  <c r="E338" i="11"/>
  <c r="G338" i="11"/>
  <c r="F339" i="11"/>
  <c r="E339" i="11" s="1"/>
  <c r="G339" i="11"/>
  <c r="E349" i="11"/>
  <c r="G349" i="11"/>
  <c r="E350" i="11"/>
  <c r="E351" i="11" s="1"/>
  <c r="E352" i="11" s="1"/>
  <c r="E353" i="11" s="1"/>
  <c r="F350" i="11"/>
  <c r="E357" i="11"/>
  <c r="G357" i="11"/>
  <c r="E358" i="11"/>
  <c r="F358" i="11"/>
  <c r="G358" i="11" s="1"/>
  <c r="E359" i="11"/>
  <c r="F359" i="11"/>
  <c r="E368" i="11"/>
  <c r="G368" i="11"/>
  <c r="F369" i="11"/>
  <c r="E376" i="11"/>
  <c r="G376" i="11"/>
  <c r="E377" i="11"/>
  <c r="F377" i="11"/>
  <c r="F378" i="11" s="1"/>
  <c r="E378" i="11" s="1"/>
  <c r="G377" i="11"/>
  <c r="G378" i="11"/>
  <c r="F379" i="11"/>
  <c r="E386" i="11"/>
  <c r="G386" i="11"/>
  <c r="E387" i="11"/>
  <c r="F387" i="11"/>
  <c r="G387" i="11"/>
  <c r="F388" i="11"/>
  <c r="E394" i="11"/>
  <c r="G394" i="11"/>
  <c r="F395" i="11"/>
  <c r="E395" i="11" s="1"/>
  <c r="G395" i="11"/>
  <c r="E402" i="11"/>
  <c r="G402" i="11"/>
  <c r="E403" i="11"/>
  <c r="F403" i="11"/>
  <c r="F404" i="11" s="1"/>
  <c r="E404" i="11" s="1"/>
  <c r="G403" i="11"/>
  <c r="G404" i="11"/>
  <c r="E410" i="11"/>
  <c r="G410" i="11"/>
  <c r="F411" i="11"/>
  <c r="E419" i="11"/>
  <c r="G419" i="11"/>
  <c r="F420" i="11"/>
  <c r="E420" i="11" s="1"/>
  <c r="G420" i="11"/>
  <c r="E421" i="11"/>
  <c r="F421" i="11"/>
  <c r="F422" i="11" s="1"/>
  <c r="G421" i="11"/>
  <c r="E427" i="11"/>
  <c r="G427" i="11"/>
  <c r="E428" i="11"/>
  <c r="F428" i="11"/>
  <c r="E435" i="11"/>
  <c r="G435" i="11"/>
  <c r="F436" i="11"/>
  <c r="F437" i="11"/>
  <c r="E437" i="11" s="1"/>
  <c r="G437" i="11"/>
  <c r="F438" i="11"/>
  <c r="E444" i="11"/>
  <c r="G444" i="11"/>
  <c r="F445" i="11"/>
  <c r="E445" i="11" s="1"/>
  <c r="G445" i="11"/>
  <c r="E446" i="11"/>
  <c r="F446" i="11"/>
  <c r="G446" i="11"/>
  <c r="F447" i="11"/>
  <c r="F448" i="11" s="1"/>
  <c r="G448" i="11" s="1"/>
  <c r="G447" i="11"/>
  <c r="E452" i="11"/>
  <c r="G452" i="11"/>
  <c r="E453" i="11"/>
  <c r="F453" i="11"/>
  <c r="E461" i="11"/>
  <c r="G461" i="11"/>
  <c r="F462" i="11"/>
  <c r="E470" i="11"/>
  <c r="G470" i="11"/>
  <c r="F471" i="11"/>
  <c r="E471" i="11" s="1"/>
  <c r="G471" i="11"/>
  <c r="E472" i="11"/>
  <c r="F472" i="11"/>
  <c r="F473" i="11" s="1"/>
  <c r="G472" i="11"/>
  <c r="E478" i="11"/>
  <c r="G478" i="11"/>
  <c r="E479" i="11"/>
  <c r="F479" i="11"/>
  <c r="E487" i="11"/>
  <c r="G487" i="11"/>
  <c r="F488" i="11"/>
  <c r="F489" i="11"/>
  <c r="E489" i="11" s="1"/>
  <c r="G489" i="11"/>
  <c r="F490" i="11"/>
  <c r="F491" i="11"/>
  <c r="E495" i="11"/>
  <c r="G495" i="11"/>
  <c r="F496" i="11"/>
  <c r="E496" i="11" s="1"/>
  <c r="G496" i="11"/>
  <c r="E497" i="11"/>
  <c r="F497" i="11"/>
  <c r="G497" i="11"/>
  <c r="F498" i="11"/>
  <c r="F499" i="11" s="1"/>
  <c r="G498" i="11"/>
  <c r="E499" i="11"/>
  <c r="G499" i="11"/>
  <c r="E505" i="11"/>
  <c r="G505" i="11"/>
  <c r="F506" i="11"/>
  <c r="E515" i="11"/>
  <c r="G515" i="11"/>
  <c r="F516" i="11"/>
  <c r="F517" i="11"/>
  <c r="E524" i="11"/>
  <c r="G524" i="11"/>
  <c r="F525" i="11"/>
  <c r="E525" i="11" s="1"/>
  <c r="G525" i="11"/>
  <c r="E526" i="11"/>
  <c r="F526" i="11"/>
  <c r="F527" i="11" s="1"/>
  <c r="G526" i="11"/>
  <c r="E532" i="11"/>
  <c r="G532" i="11"/>
  <c r="F533" i="11"/>
  <c r="E542" i="11"/>
  <c r="G542" i="11"/>
  <c r="F543" i="11"/>
  <c r="E550" i="11"/>
  <c r="G550" i="11"/>
  <c r="F551" i="11"/>
  <c r="E551" i="11" s="1"/>
  <c r="G551" i="11"/>
  <c r="E552" i="11"/>
  <c r="F552" i="11"/>
  <c r="F553" i="11" s="1"/>
  <c r="G552" i="11"/>
  <c r="E559" i="11"/>
  <c r="G559" i="11"/>
  <c r="E560" i="11"/>
  <c r="F560" i="11"/>
  <c r="E567" i="11"/>
  <c r="G567" i="11"/>
  <c r="F568" i="11"/>
  <c r="F569" i="11"/>
  <c r="E569" i="11" s="1"/>
  <c r="G569" i="11"/>
  <c r="F570" i="11"/>
  <c r="E575" i="11"/>
  <c r="G575" i="11"/>
  <c r="F576" i="11"/>
  <c r="E576" i="11" s="1"/>
  <c r="G576" i="11"/>
  <c r="E577" i="11"/>
  <c r="F577" i="11"/>
  <c r="G577" i="11"/>
  <c r="F578" i="11"/>
  <c r="F579" i="11" s="1"/>
  <c r="G578" i="11"/>
  <c r="E585" i="11"/>
  <c r="G585" i="11"/>
  <c r="F586" i="11"/>
  <c r="E593" i="11"/>
  <c r="G593" i="11"/>
  <c r="F594" i="11"/>
  <c r="E601" i="11"/>
  <c r="G601" i="11"/>
  <c r="E602" i="11"/>
  <c r="F602" i="11"/>
  <c r="G602" i="11"/>
  <c r="E603" i="11"/>
  <c r="F603" i="11"/>
  <c r="G603" i="11" s="1"/>
  <c r="F604" i="11"/>
  <c r="G604" i="11"/>
  <c r="E609" i="11"/>
  <c r="G609" i="11"/>
  <c r="F610" i="11"/>
  <c r="E617" i="11"/>
  <c r="G617" i="11"/>
  <c r="E618" i="11"/>
  <c r="F618" i="11"/>
  <c r="G618" i="11"/>
  <c r="E619" i="11"/>
  <c r="F619" i="11"/>
  <c r="F620" i="11" s="1"/>
  <c r="F621" i="11"/>
  <c r="E621" i="11" s="1"/>
  <c r="G621" i="11"/>
  <c r="E626" i="11"/>
  <c r="G626" i="11"/>
  <c r="F627" i="11"/>
  <c r="G627" i="11"/>
  <c r="E634" i="11"/>
  <c r="G634" i="11"/>
  <c r="F635" i="11"/>
  <c r="E644" i="11"/>
  <c r="G644" i="11"/>
  <c r="E645" i="11"/>
  <c r="F645" i="11"/>
  <c r="G645" i="11"/>
  <c r="F646" i="11"/>
  <c r="F647" i="11" s="1"/>
  <c r="G646" i="11"/>
  <c r="E653" i="11"/>
  <c r="G653" i="11"/>
  <c r="F654" i="11"/>
  <c r="E662" i="11"/>
  <c r="G662" i="11"/>
  <c r="F663" i="11"/>
  <c r="E670" i="11"/>
  <c r="G670" i="11"/>
  <c r="E671" i="11"/>
  <c r="F671" i="11"/>
  <c r="G671" i="11"/>
  <c r="E672" i="11"/>
  <c r="F672" i="11"/>
  <c r="F673" i="11" s="1"/>
  <c r="F674" i="11"/>
  <c r="E674" i="11" s="1"/>
  <c r="G674" i="11"/>
  <c r="E679" i="11"/>
  <c r="G679" i="11"/>
  <c r="F680" i="11"/>
  <c r="G680" i="11"/>
  <c r="E688" i="11"/>
  <c r="G688" i="11"/>
  <c r="F689" i="11"/>
  <c r="E697" i="11"/>
  <c r="G697" i="11"/>
  <c r="E698" i="11"/>
  <c r="F698" i="11"/>
  <c r="G698" i="11"/>
  <c r="F699" i="11"/>
  <c r="F700" i="11" s="1"/>
  <c r="G699" i="11"/>
  <c r="E706" i="11"/>
  <c r="G706" i="11"/>
  <c r="F707" i="11"/>
  <c r="E715" i="11"/>
  <c r="G715" i="11"/>
  <c r="E716" i="11"/>
  <c r="F716" i="11"/>
  <c r="E724" i="11"/>
  <c r="G724" i="11"/>
  <c r="E725" i="11"/>
  <c r="F725" i="11"/>
  <c r="G725" i="11"/>
  <c r="E726" i="11"/>
  <c r="F726" i="11"/>
  <c r="F727" i="11" s="1"/>
  <c r="F728" i="11"/>
  <c r="E728" i="11" s="1"/>
  <c r="G728" i="11"/>
  <c r="E734" i="11"/>
  <c r="G734" i="11"/>
  <c r="F735" i="11"/>
  <c r="G735" i="11"/>
  <c r="E742" i="11"/>
  <c r="G742" i="11"/>
  <c r="F743" i="11"/>
  <c r="E752" i="11"/>
  <c r="G752" i="11"/>
  <c r="E753" i="11"/>
  <c r="F753" i="11"/>
  <c r="G753" i="11"/>
  <c r="F754" i="11"/>
  <c r="F755" i="11" s="1"/>
  <c r="G754" i="11"/>
  <c r="E760" i="11"/>
  <c r="G760" i="11"/>
  <c r="F761" i="11"/>
  <c r="E769" i="11"/>
  <c r="G769" i="11"/>
  <c r="E770" i="11"/>
  <c r="F770" i="11"/>
  <c r="E778" i="11"/>
  <c r="G778" i="11"/>
  <c r="E779" i="11"/>
  <c r="F779" i="11"/>
  <c r="G779" i="11"/>
  <c r="E780" i="11"/>
  <c r="F780" i="11"/>
  <c r="F781" i="11" s="1"/>
  <c r="F782" i="11"/>
  <c r="E782" i="11" s="1"/>
  <c r="G782" i="11"/>
  <c r="E786" i="11"/>
  <c r="G786" i="11"/>
  <c r="F787" i="11"/>
  <c r="G787" i="11"/>
  <c r="E796" i="11"/>
  <c r="G796" i="11"/>
  <c r="F797" i="11"/>
  <c r="E805" i="11"/>
  <c r="G805" i="11"/>
  <c r="E806" i="11"/>
  <c r="F806" i="11"/>
  <c r="G806" i="11"/>
  <c r="F807" i="11"/>
  <c r="F808" i="11" s="1"/>
  <c r="G807" i="11"/>
  <c r="E815" i="11"/>
  <c r="G815" i="11"/>
  <c r="F816" i="11"/>
  <c r="E823" i="11"/>
  <c r="G823" i="11"/>
  <c r="E824" i="11"/>
  <c r="F824" i="11"/>
  <c r="E832" i="11"/>
  <c r="G832" i="11"/>
  <c r="E833" i="11"/>
  <c r="F833" i="11"/>
  <c r="G833" i="11"/>
  <c r="E834" i="11"/>
  <c r="F834" i="11"/>
  <c r="F835" i="11" s="1"/>
  <c r="F836" i="11"/>
  <c r="E836" i="11" s="1"/>
  <c r="G836" i="11"/>
  <c r="E841" i="11"/>
  <c r="G841" i="11"/>
  <c r="F842" i="11"/>
  <c r="G842" i="11"/>
  <c r="E850" i="11"/>
  <c r="G850" i="11"/>
  <c r="F851" i="11"/>
  <c r="E859" i="11"/>
  <c r="G859" i="11"/>
  <c r="E860" i="11"/>
  <c r="F860" i="11"/>
  <c r="G860" i="11"/>
  <c r="F861" i="11"/>
  <c r="F862" i="11" s="1"/>
  <c r="G861" i="11"/>
  <c r="E868" i="11"/>
  <c r="G868" i="11"/>
  <c r="F869" i="11"/>
  <c r="E877" i="11"/>
  <c r="G877" i="11"/>
  <c r="E878" i="11"/>
  <c r="F878" i="11"/>
  <c r="E886" i="11"/>
  <c r="G886" i="11"/>
  <c r="E887" i="11"/>
  <c r="F887" i="11"/>
  <c r="G887" i="11"/>
  <c r="E888" i="11"/>
  <c r="F888" i="11"/>
  <c r="F889" i="11" s="1"/>
  <c r="F890" i="11"/>
  <c r="E890" i="11" s="1"/>
  <c r="G890" i="11"/>
  <c r="E895" i="11"/>
  <c r="G895" i="11"/>
  <c r="F896" i="11"/>
  <c r="E896" i="11" s="1"/>
  <c r="G896" i="11"/>
  <c r="F897" i="11"/>
  <c r="E903" i="11"/>
  <c r="G903" i="11"/>
  <c r="E904" i="11"/>
  <c r="F904" i="11"/>
  <c r="G904" i="11" s="1"/>
  <c r="F905" i="11"/>
  <c r="E905" i="11" s="1"/>
  <c r="G905" i="11"/>
  <c r="E912" i="11"/>
  <c r="G912" i="11"/>
  <c r="E913" i="11"/>
  <c r="F913" i="11"/>
  <c r="G913" i="11" s="1"/>
  <c r="F914" i="11"/>
  <c r="F915" i="11" s="1"/>
  <c r="G914" i="11"/>
  <c r="E921" i="11"/>
  <c r="G921" i="11"/>
  <c r="F922" i="11"/>
  <c r="E922" i="11" s="1"/>
  <c r="G922" i="11"/>
  <c r="E930" i="11"/>
  <c r="G930" i="11"/>
  <c r="F931" i="11"/>
  <c r="E939" i="11"/>
  <c r="G939" i="11"/>
  <c r="E940" i="11"/>
  <c r="F940" i="11"/>
  <c r="G940" i="11" s="1"/>
  <c r="F941" i="11"/>
  <c r="F942" i="11" s="1"/>
  <c r="G941" i="11"/>
  <c r="E949" i="11"/>
  <c r="G949" i="11"/>
  <c r="F950" i="11"/>
  <c r="E950" i="11" s="1"/>
  <c r="G950" i="11"/>
  <c r="E957" i="11"/>
  <c r="G957" i="11"/>
  <c r="F958" i="11"/>
  <c r="E966" i="11"/>
  <c r="G966" i="11"/>
  <c r="E967" i="11"/>
  <c r="F967" i="11"/>
  <c r="G967" i="11" s="1"/>
  <c r="F968" i="11"/>
  <c r="F969" i="11" s="1"/>
  <c r="G968" i="11"/>
  <c r="E975" i="11"/>
  <c r="G975" i="11"/>
  <c r="F976" i="11"/>
  <c r="E976" i="11" s="1"/>
  <c r="G976" i="11"/>
  <c r="E984" i="11"/>
  <c r="G984" i="11"/>
  <c r="G985" i="11" s="1"/>
  <c r="G986" i="11" s="1"/>
  <c r="G987" i="11" s="1"/>
  <c r="G988" i="11" s="1"/>
  <c r="F985" i="11"/>
  <c r="E992" i="11"/>
  <c r="E993" i="11" s="1"/>
  <c r="E994" i="11" s="1"/>
  <c r="E995" i="11" s="1"/>
  <c r="E996" i="11" s="1"/>
  <c r="G992" i="11"/>
  <c r="F993" i="11"/>
  <c r="G993" i="11"/>
  <c r="F994" i="11"/>
  <c r="F995" i="11" s="1"/>
  <c r="G994" i="11"/>
  <c r="E1000" i="11"/>
  <c r="E1001" i="11" s="1"/>
  <c r="G1000" i="11"/>
  <c r="F1001" i="11"/>
  <c r="F1002" i="11" s="1"/>
  <c r="F1003" i="11" s="1"/>
  <c r="F1004" i="11" s="1"/>
  <c r="G1001" i="11"/>
  <c r="G1002" i="11" s="1"/>
  <c r="G1003" i="11" s="1"/>
  <c r="G1004" i="11" s="1"/>
  <c r="E1002" i="11"/>
  <c r="E1003" i="11" s="1"/>
  <c r="E1004" i="11" s="1"/>
  <c r="E1009" i="11"/>
  <c r="G1009" i="11"/>
  <c r="F1010" i="11"/>
  <c r="E1017" i="11"/>
  <c r="G1017" i="11"/>
  <c r="F1018" i="11"/>
  <c r="G1018" i="11" s="1"/>
  <c r="F1019" i="11"/>
  <c r="G1019" i="11"/>
  <c r="E1025" i="11"/>
  <c r="E1026" i="11" s="1"/>
  <c r="G1025" i="11"/>
  <c r="F1026" i="11"/>
  <c r="F1027" i="11" s="1"/>
  <c r="G1026" i="11"/>
  <c r="E1027" i="11"/>
  <c r="E1028" i="11" s="1"/>
  <c r="E1029" i="11" s="1"/>
  <c r="E1034" i="11"/>
  <c r="G1034" i="11"/>
  <c r="F1035" i="11"/>
  <c r="E1042" i="11"/>
  <c r="G1042" i="11"/>
  <c r="F1043" i="11"/>
  <c r="G1043" i="11" s="1"/>
  <c r="F1044" i="11"/>
  <c r="G1044" i="11"/>
  <c r="E1050" i="11"/>
  <c r="G1050" i="11"/>
  <c r="F1051" i="11"/>
  <c r="E1051" i="11" s="1"/>
  <c r="G1051" i="11"/>
  <c r="E1058" i="11"/>
  <c r="G1058" i="11"/>
  <c r="E1059" i="11"/>
  <c r="F1059" i="11"/>
  <c r="E1067" i="11"/>
  <c r="G1067" i="11"/>
  <c r="F1068" i="11"/>
  <c r="G1068" i="11" s="1"/>
  <c r="F1069" i="11"/>
  <c r="E1075" i="11"/>
  <c r="G1075" i="11"/>
  <c r="F1076" i="11"/>
  <c r="E1076" i="11" s="1"/>
  <c r="G1076" i="11"/>
  <c r="E1083" i="11"/>
  <c r="G1083" i="11"/>
  <c r="F1084" i="11"/>
  <c r="E1091" i="11"/>
  <c r="G1091" i="11"/>
  <c r="F1092" i="11"/>
  <c r="E1092" i="11" s="1"/>
  <c r="G1092" i="11"/>
  <c r="F1093" i="11"/>
  <c r="G1093" i="11"/>
  <c r="E1103" i="11"/>
  <c r="G1103" i="11"/>
  <c r="F1104" i="11"/>
  <c r="E1104" i="11" s="1"/>
  <c r="G1104" i="11"/>
  <c r="E1111" i="11"/>
  <c r="G1111" i="11"/>
  <c r="F1112" i="11"/>
  <c r="E1112" i="11" s="1"/>
  <c r="E1120" i="11"/>
  <c r="G1120" i="11"/>
  <c r="E1121" i="11"/>
  <c r="F1121" i="11"/>
  <c r="G1121" i="11"/>
  <c r="F1122" i="11"/>
  <c r="G1122" i="11" s="1"/>
  <c r="E1129" i="11"/>
  <c r="G1129" i="11"/>
  <c r="F1130" i="11"/>
  <c r="E1130" i="11" s="1"/>
  <c r="G1130" i="11"/>
  <c r="E1138" i="11"/>
  <c r="G1138" i="11"/>
  <c r="F1139" i="11"/>
  <c r="E1139" i="11" s="1"/>
  <c r="E1147" i="11"/>
  <c r="G1147" i="11"/>
  <c r="F1148" i="11"/>
  <c r="G1148" i="11" s="1"/>
  <c r="F1149" i="11"/>
  <c r="G1149" i="11"/>
  <c r="E1155" i="11"/>
  <c r="G1155" i="11"/>
  <c r="F1156" i="11"/>
  <c r="E1156" i="11" s="1"/>
  <c r="G1156" i="11"/>
  <c r="E1164" i="11"/>
  <c r="G1164" i="11"/>
  <c r="F1165" i="11"/>
  <c r="E1165" i="11" s="1"/>
  <c r="E1173" i="11"/>
  <c r="G1173" i="11"/>
  <c r="F1174" i="11"/>
  <c r="G1174" i="11" s="1"/>
  <c r="F1175" i="11"/>
  <c r="G1175" i="11" s="1"/>
  <c r="E1182" i="11"/>
  <c r="G1182" i="11"/>
  <c r="F1183" i="11"/>
  <c r="E1183" i="11" s="1"/>
  <c r="G1183" i="11"/>
  <c r="E1191" i="11"/>
  <c r="G1191" i="11"/>
  <c r="G1192" i="11" s="1"/>
  <c r="G1193" i="11" s="1"/>
  <c r="G1194" i="11" s="1"/>
  <c r="G1195" i="11" s="1"/>
  <c r="E1192" i="11"/>
  <c r="F1192" i="11"/>
  <c r="F1193" i="11" s="1"/>
  <c r="E1193" i="11" s="1"/>
  <c r="F1194" i="11"/>
  <c r="F1195" i="11" s="1"/>
  <c r="E1195" i="11" s="1"/>
  <c r="E1200" i="11"/>
  <c r="G1200" i="11"/>
  <c r="E1201" i="11"/>
  <c r="F1201" i="11"/>
  <c r="G1201" i="11"/>
  <c r="F1202" i="11"/>
  <c r="G1202" i="11"/>
  <c r="C1212" i="11"/>
  <c r="E1212" i="11"/>
  <c r="G1212" i="11"/>
  <c r="C1213" i="11"/>
  <c r="E1213" i="11"/>
  <c r="F1213" i="11"/>
  <c r="C1216" i="11"/>
  <c r="E1220" i="11"/>
  <c r="G1220" i="11"/>
  <c r="E1221" i="11"/>
  <c r="F1221" i="11"/>
  <c r="G1221" i="11"/>
  <c r="E1222" i="11"/>
  <c r="F1222" i="11"/>
  <c r="E1231" i="11"/>
  <c r="G1231" i="11"/>
  <c r="E1232" i="11"/>
  <c r="F1232" i="11"/>
  <c r="F1233" i="11" s="1"/>
  <c r="F1234" i="11"/>
  <c r="F1235" i="11" s="1"/>
  <c r="G1234" i="11"/>
  <c r="E1239" i="11"/>
  <c r="G1239" i="11"/>
  <c r="E1240" i="11"/>
  <c r="F1240" i="11"/>
  <c r="G1240" i="11"/>
  <c r="F1241" i="11"/>
  <c r="G1241" i="11" s="1"/>
  <c r="E1248" i="11"/>
  <c r="G1248" i="11"/>
  <c r="E1249" i="11"/>
  <c r="F1249" i="11"/>
  <c r="G1249" i="11"/>
  <c r="F1250" i="11"/>
  <c r="E1250" i="11" s="1"/>
  <c r="C1256" i="11"/>
  <c r="E1256" i="11"/>
  <c r="G1256" i="11"/>
  <c r="C1257" i="11"/>
  <c r="E1257" i="11"/>
  <c r="F1257" i="11"/>
  <c r="G1257" i="11"/>
  <c r="F1258" i="11"/>
  <c r="G1258" i="11"/>
  <c r="C1260" i="11"/>
  <c r="C1265" i="11"/>
  <c r="E1265" i="11"/>
  <c r="G1265" i="11"/>
  <c r="C1266" i="11"/>
  <c r="F1266" i="11"/>
  <c r="C1269" i="11"/>
  <c r="E1273" i="11"/>
  <c r="G1273" i="11"/>
  <c r="E1274" i="11"/>
  <c r="F1274" i="11"/>
  <c r="G1274" i="11"/>
  <c r="F1275" i="11"/>
  <c r="C1282" i="11"/>
  <c r="E1282" i="11"/>
  <c r="G1282" i="11"/>
  <c r="C1283" i="11"/>
  <c r="E1283" i="11"/>
  <c r="F1283" i="11"/>
  <c r="G1283" i="11"/>
  <c r="F1284" i="11"/>
  <c r="G1284" i="11"/>
  <c r="C1286" i="11"/>
  <c r="E1290" i="11"/>
  <c r="G1290" i="11"/>
  <c r="F1291" i="11"/>
  <c r="E1299" i="11"/>
  <c r="G1299" i="11"/>
  <c r="F1300" i="11"/>
  <c r="E1308" i="11"/>
  <c r="G1308" i="11"/>
  <c r="F1309" i="11"/>
  <c r="E1309" i="11" s="1"/>
  <c r="G1309" i="11"/>
  <c r="E1310" i="11"/>
  <c r="F1310" i="11"/>
  <c r="F1311" i="11" s="1"/>
  <c r="F1312" i="11"/>
  <c r="E1312" i="11" s="1"/>
  <c r="G1312" i="11"/>
  <c r="E1321" i="11"/>
  <c r="E1322" i="11" s="1"/>
  <c r="G1321" i="11"/>
  <c r="F1322" i="11"/>
  <c r="F1323" i="11" s="1"/>
  <c r="G1322" i="11"/>
  <c r="G1323" i="11" s="1"/>
  <c r="G1324" i="11" s="1"/>
  <c r="G1325" i="11" s="1"/>
  <c r="E1323" i="11"/>
  <c r="E1324" i="11" s="1"/>
  <c r="E1325" i="11" s="1"/>
  <c r="F1324" i="11"/>
  <c r="F1325" i="11" s="1"/>
  <c r="E1329" i="11"/>
  <c r="G1329" i="11"/>
  <c r="G1330" i="11" s="1"/>
  <c r="G1331" i="11" s="1"/>
  <c r="G1332" i="11" s="1"/>
  <c r="G1333" i="11" s="1"/>
  <c r="E1330" i="11"/>
  <c r="E1331" i="11" s="1"/>
  <c r="E1332" i="11" s="1"/>
  <c r="E1333" i="11" s="1"/>
  <c r="F1330" i="11"/>
  <c r="F1331" i="11" s="1"/>
  <c r="F1332" i="11" s="1"/>
  <c r="F1333" i="11" s="1"/>
  <c r="E1338" i="11"/>
  <c r="G1338" i="11"/>
  <c r="F1339" i="11"/>
  <c r="G1339" i="11" s="1"/>
  <c r="E1340" i="11"/>
  <c r="F1340" i="11"/>
  <c r="F1341" i="11" s="1"/>
  <c r="G1340" i="11"/>
  <c r="F1342" i="11"/>
  <c r="E1342" i="11" s="1"/>
  <c r="E1346" i="11"/>
  <c r="F1347" i="11"/>
  <c r="E1347" i="11" s="1"/>
  <c r="F1348" i="11"/>
  <c r="F1349" i="11" s="1"/>
  <c r="F1350" i="11" s="1"/>
  <c r="E1350" i="11" s="1"/>
  <c r="E1349" i="11"/>
  <c r="E1356" i="11"/>
  <c r="G1356" i="11"/>
  <c r="E1357" i="11"/>
  <c r="F1357" i="11"/>
  <c r="G1357" i="11" s="1"/>
  <c r="F1358" i="11"/>
  <c r="G1358" i="11"/>
  <c r="E1365" i="11"/>
  <c r="G1365" i="11"/>
  <c r="F1366" i="11"/>
  <c r="E1366" i="11" s="1"/>
  <c r="G1366" i="11"/>
  <c r="E1367" i="11"/>
  <c r="F1367" i="11"/>
  <c r="E1375" i="11"/>
  <c r="G1375" i="11"/>
  <c r="F1376" i="11"/>
  <c r="F1377" i="11" s="1"/>
  <c r="G1376" i="11"/>
  <c r="E1385" i="11"/>
  <c r="G1385" i="11"/>
  <c r="E1386" i="11"/>
  <c r="F1386" i="11"/>
  <c r="G1386" i="11" s="1"/>
  <c r="F1387" i="11"/>
  <c r="E1394" i="11"/>
  <c r="G1394" i="11"/>
  <c r="F1395" i="11"/>
  <c r="E1395" i="11" s="1"/>
  <c r="G1395" i="11"/>
  <c r="F1396" i="11"/>
  <c r="E1402" i="11"/>
  <c r="G1402" i="11"/>
  <c r="F1403" i="11"/>
  <c r="F1404" i="11" s="1"/>
  <c r="F1405" i="11" s="1"/>
  <c r="E1410" i="11"/>
  <c r="G1410" i="11"/>
  <c r="E1411" i="11"/>
  <c r="F1411" i="11"/>
  <c r="G1411" i="11"/>
  <c r="F1412" i="11"/>
  <c r="G1412" i="11"/>
  <c r="E1418" i="11"/>
  <c r="G1418" i="11"/>
  <c r="E1419" i="11"/>
  <c r="F1419" i="11"/>
  <c r="G1419" i="11"/>
  <c r="E1420" i="11"/>
  <c r="F1420" i="11"/>
  <c r="E1427" i="11"/>
  <c r="G1427" i="11"/>
  <c r="F1428" i="11"/>
  <c r="F1429" i="11" s="1"/>
  <c r="G1428" i="11"/>
  <c r="E1436" i="11"/>
  <c r="G1436" i="11"/>
  <c r="E1437" i="11"/>
  <c r="F1437" i="11"/>
  <c r="G1437" i="11"/>
  <c r="F1438" i="11"/>
  <c r="G1438" i="11" s="1"/>
  <c r="E1447" i="11"/>
  <c r="G1447" i="11"/>
  <c r="F1448" i="11"/>
  <c r="E1448" i="11" s="1"/>
  <c r="G1448" i="11"/>
  <c r="F1449" i="11"/>
  <c r="E1449" i="11" s="1"/>
  <c r="E1457" i="11"/>
  <c r="G1457" i="11"/>
  <c r="E1458" i="11"/>
  <c r="F1458" i="11"/>
  <c r="F1459" i="11" s="1"/>
  <c r="F1460" i="11"/>
  <c r="F1461" i="11" s="1"/>
  <c r="G1460" i="11"/>
  <c r="E1467" i="11"/>
  <c r="G1467" i="11"/>
  <c r="E1468" i="11"/>
  <c r="F1468" i="11"/>
  <c r="G1468" i="11"/>
  <c r="F1469" i="11"/>
  <c r="G1469" i="11"/>
  <c r="E483" i="13" l="1"/>
  <c r="G483" i="13"/>
  <c r="F484" i="13"/>
  <c r="E634" i="13"/>
  <c r="G634" i="13"/>
  <c r="F635" i="13"/>
  <c r="G728" i="13"/>
  <c r="E728" i="13"/>
  <c r="E326" i="13"/>
  <c r="F327" i="13"/>
  <c r="G326" i="13"/>
  <c r="E447" i="13"/>
  <c r="G447" i="13"/>
  <c r="G72" i="13"/>
  <c r="F73" i="13"/>
  <c r="E72" i="13"/>
  <c r="G231" i="13"/>
  <c r="F232" i="13"/>
  <c r="E231" i="13"/>
  <c r="E79" i="13"/>
  <c r="F80" i="13"/>
  <c r="G79" i="13"/>
  <c r="G319" i="13"/>
  <c r="F320" i="13"/>
  <c r="E319" i="13"/>
  <c r="E342" i="13"/>
  <c r="G342" i="13"/>
  <c r="E795" i="13"/>
  <c r="G795" i="13"/>
  <c r="F796" i="13"/>
  <c r="E282" i="13"/>
  <c r="F283" i="13"/>
  <c r="G282" i="13"/>
  <c r="F537" i="13"/>
  <c r="E536" i="13"/>
  <c r="G536" i="13"/>
  <c r="G742" i="13"/>
  <c r="E742" i="13"/>
  <c r="E214" i="13"/>
  <c r="F215" i="13"/>
  <c r="G214" i="13"/>
  <c r="E402" i="13"/>
  <c r="G402" i="13"/>
  <c r="E191" i="13"/>
  <c r="F192" i="13"/>
  <c r="G191" i="13"/>
  <c r="E425" i="13"/>
  <c r="G425" i="13"/>
  <c r="G431" i="13"/>
  <c r="F432" i="13"/>
  <c r="E431" i="13"/>
  <c r="G161" i="13"/>
  <c r="F162" i="13"/>
  <c r="E161" i="13"/>
  <c r="E261" i="13"/>
  <c r="F262" i="13"/>
  <c r="G261" i="13"/>
  <c r="G683" i="13"/>
  <c r="E683" i="13"/>
  <c r="G94" i="13"/>
  <c r="F95" i="13"/>
  <c r="E94" i="13"/>
  <c r="E735" i="13"/>
  <c r="G735" i="13"/>
  <c r="E168" i="13"/>
  <c r="F169" i="13"/>
  <c r="G168" i="13"/>
  <c r="E914" i="13"/>
  <c r="G914" i="13"/>
  <c r="F915" i="13"/>
  <c r="G705" i="13"/>
  <c r="F706" i="13"/>
  <c r="E705" i="13"/>
  <c r="E551" i="13"/>
  <c r="G551" i="13"/>
  <c r="F552" i="13"/>
  <c r="E356" i="13"/>
  <c r="G356" i="13"/>
  <c r="G520" i="13"/>
  <c r="F521" i="13"/>
  <c r="E520" i="13"/>
  <c r="G764" i="13"/>
  <c r="F765" i="13"/>
  <c r="E764" i="13"/>
  <c r="F590" i="13"/>
  <c r="E589" i="13"/>
  <c r="G589" i="13"/>
  <c r="E349" i="13"/>
  <c r="G349" i="13"/>
  <c r="G385" i="13"/>
  <c r="F386" i="13"/>
  <c r="E385" i="13"/>
  <c r="G597" i="13"/>
  <c r="F598" i="13"/>
  <c r="E597" i="13"/>
  <c r="G657" i="13"/>
  <c r="E657" i="13"/>
  <c r="F658" i="13"/>
  <c r="E863" i="13"/>
  <c r="G863" i="13"/>
  <c r="E146" i="13"/>
  <c r="F147" i="13"/>
  <c r="G146" i="13"/>
  <c r="G183" i="13"/>
  <c r="F184" i="13"/>
  <c r="E183" i="13"/>
  <c r="E665" i="13"/>
  <c r="G665" i="13"/>
  <c r="F666" i="13"/>
  <c r="G275" i="13"/>
  <c r="F276" i="13"/>
  <c r="E275" i="13"/>
  <c r="G810" i="13"/>
  <c r="E810" i="13"/>
  <c r="E20" i="13"/>
  <c r="G20" i="13"/>
  <c r="F948" i="13"/>
  <c r="E947" i="13"/>
  <c r="G947" i="13"/>
  <c r="E101" i="13"/>
  <c r="F102" i="13"/>
  <c r="G101" i="13"/>
  <c r="F513" i="13"/>
  <c r="E512" i="13"/>
  <c r="G512" i="13"/>
  <c r="E238" i="13"/>
  <c r="F239" i="13"/>
  <c r="G238" i="13"/>
  <c r="F613" i="13"/>
  <c r="E612" i="13"/>
  <c r="G612" i="13"/>
  <c r="G832" i="13"/>
  <c r="F833" i="13"/>
  <c r="E832" i="13"/>
  <c r="G362" i="13"/>
  <c r="F363" i="13"/>
  <c r="E362" i="13"/>
  <c r="G787" i="13"/>
  <c r="E787" i="13"/>
  <c r="F788" i="13"/>
  <c r="E691" i="13"/>
  <c r="G691" i="13"/>
  <c r="E884" i="13"/>
  <c r="G884" i="13"/>
  <c r="F885" i="13"/>
  <c r="F470" i="13"/>
  <c r="E469" i="13"/>
  <c r="G469" i="13"/>
  <c r="G626" i="13"/>
  <c r="F627" i="13"/>
  <c r="E626" i="13"/>
  <c r="E620" i="13"/>
  <c r="G620" i="13"/>
  <c r="E304" i="13"/>
  <c r="F305" i="13"/>
  <c r="G304" i="13"/>
  <c r="G408" i="13"/>
  <c r="F409" i="13"/>
  <c r="E408" i="13"/>
  <c r="G877" i="13"/>
  <c r="E877" i="13"/>
  <c r="E57" i="13"/>
  <c r="F58" i="13"/>
  <c r="G57" i="13"/>
  <c r="E33" i="13"/>
  <c r="F34" i="13"/>
  <c r="G33" i="13"/>
  <c r="E393" i="13"/>
  <c r="G393" i="13"/>
  <c r="F394" i="13"/>
  <c r="E417" i="13"/>
  <c r="G417" i="13"/>
  <c r="G606" i="13"/>
  <c r="E606" i="13"/>
  <c r="F492" i="13"/>
  <c r="E491" i="13"/>
  <c r="G491" i="13"/>
  <c r="E379" i="13"/>
  <c r="G379" i="13"/>
  <c r="E773" i="13"/>
  <c r="G773" i="13"/>
  <c r="E712" i="13"/>
  <c r="G712" i="13"/>
  <c r="F713" i="13"/>
  <c r="G11" i="13"/>
  <c r="F12" i="13"/>
  <c r="E11" i="13"/>
  <c r="G939" i="13"/>
  <c r="F940" i="13"/>
  <c r="E939" i="13"/>
  <c r="E125" i="13"/>
  <c r="F126" i="13"/>
  <c r="G125" i="13"/>
  <c r="F1406" i="11"/>
  <c r="E1405" i="11"/>
  <c r="G1405" i="11"/>
  <c r="F959" i="11"/>
  <c r="E958" i="11"/>
  <c r="G958" i="11"/>
  <c r="E1358" i="11"/>
  <c r="F1359" i="11"/>
  <c r="G1235" i="11"/>
  <c r="E1235" i="11"/>
  <c r="F1036" i="11"/>
  <c r="G1035" i="11"/>
  <c r="G995" i="11"/>
  <c r="F996" i="11"/>
  <c r="G996" i="11" s="1"/>
  <c r="E816" i="11"/>
  <c r="F817" i="11"/>
  <c r="G816" i="11"/>
  <c r="F744" i="11"/>
  <c r="G743" i="11"/>
  <c r="E743" i="11"/>
  <c r="G1461" i="11"/>
  <c r="E1461" i="11"/>
  <c r="G1429" i="11"/>
  <c r="E1429" i="11"/>
  <c r="G1377" i="11"/>
  <c r="E1377" i="11"/>
  <c r="F1301" i="11"/>
  <c r="G1300" i="11"/>
  <c r="E1284" i="11"/>
  <c r="F1285" i="11"/>
  <c r="E1258" i="11"/>
  <c r="F1259" i="11"/>
  <c r="F1203" i="11"/>
  <c r="E1202" i="11"/>
  <c r="F1150" i="11"/>
  <c r="E1149" i="11"/>
  <c r="G586" i="11"/>
  <c r="F587" i="11"/>
  <c r="E586" i="11"/>
  <c r="G1459" i="11"/>
  <c r="E1459" i="11"/>
  <c r="F1430" i="11"/>
  <c r="G1403" i="11"/>
  <c r="E1387" i="11"/>
  <c r="F1388" i="11"/>
  <c r="F1378" i="11"/>
  <c r="G1342" i="11"/>
  <c r="E1291" i="11"/>
  <c r="F1292" i="11"/>
  <c r="F1223" i="11"/>
  <c r="G1222" i="11"/>
  <c r="F1214" i="11"/>
  <c r="G1213" i="11"/>
  <c r="F1070" i="11"/>
  <c r="E1069" i="11"/>
  <c r="F1060" i="11"/>
  <c r="G1059" i="11"/>
  <c r="G942" i="11"/>
  <c r="F943" i="11"/>
  <c r="E942" i="11"/>
  <c r="F932" i="11"/>
  <c r="E931" i="11"/>
  <c r="G931" i="11"/>
  <c r="E869" i="11"/>
  <c r="F870" i="11"/>
  <c r="G869" i="11"/>
  <c r="F798" i="11"/>
  <c r="G797" i="11"/>
  <c r="E797" i="11"/>
  <c r="E707" i="11"/>
  <c r="F708" i="11"/>
  <c r="G707" i="11"/>
  <c r="G533" i="11"/>
  <c r="F534" i="11"/>
  <c r="E533" i="11"/>
  <c r="F380" i="11"/>
  <c r="E379" i="11"/>
  <c r="G379" i="11"/>
  <c r="E1241" i="11"/>
  <c r="F1242" i="11"/>
  <c r="F1166" i="11"/>
  <c r="G1165" i="11"/>
  <c r="F1176" i="11"/>
  <c r="E1175" i="11"/>
  <c r="F1113" i="11"/>
  <c r="G1112" i="11"/>
  <c r="G579" i="11"/>
  <c r="E579" i="11"/>
  <c r="G969" i="11"/>
  <c r="F970" i="11"/>
  <c r="E969" i="11"/>
  <c r="E654" i="11"/>
  <c r="F655" i="11"/>
  <c r="G654" i="11"/>
  <c r="E1469" i="11"/>
  <c r="F1470" i="11"/>
  <c r="F1397" i="11"/>
  <c r="G1396" i="11"/>
  <c r="F1276" i="11"/>
  <c r="G1275" i="11"/>
  <c r="F1045" i="11"/>
  <c r="E1044" i="11"/>
  <c r="E96" i="11"/>
  <c r="G96" i="11"/>
  <c r="E1412" i="11"/>
  <c r="F1413" i="11"/>
  <c r="E1396" i="11"/>
  <c r="F1267" i="11"/>
  <c r="G1266" i="11"/>
  <c r="F1094" i="11"/>
  <c r="E1093" i="11"/>
  <c r="E1460" i="11"/>
  <c r="E1428" i="11"/>
  <c r="F1421" i="11"/>
  <c r="G1420" i="11"/>
  <c r="E1376" i="11"/>
  <c r="F1368" i="11"/>
  <c r="G1367" i="11"/>
  <c r="G1341" i="11"/>
  <c r="E1341" i="11"/>
  <c r="G1310" i="11"/>
  <c r="E1300" i="11"/>
  <c r="E1266" i="11"/>
  <c r="G1232" i="11"/>
  <c r="E1194" i="11"/>
  <c r="F1085" i="11"/>
  <c r="G1084" i="11"/>
  <c r="G1027" i="11"/>
  <c r="F1028" i="11"/>
  <c r="F1020" i="11"/>
  <c r="E1019" i="11"/>
  <c r="F852" i="11"/>
  <c r="G851" i="11"/>
  <c r="E851" i="11"/>
  <c r="E761" i="11"/>
  <c r="F762" i="11"/>
  <c r="G761" i="11"/>
  <c r="F690" i="11"/>
  <c r="G689" i="11"/>
  <c r="E689" i="11"/>
  <c r="F528" i="11"/>
  <c r="E527" i="11"/>
  <c r="G527" i="11"/>
  <c r="F351" i="11"/>
  <c r="G350" i="11"/>
  <c r="F1450" i="11"/>
  <c r="G1449" i="11"/>
  <c r="G1404" i="11"/>
  <c r="E1404" i="11"/>
  <c r="E1403" i="11"/>
  <c r="F1251" i="11"/>
  <c r="G1250" i="11"/>
  <c r="F986" i="11"/>
  <c r="E985" i="11"/>
  <c r="E1348" i="11"/>
  <c r="E1275" i="11"/>
  <c r="E1234" i="11"/>
  <c r="F1140" i="11"/>
  <c r="G1139" i="11"/>
  <c r="E1035" i="11"/>
  <c r="F1011" i="11"/>
  <c r="E1010" i="11"/>
  <c r="G1010" i="11"/>
  <c r="G1458" i="11"/>
  <c r="E1438" i="11"/>
  <c r="F1439" i="11"/>
  <c r="G1387" i="11"/>
  <c r="G1311" i="11"/>
  <c r="E1311" i="11"/>
  <c r="G1291" i="11"/>
  <c r="G1233" i="11"/>
  <c r="E1233" i="11"/>
  <c r="F1123" i="11"/>
  <c r="E1122" i="11"/>
  <c r="E1084" i="11"/>
  <c r="G1069" i="11"/>
  <c r="G915" i="11"/>
  <c r="F916" i="11"/>
  <c r="E915" i="11"/>
  <c r="G897" i="11"/>
  <c r="E897" i="11"/>
  <c r="F898" i="11"/>
  <c r="F636" i="11"/>
  <c r="G635" i="11"/>
  <c r="E635" i="11"/>
  <c r="E941" i="11"/>
  <c r="E1339" i="11"/>
  <c r="F1184" i="11"/>
  <c r="E1174" i="11"/>
  <c r="F1157" i="11"/>
  <c r="E1148" i="11"/>
  <c r="F1131" i="11"/>
  <c r="F1105" i="11"/>
  <c r="F1077" i="11"/>
  <c r="E1068" i="11"/>
  <c r="F1052" i="11"/>
  <c r="E1043" i="11"/>
  <c r="E1018" i="11"/>
  <c r="F977" i="11"/>
  <c r="F951" i="11"/>
  <c r="F923" i="11"/>
  <c r="F906" i="11"/>
  <c r="F554" i="11"/>
  <c r="E553" i="11"/>
  <c r="G553" i="11"/>
  <c r="F474" i="11"/>
  <c r="E473" i="11"/>
  <c r="G473" i="11"/>
  <c r="G453" i="11"/>
  <c r="F454" i="11"/>
  <c r="F389" i="11"/>
  <c r="E388" i="11"/>
  <c r="G388" i="11"/>
  <c r="G862" i="11"/>
  <c r="E862" i="11"/>
  <c r="G808" i="11"/>
  <c r="E808" i="11"/>
  <c r="G755" i="11"/>
  <c r="E755" i="11"/>
  <c r="G700" i="11"/>
  <c r="E700" i="11"/>
  <c r="G647" i="11"/>
  <c r="E647" i="11"/>
  <c r="E517" i="11"/>
  <c r="F518" i="11"/>
  <c r="G517" i="11"/>
  <c r="G506" i="11"/>
  <c r="F507" i="11"/>
  <c r="E506" i="11"/>
  <c r="E462" i="11"/>
  <c r="G462" i="11"/>
  <c r="F463" i="11"/>
  <c r="E438" i="11"/>
  <c r="G438" i="11"/>
  <c r="F439" i="11"/>
  <c r="E369" i="11"/>
  <c r="G369" i="11"/>
  <c r="F370" i="11"/>
  <c r="G262" i="11"/>
  <c r="E262" i="11"/>
  <c r="G103" i="11"/>
  <c r="F104" i="11"/>
  <c r="E103" i="11"/>
  <c r="E914" i="11"/>
  <c r="E861" i="11"/>
  <c r="E807" i="11"/>
  <c r="E754" i="11"/>
  <c r="E699" i="11"/>
  <c r="E646" i="11"/>
  <c r="E594" i="11"/>
  <c r="G594" i="11"/>
  <c r="F595" i="11"/>
  <c r="E570" i="11"/>
  <c r="G570" i="11"/>
  <c r="F571" i="11"/>
  <c r="E516" i="11"/>
  <c r="G516" i="11"/>
  <c r="E307" i="11"/>
  <c r="G307" i="11"/>
  <c r="G287" i="11"/>
  <c r="E287" i="11"/>
  <c r="F288" i="11"/>
  <c r="E261" i="11"/>
  <c r="G261" i="11"/>
  <c r="F220" i="11"/>
  <c r="E219" i="11"/>
  <c r="F191" i="11"/>
  <c r="G190" i="11"/>
  <c r="F174" i="11"/>
  <c r="E173" i="11"/>
  <c r="F166" i="11"/>
  <c r="E165" i="11"/>
  <c r="G165" i="11"/>
  <c r="F121" i="11"/>
  <c r="E120" i="11"/>
  <c r="G120" i="11"/>
  <c r="E77" i="11"/>
  <c r="G77" i="11"/>
  <c r="F78" i="11"/>
  <c r="F20" i="11"/>
  <c r="E19" i="11"/>
  <c r="G19" i="11"/>
  <c r="G888" i="11"/>
  <c r="F879" i="11"/>
  <c r="G878" i="11"/>
  <c r="E842" i="11"/>
  <c r="F843" i="11"/>
  <c r="G834" i="11"/>
  <c r="F825" i="11"/>
  <c r="G824" i="11"/>
  <c r="E787" i="11"/>
  <c r="F788" i="11"/>
  <c r="G780" i="11"/>
  <c r="F771" i="11"/>
  <c r="G770" i="11"/>
  <c r="E735" i="11"/>
  <c r="F736" i="11"/>
  <c r="G726" i="11"/>
  <c r="F717" i="11"/>
  <c r="G716" i="11"/>
  <c r="E680" i="11"/>
  <c r="F681" i="11"/>
  <c r="G672" i="11"/>
  <c r="F664" i="11"/>
  <c r="G663" i="11"/>
  <c r="E627" i="11"/>
  <c r="F628" i="11"/>
  <c r="G619" i="11"/>
  <c r="F611" i="11"/>
  <c r="G610" i="11"/>
  <c r="E604" i="11"/>
  <c r="F605" i="11"/>
  <c r="E491" i="11"/>
  <c r="G491" i="11"/>
  <c r="E448" i="11"/>
  <c r="F243" i="11"/>
  <c r="E242" i="11"/>
  <c r="G242" i="11"/>
  <c r="E190" i="11"/>
  <c r="G76" i="11"/>
  <c r="E76" i="11"/>
  <c r="G52" i="11"/>
  <c r="E52" i="11"/>
  <c r="F53" i="11"/>
  <c r="E968" i="11"/>
  <c r="G889" i="11"/>
  <c r="E889" i="11"/>
  <c r="F863" i="11"/>
  <c r="G835" i="11"/>
  <c r="E835" i="11"/>
  <c r="F809" i="11"/>
  <c r="G781" i="11"/>
  <c r="E781" i="11"/>
  <c r="F756" i="11"/>
  <c r="G727" i="11"/>
  <c r="E727" i="11"/>
  <c r="F701" i="11"/>
  <c r="G673" i="11"/>
  <c r="E673" i="11"/>
  <c r="E663" i="11"/>
  <c r="F648" i="11"/>
  <c r="G620" i="11"/>
  <c r="E620" i="11"/>
  <c r="E610" i="11"/>
  <c r="E490" i="11"/>
  <c r="G490" i="11"/>
  <c r="F423" i="11"/>
  <c r="E422" i="11"/>
  <c r="G422" i="11"/>
  <c r="E154" i="11"/>
  <c r="F155" i="11"/>
  <c r="F42" i="11"/>
  <c r="G41" i="11"/>
  <c r="E543" i="11"/>
  <c r="G543" i="11"/>
  <c r="G479" i="11"/>
  <c r="F480" i="11"/>
  <c r="E411" i="11"/>
  <c r="G411" i="11"/>
  <c r="F360" i="11"/>
  <c r="G359" i="11"/>
  <c r="F322" i="11"/>
  <c r="E321" i="11"/>
  <c r="E313" i="11"/>
  <c r="G313" i="11"/>
  <c r="F314" i="11"/>
  <c r="F298" i="11"/>
  <c r="E297" i="11"/>
  <c r="G297" i="11"/>
  <c r="F253" i="11"/>
  <c r="E252" i="11"/>
  <c r="G252" i="11"/>
  <c r="G235" i="11"/>
  <c r="F236" i="11"/>
  <c r="E208" i="11"/>
  <c r="G208" i="11"/>
  <c r="E130" i="11"/>
  <c r="G130" i="11"/>
  <c r="F87" i="11"/>
  <c r="E86" i="11"/>
  <c r="F70" i="11"/>
  <c r="E69" i="11"/>
  <c r="E62" i="11"/>
  <c r="G62" i="11"/>
  <c r="G25" i="11"/>
  <c r="E25" i="11"/>
  <c r="F26" i="11"/>
  <c r="E568" i="11"/>
  <c r="G568" i="11"/>
  <c r="E436" i="11"/>
  <c r="G436" i="11"/>
  <c r="F332" i="11"/>
  <c r="E331" i="11"/>
  <c r="G560" i="11"/>
  <c r="F561" i="11"/>
  <c r="F544" i="11"/>
  <c r="E488" i="11"/>
  <c r="G488" i="11"/>
  <c r="G428" i="11"/>
  <c r="F429" i="11"/>
  <c r="F412" i="11"/>
  <c r="G321" i="11"/>
  <c r="G228" i="11"/>
  <c r="F209" i="11"/>
  <c r="F202" i="11"/>
  <c r="G201" i="11"/>
  <c r="F131" i="11"/>
  <c r="F112" i="11"/>
  <c r="E111" i="11"/>
  <c r="G111" i="11"/>
  <c r="G86" i="11"/>
  <c r="G69" i="11"/>
  <c r="E578" i="11"/>
  <c r="E498" i="11"/>
  <c r="E447" i="11"/>
  <c r="G271" i="11"/>
  <c r="E227" i="11"/>
  <c r="G218" i="11"/>
  <c r="E95" i="11"/>
  <c r="G85" i="11"/>
  <c r="E68" i="11"/>
  <c r="F405" i="11"/>
  <c r="F396" i="11"/>
  <c r="F148" i="11"/>
  <c r="F36" i="11"/>
  <c r="F340" i="11"/>
  <c r="G278" i="11"/>
  <c r="G268" i="11"/>
  <c r="G234" i="11"/>
  <c r="F182" i="11"/>
  <c r="G146" i="11"/>
  <c r="G136" i="11"/>
  <c r="G102" i="11"/>
  <c r="G34" i="11"/>
  <c r="F686" i="1"/>
  <c r="F424" i="1"/>
  <c r="F407" i="1"/>
  <c r="F415" i="1"/>
  <c r="G343" i="1"/>
  <c r="F343" i="1"/>
  <c r="F215" i="1"/>
  <c r="F278" i="1"/>
  <c r="F268" i="1"/>
  <c r="E133" i="1"/>
  <c r="E134" i="1" s="1"/>
  <c r="E135" i="1" s="1"/>
  <c r="E132" i="1"/>
  <c r="F60" i="1"/>
  <c r="F51" i="1"/>
  <c r="E492" i="13" l="1"/>
  <c r="G492" i="13"/>
  <c r="E58" i="13"/>
  <c r="G58" i="13"/>
  <c r="E885" i="13"/>
  <c r="G885" i="13"/>
  <c r="G833" i="13"/>
  <c r="E833" i="13"/>
  <c r="E239" i="13"/>
  <c r="G239" i="13"/>
  <c r="E102" i="13"/>
  <c r="G102" i="13"/>
  <c r="E666" i="13"/>
  <c r="G666" i="13"/>
  <c r="G386" i="13"/>
  <c r="E386" i="13"/>
  <c r="G590" i="13"/>
  <c r="E590" i="13"/>
  <c r="E95" i="13"/>
  <c r="G95" i="13"/>
  <c r="E126" i="13"/>
  <c r="G126" i="13"/>
  <c r="E12" i="13"/>
  <c r="G12" i="13"/>
  <c r="E627" i="13"/>
  <c r="G627" i="13"/>
  <c r="E147" i="13"/>
  <c r="G147" i="13"/>
  <c r="G706" i="13"/>
  <c r="E706" i="13"/>
  <c r="E169" i="13"/>
  <c r="G169" i="13"/>
  <c r="E796" i="13"/>
  <c r="G796" i="13"/>
  <c r="E320" i="13"/>
  <c r="G320" i="13"/>
  <c r="E232" i="13"/>
  <c r="G232" i="13"/>
  <c r="G635" i="13"/>
  <c r="E635" i="13"/>
  <c r="E34" i="13"/>
  <c r="G34" i="13"/>
  <c r="G915" i="13"/>
  <c r="E915" i="13"/>
  <c r="E305" i="13"/>
  <c r="G305" i="13"/>
  <c r="G765" i="13"/>
  <c r="E765" i="13"/>
  <c r="E162" i="13"/>
  <c r="G162" i="13"/>
  <c r="G363" i="13"/>
  <c r="E363" i="13"/>
  <c r="E598" i="13"/>
  <c r="G598" i="13"/>
  <c r="G552" i="13"/>
  <c r="E552" i="13"/>
  <c r="E215" i="13"/>
  <c r="G215" i="13"/>
  <c r="E537" i="13"/>
  <c r="G537" i="13"/>
  <c r="G940" i="13"/>
  <c r="E940" i="13"/>
  <c r="G613" i="13"/>
  <c r="E613" i="13"/>
  <c r="E513" i="13"/>
  <c r="G513" i="13"/>
  <c r="E948" i="13"/>
  <c r="G948" i="13"/>
  <c r="E276" i="13"/>
  <c r="G276" i="13"/>
  <c r="E184" i="13"/>
  <c r="G184" i="13"/>
  <c r="E192" i="13"/>
  <c r="G192" i="13"/>
  <c r="E80" i="13"/>
  <c r="G80" i="13"/>
  <c r="E73" i="13"/>
  <c r="G73" i="13"/>
  <c r="G484" i="13"/>
  <c r="E484" i="13"/>
  <c r="E713" i="13"/>
  <c r="G713" i="13"/>
  <c r="E327" i="13"/>
  <c r="G327" i="13"/>
  <c r="E394" i="13"/>
  <c r="G394" i="13"/>
  <c r="G409" i="13"/>
  <c r="E409" i="13"/>
  <c r="E470" i="13"/>
  <c r="G470" i="13"/>
  <c r="G788" i="13"/>
  <c r="E788" i="13"/>
  <c r="G658" i="13"/>
  <c r="E658" i="13"/>
  <c r="E521" i="13"/>
  <c r="G521" i="13"/>
  <c r="E262" i="13"/>
  <c r="G262" i="13"/>
  <c r="G432" i="13"/>
  <c r="E432" i="13"/>
  <c r="E283" i="13"/>
  <c r="G283" i="13"/>
  <c r="G561" i="11"/>
  <c r="E561" i="11"/>
  <c r="F562" i="11"/>
  <c r="G396" i="11"/>
  <c r="F397" i="11"/>
  <c r="E396" i="11"/>
  <c r="G202" i="11"/>
  <c r="F203" i="11"/>
  <c r="E202" i="11"/>
  <c r="G70" i="11"/>
  <c r="E70" i="11"/>
  <c r="G480" i="11"/>
  <c r="E480" i="11"/>
  <c r="F481" i="11"/>
  <c r="G78" i="11"/>
  <c r="E78" i="11"/>
  <c r="E191" i="11"/>
  <c r="F192" i="11"/>
  <c r="G191" i="11"/>
  <c r="G923" i="11"/>
  <c r="F924" i="11"/>
  <c r="E923" i="11"/>
  <c r="G655" i="11"/>
  <c r="E655" i="11"/>
  <c r="F656" i="11"/>
  <c r="G340" i="11"/>
  <c r="E340" i="11"/>
  <c r="F341" i="11"/>
  <c r="E112" i="11"/>
  <c r="G112" i="11"/>
  <c r="F113" i="11"/>
  <c r="E544" i="11"/>
  <c r="G544" i="11"/>
  <c r="F545" i="11"/>
  <c r="G314" i="11"/>
  <c r="F315" i="11"/>
  <c r="E314" i="11"/>
  <c r="G360" i="11"/>
  <c r="F361" i="11"/>
  <c r="E360" i="11"/>
  <c r="E53" i="11"/>
  <c r="G53" i="11"/>
  <c r="G605" i="11"/>
  <c r="E605" i="11"/>
  <c r="E771" i="11"/>
  <c r="G771" i="11"/>
  <c r="F772" i="11"/>
  <c r="E595" i="11"/>
  <c r="G595" i="11"/>
  <c r="F596" i="11"/>
  <c r="G507" i="11"/>
  <c r="F508" i="11"/>
  <c r="E507" i="11"/>
  <c r="G454" i="11"/>
  <c r="F455" i="11"/>
  <c r="E454" i="11"/>
  <c r="G1131" i="11"/>
  <c r="F1132" i="11"/>
  <c r="E1131" i="11"/>
  <c r="F352" i="11"/>
  <c r="G351" i="11"/>
  <c r="E690" i="11"/>
  <c r="F691" i="11"/>
  <c r="G690" i="11"/>
  <c r="E852" i="11"/>
  <c r="F853" i="11"/>
  <c r="G852" i="11"/>
  <c r="E1085" i="11"/>
  <c r="G1085" i="11"/>
  <c r="F1086" i="11"/>
  <c r="E1421" i="11"/>
  <c r="G1421" i="11"/>
  <c r="F1422" i="11"/>
  <c r="E1267" i="11"/>
  <c r="G1267" i="11"/>
  <c r="F1268" i="11"/>
  <c r="G1470" i="11"/>
  <c r="F1471" i="11"/>
  <c r="E1470" i="11"/>
  <c r="E970" i="11"/>
  <c r="G970" i="11"/>
  <c r="G1070" i="11"/>
  <c r="E1070" i="11"/>
  <c r="F1071" i="11"/>
  <c r="F1431" i="11"/>
  <c r="G1430" i="11"/>
  <c r="E1430" i="11"/>
  <c r="G1285" i="11"/>
  <c r="F1286" i="11"/>
  <c r="E1285" i="11"/>
  <c r="E744" i="11"/>
  <c r="F745" i="11"/>
  <c r="G744" i="11"/>
  <c r="E423" i="11"/>
  <c r="G423" i="11"/>
  <c r="G843" i="11"/>
  <c r="E843" i="11"/>
  <c r="F844" i="11"/>
  <c r="E554" i="11"/>
  <c r="G554" i="11"/>
  <c r="G1123" i="11"/>
  <c r="E1123" i="11"/>
  <c r="F1124" i="11"/>
  <c r="E1011" i="11"/>
  <c r="G1011" i="11"/>
  <c r="F1012" i="11"/>
  <c r="G1045" i="11"/>
  <c r="E1045" i="11"/>
  <c r="F1046" i="11"/>
  <c r="G1176" i="11"/>
  <c r="E1176" i="11"/>
  <c r="F1177" i="11"/>
  <c r="G708" i="11"/>
  <c r="E708" i="11"/>
  <c r="F709" i="11"/>
  <c r="G870" i="11"/>
  <c r="E870" i="11"/>
  <c r="F871" i="11"/>
  <c r="E943" i="11"/>
  <c r="G943" i="11"/>
  <c r="G1150" i="11"/>
  <c r="E1150" i="11"/>
  <c r="F1151" i="11"/>
  <c r="E1036" i="11"/>
  <c r="G1036" i="11"/>
  <c r="F1037" i="11"/>
  <c r="G182" i="11"/>
  <c r="E182" i="11"/>
  <c r="F183" i="11"/>
  <c r="G148" i="11"/>
  <c r="E148" i="11"/>
  <c r="G429" i="11"/>
  <c r="E429" i="11"/>
  <c r="F430" i="11"/>
  <c r="G253" i="11"/>
  <c r="E253" i="11"/>
  <c r="F254" i="11"/>
  <c r="G42" i="11"/>
  <c r="F43" i="11"/>
  <c r="E42" i="11"/>
  <c r="G756" i="11"/>
  <c r="E756" i="11"/>
  <c r="G863" i="11"/>
  <c r="E863" i="11"/>
  <c r="E243" i="11"/>
  <c r="G243" i="11"/>
  <c r="F244" i="11"/>
  <c r="E664" i="11"/>
  <c r="G664" i="11"/>
  <c r="F665" i="11"/>
  <c r="G788" i="11"/>
  <c r="E788" i="11"/>
  <c r="F789" i="11"/>
  <c r="G20" i="11"/>
  <c r="E20" i="11"/>
  <c r="G121" i="11"/>
  <c r="E121" i="11"/>
  <c r="F122" i="11"/>
  <c r="E288" i="11"/>
  <c r="G288" i="11"/>
  <c r="F289" i="11"/>
  <c r="G370" i="11"/>
  <c r="E370" i="11"/>
  <c r="F371" i="11"/>
  <c r="E463" i="11"/>
  <c r="G463" i="11"/>
  <c r="F464" i="11"/>
  <c r="G906" i="11"/>
  <c r="F907" i="11"/>
  <c r="E906" i="11"/>
  <c r="G1052" i="11"/>
  <c r="F1053" i="11"/>
  <c r="E1052" i="11"/>
  <c r="G1157" i="11"/>
  <c r="F1158" i="11"/>
  <c r="E1157" i="11"/>
  <c r="E916" i="11"/>
  <c r="G916" i="11"/>
  <c r="G1439" i="11"/>
  <c r="E1439" i="11"/>
  <c r="F1440" i="11"/>
  <c r="G762" i="11"/>
  <c r="E762" i="11"/>
  <c r="F763" i="11"/>
  <c r="G1020" i="11"/>
  <c r="E1020" i="11"/>
  <c r="F1021" i="11"/>
  <c r="G1413" i="11"/>
  <c r="E1413" i="11"/>
  <c r="F1414" i="11"/>
  <c r="E380" i="11"/>
  <c r="G380" i="11"/>
  <c r="E1214" i="11"/>
  <c r="G1214" i="11"/>
  <c r="F1215" i="11"/>
  <c r="F1379" i="11"/>
  <c r="G1378" i="11"/>
  <c r="E1378" i="11"/>
  <c r="G817" i="11"/>
  <c r="E817" i="11"/>
  <c r="F818" i="11"/>
  <c r="E959" i="11"/>
  <c r="G959" i="11"/>
  <c r="F960" i="11"/>
  <c r="G36" i="11"/>
  <c r="E36" i="11"/>
  <c r="G131" i="11"/>
  <c r="E131" i="11"/>
  <c r="E717" i="11"/>
  <c r="G717" i="11"/>
  <c r="F718" i="11"/>
  <c r="E26" i="11"/>
  <c r="G26" i="11"/>
  <c r="F27" i="11"/>
  <c r="G155" i="11"/>
  <c r="E155" i="11"/>
  <c r="F156" i="11"/>
  <c r="E611" i="11"/>
  <c r="G611" i="11"/>
  <c r="F612" i="11"/>
  <c r="G736" i="11"/>
  <c r="E736" i="11"/>
  <c r="F737" i="11"/>
  <c r="E571" i="11"/>
  <c r="G571" i="11"/>
  <c r="E518" i="11"/>
  <c r="G518" i="11"/>
  <c r="F519" i="11"/>
  <c r="E986" i="11"/>
  <c r="F987" i="11"/>
  <c r="G528" i="11"/>
  <c r="E528" i="11"/>
  <c r="F1029" i="11"/>
  <c r="G1029" i="11" s="1"/>
  <c r="G1028" i="11"/>
  <c r="E1368" i="11"/>
  <c r="G1368" i="11"/>
  <c r="F1369" i="11"/>
  <c r="E1276" i="11"/>
  <c r="F1277" i="11"/>
  <c r="G1276" i="11"/>
  <c r="G1388" i="11"/>
  <c r="F1389" i="11"/>
  <c r="E1388" i="11"/>
  <c r="E1301" i="11"/>
  <c r="F1302" i="11"/>
  <c r="G1301" i="11"/>
  <c r="G209" i="11"/>
  <c r="E209" i="11"/>
  <c r="F210" i="11"/>
  <c r="G332" i="11"/>
  <c r="E332" i="11"/>
  <c r="F333" i="11"/>
  <c r="E236" i="11"/>
  <c r="F237" i="11"/>
  <c r="G236" i="11"/>
  <c r="E322" i="11"/>
  <c r="G322" i="11"/>
  <c r="F323" i="11"/>
  <c r="G681" i="11"/>
  <c r="E681" i="11"/>
  <c r="F682" i="11"/>
  <c r="E879" i="11"/>
  <c r="G879" i="11"/>
  <c r="F880" i="11"/>
  <c r="E104" i="11"/>
  <c r="F105" i="11"/>
  <c r="G104" i="11"/>
  <c r="E474" i="11"/>
  <c r="G474" i="11"/>
  <c r="G951" i="11"/>
  <c r="F952" i="11"/>
  <c r="E951" i="11"/>
  <c r="G1077" i="11"/>
  <c r="F1078" i="11"/>
  <c r="E1077" i="11"/>
  <c r="G1184" i="11"/>
  <c r="F1185" i="11"/>
  <c r="E1184" i="11"/>
  <c r="E898" i="11"/>
  <c r="G898" i="11"/>
  <c r="F899" i="11"/>
  <c r="E1140" i="11"/>
  <c r="G1140" i="11"/>
  <c r="F1141" i="11"/>
  <c r="E1450" i="11"/>
  <c r="F1451" i="11"/>
  <c r="G1450" i="11"/>
  <c r="G1094" i="11"/>
  <c r="E1094" i="11"/>
  <c r="F1095" i="11"/>
  <c r="G1242" i="11"/>
  <c r="E1242" i="11"/>
  <c r="F1243" i="11"/>
  <c r="G534" i="11"/>
  <c r="F535" i="11"/>
  <c r="E534" i="11"/>
  <c r="E1060" i="11"/>
  <c r="G1060" i="11"/>
  <c r="F1061" i="11"/>
  <c r="E1223" i="11"/>
  <c r="G1223" i="11"/>
  <c r="F1224" i="11"/>
  <c r="G587" i="11"/>
  <c r="F588" i="11"/>
  <c r="E587" i="11"/>
  <c r="G1259" i="11"/>
  <c r="F1260" i="11"/>
  <c r="E1259" i="11"/>
  <c r="G1359" i="11"/>
  <c r="F1360" i="11"/>
  <c r="E1359" i="11"/>
  <c r="E412" i="11"/>
  <c r="G412" i="11"/>
  <c r="F413" i="11"/>
  <c r="G648" i="11"/>
  <c r="E648" i="11"/>
  <c r="G174" i="11"/>
  <c r="E174" i="11"/>
  <c r="F175" i="11"/>
  <c r="E636" i="11"/>
  <c r="F637" i="11"/>
  <c r="G636" i="11"/>
  <c r="E1166" i="11"/>
  <c r="G1166" i="11"/>
  <c r="F1167" i="11"/>
  <c r="G1203" i="11"/>
  <c r="E1203" i="11"/>
  <c r="F1204" i="11"/>
  <c r="F406" i="11"/>
  <c r="E405" i="11"/>
  <c r="G405" i="11"/>
  <c r="E87" i="11"/>
  <c r="G87" i="11"/>
  <c r="E298" i="11"/>
  <c r="G298" i="11"/>
  <c r="G701" i="11"/>
  <c r="E701" i="11"/>
  <c r="G809" i="11"/>
  <c r="E809" i="11"/>
  <c r="G628" i="11"/>
  <c r="E628" i="11"/>
  <c r="F629" i="11"/>
  <c r="E825" i="11"/>
  <c r="G825" i="11"/>
  <c r="F826" i="11"/>
  <c r="E166" i="11"/>
  <c r="G166" i="11"/>
  <c r="E220" i="11"/>
  <c r="G220" i="11"/>
  <c r="E439" i="11"/>
  <c r="G439" i="11"/>
  <c r="G389" i="11"/>
  <c r="E389" i="11"/>
  <c r="F390" i="11"/>
  <c r="G977" i="11"/>
  <c r="F978" i="11"/>
  <c r="E977" i="11"/>
  <c r="G1105" i="11"/>
  <c r="F1106" i="11"/>
  <c r="E1105" i="11"/>
  <c r="E1251" i="11"/>
  <c r="F1252" i="11"/>
  <c r="G1251" i="11"/>
  <c r="E1397" i="11"/>
  <c r="F1398" i="11"/>
  <c r="G1397" i="11"/>
  <c r="E1113" i="11"/>
  <c r="G1113" i="11"/>
  <c r="F1114" i="11"/>
  <c r="E798" i="11"/>
  <c r="F799" i="11"/>
  <c r="G798" i="11"/>
  <c r="E932" i="11"/>
  <c r="G932" i="11"/>
  <c r="F933" i="11"/>
  <c r="G1292" i="11"/>
  <c r="E1292" i="11"/>
  <c r="F1293" i="11"/>
  <c r="G1406" i="11"/>
  <c r="E1406" i="11"/>
  <c r="E515" i="1"/>
  <c r="E516" i="1" s="1"/>
  <c r="E517" i="1" s="1"/>
  <c r="E518" i="1" s="1"/>
  <c r="E489" i="1"/>
  <c r="E490" i="1" s="1"/>
  <c r="E491" i="1" s="1"/>
  <c r="E492" i="1" s="1"/>
  <c r="E480" i="1"/>
  <c r="E481" i="1" s="1"/>
  <c r="E482" i="1" s="1"/>
  <c r="E483" i="1" s="1"/>
  <c r="G1398" i="11" l="1"/>
  <c r="E1398" i="11"/>
  <c r="E406" i="11"/>
  <c r="G406" i="11"/>
  <c r="E397" i="11"/>
  <c r="G397" i="11"/>
  <c r="F398" i="11"/>
  <c r="F1115" i="11"/>
  <c r="G1114" i="11"/>
  <c r="E1114" i="11"/>
  <c r="G1252" i="11"/>
  <c r="E1252" i="11"/>
  <c r="G175" i="11"/>
  <c r="E175" i="11"/>
  <c r="E1260" i="11"/>
  <c r="G1260" i="11"/>
  <c r="E1293" i="11"/>
  <c r="F1294" i="11"/>
  <c r="G1293" i="11"/>
  <c r="G390" i="11"/>
  <c r="E390" i="11"/>
  <c r="E629" i="11"/>
  <c r="F630" i="11"/>
  <c r="G629" i="11"/>
  <c r="F881" i="11"/>
  <c r="G880" i="11"/>
  <c r="E880" i="11"/>
  <c r="F324" i="11"/>
  <c r="G323" i="11"/>
  <c r="E323" i="11"/>
  <c r="G333" i="11"/>
  <c r="E333" i="11"/>
  <c r="E519" i="11"/>
  <c r="G519" i="11"/>
  <c r="F961" i="11"/>
  <c r="E960" i="11"/>
  <c r="G960" i="11"/>
  <c r="F666" i="11"/>
  <c r="G665" i="11"/>
  <c r="E665" i="11"/>
  <c r="F1038" i="11"/>
  <c r="G1037" i="11"/>
  <c r="E1037" i="11"/>
  <c r="E1071" i="11"/>
  <c r="G1071" i="11"/>
  <c r="E1471" i="11"/>
  <c r="G1471" i="11"/>
  <c r="F854" i="11"/>
  <c r="G853" i="11"/>
  <c r="E853" i="11"/>
  <c r="F353" i="11"/>
  <c r="G353" i="11" s="1"/>
  <c r="G352" i="11"/>
  <c r="E315" i="11"/>
  <c r="F316" i="11"/>
  <c r="G315" i="11"/>
  <c r="F193" i="11"/>
  <c r="E192" i="11"/>
  <c r="G192" i="11"/>
  <c r="E464" i="11"/>
  <c r="G464" i="11"/>
  <c r="F465" i="11"/>
  <c r="E1204" i="11"/>
  <c r="G1204" i="11"/>
  <c r="E1360" i="11"/>
  <c r="G1360" i="11"/>
  <c r="G588" i="11"/>
  <c r="F589" i="11"/>
  <c r="E588" i="11"/>
  <c r="G1451" i="11"/>
  <c r="E1451" i="11"/>
  <c r="E1078" i="11"/>
  <c r="F1079" i="11"/>
  <c r="G1078" i="11"/>
  <c r="F613" i="11"/>
  <c r="G612" i="11"/>
  <c r="E612" i="11"/>
  <c r="G27" i="11"/>
  <c r="F28" i="11"/>
  <c r="E27" i="11"/>
  <c r="G1379" i="11"/>
  <c r="E1379" i="11"/>
  <c r="E1414" i="11"/>
  <c r="G1414" i="11"/>
  <c r="E763" i="11"/>
  <c r="F764" i="11"/>
  <c r="G763" i="11"/>
  <c r="E1053" i="11"/>
  <c r="F1054" i="11"/>
  <c r="G1053" i="11"/>
  <c r="E871" i="11"/>
  <c r="F872" i="11"/>
  <c r="G871" i="11"/>
  <c r="E1177" i="11"/>
  <c r="G1177" i="11"/>
  <c r="F1013" i="11"/>
  <c r="E1012" i="11"/>
  <c r="G1012" i="11"/>
  <c r="G1268" i="11"/>
  <c r="F1269" i="11"/>
  <c r="E1268" i="11"/>
  <c r="F1087" i="11"/>
  <c r="G1086" i="11"/>
  <c r="E1086" i="11"/>
  <c r="E1132" i="11"/>
  <c r="F1133" i="11"/>
  <c r="G1132" i="11"/>
  <c r="G508" i="11"/>
  <c r="F509" i="11"/>
  <c r="E508" i="11"/>
  <c r="E545" i="11"/>
  <c r="G545" i="11"/>
  <c r="F546" i="11"/>
  <c r="E341" i="11"/>
  <c r="F342" i="11"/>
  <c r="G341" i="11"/>
  <c r="F1062" i="11"/>
  <c r="G1061" i="11"/>
  <c r="E1061" i="11"/>
  <c r="E1286" i="11"/>
  <c r="G1286" i="11"/>
  <c r="F773" i="11"/>
  <c r="G772" i="11"/>
  <c r="E772" i="11"/>
  <c r="F934" i="11"/>
  <c r="E933" i="11"/>
  <c r="G933" i="11"/>
  <c r="F827" i="11"/>
  <c r="G826" i="11"/>
  <c r="E826" i="11"/>
  <c r="F638" i="11"/>
  <c r="G637" i="11"/>
  <c r="E637" i="11"/>
  <c r="E682" i="11"/>
  <c r="F683" i="11"/>
  <c r="G682" i="11"/>
  <c r="E210" i="11"/>
  <c r="G210" i="11"/>
  <c r="F211" i="11"/>
  <c r="G1369" i="11"/>
  <c r="E1369" i="11"/>
  <c r="E818" i="11"/>
  <c r="F819" i="11"/>
  <c r="G818" i="11"/>
  <c r="G1215" i="11"/>
  <c r="E1215" i="11"/>
  <c r="F1216" i="11"/>
  <c r="E789" i="11"/>
  <c r="F790" i="11"/>
  <c r="G789" i="11"/>
  <c r="F245" i="11"/>
  <c r="G244" i="11"/>
  <c r="E244" i="11"/>
  <c r="E183" i="11"/>
  <c r="F184" i="11"/>
  <c r="G183" i="11"/>
  <c r="E1151" i="11"/>
  <c r="G1151" i="11"/>
  <c r="F692" i="11"/>
  <c r="G691" i="11"/>
  <c r="E691" i="11"/>
  <c r="E361" i="11"/>
  <c r="G361" i="11"/>
  <c r="E924" i="11"/>
  <c r="G924" i="11"/>
  <c r="F925" i="11"/>
  <c r="G562" i="11"/>
  <c r="F563" i="11"/>
  <c r="E562" i="11"/>
  <c r="E1106" i="11"/>
  <c r="F1107" i="11"/>
  <c r="G1106" i="11"/>
  <c r="E1243" i="11"/>
  <c r="G1243" i="11"/>
  <c r="G899" i="11"/>
  <c r="E899" i="11"/>
  <c r="F1303" i="11"/>
  <c r="G1302" i="11"/>
  <c r="E1302" i="11"/>
  <c r="G289" i="11"/>
  <c r="E289" i="11"/>
  <c r="G254" i="11"/>
  <c r="E254" i="11"/>
  <c r="E978" i="11"/>
  <c r="G978" i="11"/>
  <c r="F979" i="11"/>
  <c r="E413" i="11"/>
  <c r="G413" i="11"/>
  <c r="F414" i="11"/>
  <c r="G1224" i="11"/>
  <c r="E1224" i="11"/>
  <c r="E1095" i="11"/>
  <c r="G1095" i="11"/>
  <c r="F1142" i="11"/>
  <c r="G1141" i="11"/>
  <c r="E1141" i="11"/>
  <c r="G105" i="11"/>
  <c r="E105" i="11"/>
  <c r="G237" i="11"/>
  <c r="E237" i="11"/>
  <c r="E1389" i="11"/>
  <c r="G1389" i="11"/>
  <c r="F988" i="11"/>
  <c r="E988" i="11" s="1"/>
  <c r="E987" i="11"/>
  <c r="E371" i="11"/>
  <c r="G371" i="11"/>
  <c r="F372" i="11"/>
  <c r="G122" i="11"/>
  <c r="E122" i="11"/>
  <c r="G430" i="11"/>
  <c r="F431" i="11"/>
  <c r="E430" i="11"/>
  <c r="E844" i="11"/>
  <c r="F845" i="11"/>
  <c r="G844" i="11"/>
  <c r="F746" i="11"/>
  <c r="G745" i="11"/>
  <c r="E745" i="11"/>
  <c r="E596" i="11"/>
  <c r="G596" i="11"/>
  <c r="F597" i="11"/>
  <c r="G481" i="11"/>
  <c r="F482" i="11"/>
  <c r="E481" i="11"/>
  <c r="E203" i="11"/>
  <c r="G203" i="11"/>
  <c r="F800" i="11"/>
  <c r="G799" i="11"/>
  <c r="E799" i="11"/>
  <c r="G1277" i="11"/>
  <c r="E1277" i="11"/>
  <c r="F1168" i="11"/>
  <c r="G1167" i="11"/>
  <c r="E1167" i="11"/>
  <c r="G535" i="11"/>
  <c r="F536" i="11"/>
  <c r="E535" i="11"/>
  <c r="E1185" i="11"/>
  <c r="F1186" i="11"/>
  <c r="G1185" i="11"/>
  <c r="E952" i="11"/>
  <c r="G952" i="11"/>
  <c r="F953" i="11"/>
  <c r="E737" i="11"/>
  <c r="F738" i="11"/>
  <c r="G737" i="11"/>
  <c r="E156" i="11"/>
  <c r="G156" i="11"/>
  <c r="F157" i="11"/>
  <c r="F719" i="11"/>
  <c r="G718" i="11"/>
  <c r="E718" i="11"/>
  <c r="E1021" i="11"/>
  <c r="G1021" i="11"/>
  <c r="E1440" i="11"/>
  <c r="G1440" i="11"/>
  <c r="E1158" i="11"/>
  <c r="F1159" i="11"/>
  <c r="G1158" i="11"/>
  <c r="E907" i="11"/>
  <c r="G907" i="11"/>
  <c r="F44" i="11"/>
  <c r="E43" i="11"/>
  <c r="G43" i="11"/>
  <c r="E709" i="11"/>
  <c r="F710" i="11"/>
  <c r="G709" i="11"/>
  <c r="E1046" i="11"/>
  <c r="G1046" i="11"/>
  <c r="E1124" i="11"/>
  <c r="G1124" i="11"/>
  <c r="G1431" i="11"/>
  <c r="E1431" i="11"/>
  <c r="G1422" i="11"/>
  <c r="E1422" i="11"/>
  <c r="G455" i="11"/>
  <c r="F456" i="11"/>
  <c r="E455" i="11"/>
  <c r="F114" i="11"/>
  <c r="G113" i="11"/>
  <c r="E113" i="11"/>
  <c r="E656" i="11"/>
  <c r="F657" i="11"/>
  <c r="G656" i="11"/>
  <c r="E1120" i="1"/>
  <c r="E1121" i="1" s="1"/>
  <c r="E1122" i="1" s="1"/>
  <c r="E1123" i="1" s="1"/>
  <c r="F1102" i="1"/>
  <c r="E1112" i="1"/>
  <c r="E1113" i="1" s="1"/>
  <c r="E1114" i="1" s="1"/>
  <c r="E1115" i="1" s="1"/>
  <c r="E1095" i="1"/>
  <c r="E1096" i="1" s="1"/>
  <c r="E1097" i="1" s="1"/>
  <c r="E1098" i="1" s="1"/>
  <c r="E1075" i="1"/>
  <c r="E1076" i="1" s="1"/>
  <c r="E1077" i="1" s="1"/>
  <c r="E1078" i="1" s="1"/>
  <c r="F1058" i="1"/>
  <c r="F1040" i="1"/>
  <c r="G979" i="11" l="1"/>
  <c r="E979" i="11"/>
  <c r="G657" i="11"/>
  <c r="E657" i="11"/>
  <c r="G456" i="11"/>
  <c r="E456" i="11"/>
  <c r="G482" i="11"/>
  <c r="E482" i="11"/>
  <c r="G431" i="11"/>
  <c r="E431" i="11"/>
  <c r="E245" i="11"/>
  <c r="G245" i="11"/>
  <c r="G211" i="11"/>
  <c r="E211" i="11"/>
  <c r="G342" i="11"/>
  <c r="E342" i="11"/>
  <c r="G509" i="11"/>
  <c r="E509" i="11"/>
  <c r="E28" i="11"/>
  <c r="G28" i="11"/>
  <c r="G1079" i="11"/>
  <c r="E1079" i="11"/>
  <c r="G316" i="11"/>
  <c r="E316" i="11"/>
  <c r="E854" i="11"/>
  <c r="G854" i="11"/>
  <c r="G1294" i="11"/>
  <c r="E1294" i="11"/>
  <c r="G563" i="11"/>
  <c r="E563" i="11"/>
  <c r="E1087" i="11"/>
  <c r="G1087" i="11"/>
  <c r="E1038" i="11"/>
  <c r="G1038" i="11"/>
  <c r="E961" i="11"/>
  <c r="G961" i="11"/>
  <c r="G738" i="11"/>
  <c r="E738" i="11"/>
  <c r="G1186" i="11"/>
  <c r="E1186" i="11"/>
  <c r="E800" i="11"/>
  <c r="G800" i="11"/>
  <c r="E597" i="11"/>
  <c r="G597" i="11"/>
  <c r="G184" i="11"/>
  <c r="E184" i="11"/>
  <c r="G790" i="11"/>
  <c r="E790" i="11"/>
  <c r="G819" i="11"/>
  <c r="E819" i="11"/>
  <c r="E638" i="11"/>
  <c r="G638" i="11"/>
  <c r="E934" i="11"/>
  <c r="G934" i="11"/>
  <c r="E546" i="11"/>
  <c r="G546" i="11"/>
  <c r="G1054" i="11"/>
  <c r="E1054" i="11"/>
  <c r="E324" i="11"/>
  <c r="G324" i="11"/>
  <c r="G44" i="11"/>
  <c r="E44" i="11"/>
  <c r="E719" i="11"/>
  <c r="G719" i="11"/>
  <c r="E1168" i="11"/>
  <c r="G1168" i="11"/>
  <c r="G845" i="11"/>
  <c r="E845" i="11"/>
  <c r="G925" i="11"/>
  <c r="E925" i="11"/>
  <c r="G1133" i="11"/>
  <c r="E1133" i="11"/>
  <c r="E1269" i="11"/>
  <c r="G1269" i="11"/>
  <c r="G1159" i="11"/>
  <c r="E1159" i="11"/>
  <c r="E746" i="11"/>
  <c r="G746" i="11"/>
  <c r="E114" i="11"/>
  <c r="G114" i="11"/>
  <c r="G157" i="11"/>
  <c r="E157" i="11"/>
  <c r="G953" i="11"/>
  <c r="E953" i="11"/>
  <c r="G372" i="11"/>
  <c r="E372" i="11"/>
  <c r="E414" i="11"/>
  <c r="G414" i="11"/>
  <c r="E1303" i="11"/>
  <c r="G1303" i="11"/>
  <c r="G1107" i="11"/>
  <c r="E1107" i="11"/>
  <c r="E692" i="11"/>
  <c r="G692" i="11"/>
  <c r="E1216" i="11"/>
  <c r="G1216" i="11"/>
  <c r="G683" i="11"/>
  <c r="E683" i="11"/>
  <c r="E1062" i="11"/>
  <c r="G1062" i="11"/>
  <c r="E613" i="11"/>
  <c r="G613" i="11"/>
  <c r="E193" i="11"/>
  <c r="G193" i="11"/>
  <c r="E666" i="11"/>
  <c r="G666" i="11"/>
  <c r="E1115" i="11"/>
  <c r="G1115" i="11"/>
  <c r="E1013" i="11"/>
  <c r="G1013" i="11"/>
  <c r="G630" i="11"/>
  <c r="E630" i="11"/>
  <c r="G710" i="11"/>
  <c r="E710" i="11"/>
  <c r="G536" i="11"/>
  <c r="E536" i="11"/>
  <c r="E1142" i="11"/>
  <c r="G1142" i="11"/>
  <c r="E827" i="11"/>
  <c r="G827" i="11"/>
  <c r="E773" i="11"/>
  <c r="G773" i="11"/>
  <c r="G872" i="11"/>
  <c r="E872" i="11"/>
  <c r="G764" i="11"/>
  <c r="E764" i="11"/>
  <c r="G589" i="11"/>
  <c r="E589" i="11"/>
  <c r="E465" i="11"/>
  <c r="G465" i="11"/>
  <c r="E881" i="11"/>
  <c r="G881" i="11"/>
  <c r="G398" i="11"/>
  <c r="E398" i="11"/>
  <c r="E1025" i="1"/>
  <c r="E1026" i="1" s="1"/>
  <c r="E1027" i="1" s="1"/>
  <c r="E1028" i="1" s="1"/>
  <c r="F1007" i="1"/>
  <c r="F1008" i="1" s="1"/>
  <c r="F1009" i="1" s="1"/>
  <c r="F1010" i="1" s="1"/>
  <c r="F1011" i="1" s="1"/>
  <c r="E1008" i="1"/>
  <c r="E1009" i="1" s="1"/>
  <c r="E1010" i="1" s="1"/>
  <c r="E1011" i="1" s="1"/>
  <c r="E984" i="1"/>
  <c r="E974" i="1"/>
  <c r="E975" i="1" s="1"/>
  <c r="E976" i="1" s="1"/>
  <c r="E977" i="1" s="1"/>
  <c r="E964" i="1"/>
  <c r="E965" i="1" s="1"/>
  <c r="E966" i="1" s="1"/>
  <c r="E967" i="1" s="1"/>
  <c r="E918" i="1"/>
  <c r="E919" i="1" s="1"/>
  <c r="E920" i="1" s="1"/>
  <c r="E921" i="1" s="1"/>
  <c r="E898" i="1"/>
  <c r="E899" i="1" s="1"/>
  <c r="E900" i="1" s="1"/>
  <c r="E901" i="1" s="1"/>
  <c r="E826" i="1"/>
  <c r="E827" i="1" s="1"/>
  <c r="E828" i="1" s="1"/>
  <c r="E829" i="1" s="1"/>
  <c r="E808" i="1"/>
  <c r="E809" i="1" s="1"/>
  <c r="E810" i="1" s="1"/>
  <c r="E811" i="1" s="1"/>
  <c r="E945" i="1"/>
  <c r="E946" i="1" s="1"/>
  <c r="E947" i="1" s="1"/>
  <c r="E948" i="1" s="1"/>
  <c r="F934" i="1"/>
  <c r="F925" i="1"/>
  <c r="E926" i="1"/>
  <c r="E927" i="1" s="1"/>
  <c r="E928" i="1" s="1"/>
  <c r="E929" i="1" s="1"/>
  <c r="E877" i="1"/>
  <c r="E878" i="1" s="1"/>
  <c r="E879" i="1" s="1"/>
  <c r="E880" i="1" s="1"/>
  <c r="F908" i="1"/>
  <c r="E909" i="1"/>
  <c r="E910" i="1" s="1"/>
  <c r="E911" i="1" s="1"/>
  <c r="E912" i="1" s="1"/>
  <c r="E860" i="1"/>
  <c r="E861" i="1" s="1"/>
  <c r="E862" i="1" s="1"/>
  <c r="E863" i="1" s="1"/>
  <c r="E851" i="1"/>
  <c r="E852" i="1" s="1"/>
  <c r="E853" i="1" s="1"/>
  <c r="E854" i="1" s="1"/>
  <c r="E843" i="1"/>
  <c r="E844" i="1" s="1"/>
  <c r="E845" i="1" s="1"/>
  <c r="E846" i="1" s="1"/>
  <c r="E834" i="1"/>
  <c r="E835" i="1" s="1"/>
  <c r="E836" i="1" s="1"/>
  <c r="E837" i="1" s="1"/>
  <c r="E816" i="1"/>
  <c r="E817" i="1" s="1"/>
  <c r="E818" i="1" s="1"/>
  <c r="E819" i="1" s="1"/>
  <c r="E779" i="1"/>
  <c r="E780" i="1" s="1"/>
  <c r="E781" i="1" s="1"/>
  <c r="E782" i="1" s="1"/>
  <c r="E770" i="1"/>
  <c r="E771" i="1" s="1"/>
  <c r="E772" i="1" s="1"/>
  <c r="E773" i="1" s="1"/>
  <c r="E761" i="1"/>
  <c r="E762" i="1" s="1"/>
  <c r="E763" i="1" s="1"/>
  <c r="E764" i="1" s="1"/>
  <c r="E752" i="1"/>
  <c r="E753" i="1" s="1"/>
  <c r="E754" i="1" s="1"/>
  <c r="E755" i="1" s="1"/>
  <c r="E640" i="1"/>
  <c r="E641" i="1" s="1"/>
  <c r="E642" i="1" s="1"/>
  <c r="E643" i="1" s="1"/>
  <c r="E623" i="1"/>
  <c r="E624" i="1" s="1"/>
  <c r="E625" i="1" s="1"/>
  <c r="E626" i="1" s="1"/>
  <c r="E571" i="1"/>
  <c r="E572" i="1" s="1"/>
  <c r="E573" i="1" s="1"/>
  <c r="E574" i="1" s="1"/>
  <c r="E561" i="1"/>
  <c r="E562" i="1" s="1"/>
  <c r="E563" i="1" s="1"/>
  <c r="E564" i="1" s="1"/>
  <c r="E552" i="1"/>
  <c r="E553" i="1" s="1"/>
  <c r="E554" i="1" s="1"/>
  <c r="E555" i="1" s="1"/>
  <c r="F523" i="1"/>
  <c r="E371" i="1"/>
  <c r="E372" i="1" s="1"/>
  <c r="E373" i="1" s="1"/>
  <c r="E374" i="1" s="1"/>
  <c r="E389" i="1"/>
  <c r="E390" i="1" s="1"/>
  <c r="E391" i="1" s="1"/>
  <c r="E392" i="1" s="1"/>
  <c r="E380" i="1"/>
  <c r="E381" i="1" s="1"/>
  <c r="E382" i="1" s="1"/>
  <c r="E383" i="1" s="1"/>
  <c r="E307" i="1"/>
  <c r="E308" i="1" s="1"/>
  <c r="E309" i="1" s="1"/>
  <c r="E310" i="1" s="1"/>
  <c r="F287" i="1"/>
  <c r="E279" i="1"/>
  <c r="E280" i="1" s="1"/>
  <c r="E281" i="1" s="1"/>
  <c r="E282" i="1" s="1"/>
  <c r="E242" i="1"/>
  <c r="E243" i="1" s="1"/>
  <c r="E244" i="1" s="1"/>
  <c r="E245" i="1" s="1"/>
  <c r="E224" i="1"/>
  <c r="E225" i="1" s="1"/>
  <c r="E226" i="1" s="1"/>
  <c r="E227" i="1" s="1"/>
  <c r="E188" i="1"/>
  <c r="E189" i="1" s="1"/>
  <c r="E190" i="1" s="1"/>
  <c r="E191" i="1" s="1"/>
  <c r="E178" i="1"/>
  <c r="E179" i="1" s="1"/>
  <c r="E180" i="1" s="1"/>
  <c r="E181" i="1" s="1"/>
  <c r="E169" i="1"/>
  <c r="E170" i="1" s="1"/>
  <c r="E171" i="1" s="1"/>
  <c r="E172" i="1" s="1"/>
  <c r="E96" i="1"/>
  <c r="E97" i="1" s="1"/>
  <c r="E98" i="1" s="1"/>
  <c r="E99" i="1" s="1"/>
  <c r="E88" i="1"/>
  <c r="E89" i="1" s="1"/>
  <c r="E90" i="1" s="1"/>
  <c r="E91" i="1" s="1"/>
  <c r="E80" i="1"/>
  <c r="E81" i="1" s="1"/>
  <c r="E82" i="1" s="1"/>
  <c r="E83" i="1" s="1"/>
  <c r="E71" i="1"/>
  <c r="E72" i="1" s="1"/>
  <c r="E73" i="1" s="1"/>
  <c r="E74" i="1" s="1"/>
  <c r="E61" i="1"/>
  <c r="E62" i="1" s="1"/>
  <c r="E63" i="1" s="1"/>
  <c r="E64" i="1" s="1"/>
  <c r="E52" i="1"/>
  <c r="E53" i="1" s="1"/>
  <c r="E54" i="1" s="1"/>
  <c r="E55" i="1" s="1"/>
  <c r="E43" i="1"/>
  <c r="E44" i="1" s="1"/>
  <c r="E45" i="1" s="1"/>
  <c r="E46" i="1" s="1"/>
  <c r="E35" i="1"/>
  <c r="E36" i="1" s="1"/>
  <c r="E37" i="1" s="1"/>
  <c r="E38" i="1" s="1"/>
  <c r="E25" i="1"/>
  <c r="E26" i="1" s="1"/>
  <c r="E27" i="1" s="1"/>
  <c r="E28" i="1" s="1"/>
  <c r="F442" i="1"/>
  <c r="G442" i="1" s="1"/>
  <c r="E434" i="1"/>
  <c r="E435" i="1" s="1"/>
  <c r="E436" i="1" s="1"/>
  <c r="E437" i="1" s="1"/>
  <c r="E651" i="1" l="1"/>
  <c r="E652" i="1" s="1"/>
  <c r="E653" i="1" s="1"/>
  <c r="E654" i="1" s="1"/>
  <c r="F666" i="1"/>
  <c r="F658" i="1"/>
  <c r="G658" i="1" s="1"/>
  <c r="E588" i="1"/>
  <c r="E589" i="1" s="1"/>
  <c r="E590" i="1" s="1"/>
  <c r="E591" i="1" s="1"/>
  <c r="F639" i="1"/>
  <c r="G639" i="1" s="1"/>
  <c r="F613" i="1"/>
  <c r="G613" i="1" s="1"/>
  <c r="E614" i="1"/>
  <c r="E615" i="1" s="1"/>
  <c r="E616" i="1" s="1"/>
  <c r="E617" i="1" s="1"/>
  <c r="F622" i="1"/>
  <c r="G622" i="1" s="1"/>
  <c r="F542" i="1" l="1"/>
  <c r="G542" i="1" s="1"/>
  <c r="E543" i="1"/>
  <c r="E544" i="1" s="1"/>
  <c r="E545" i="1" s="1"/>
  <c r="E546" i="1" s="1"/>
  <c r="F551" i="1"/>
  <c r="G551" i="1" s="1"/>
  <c r="F570" i="1"/>
  <c r="F560" i="1"/>
  <c r="G560" i="1" s="1"/>
  <c r="F694" i="1" l="1"/>
  <c r="G694" i="1" s="1"/>
  <c r="E695" i="1"/>
  <c r="E696" i="1" s="1"/>
  <c r="E697" i="1" s="1"/>
  <c r="E698" i="1" s="1"/>
  <c r="G686" i="1"/>
  <c r="F760" i="1"/>
  <c r="G760" i="1" s="1"/>
  <c r="F1111" i="1"/>
  <c r="G1111" i="1" s="1"/>
  <c r="F1103" i="1"/>
  <c r="F1104" i="1" s="1"/>
  <c r="F1105" i="1" s="1"/>
  <c r="F1106" i="1" s="1"/>
  <c r="E1103" i="1"/>
  <c r="E1104" i="1" s="1"/>
  <c r="E1105" i="1" s="1"/>
  <c r="E1106" i="1" s="1"/>
  <c r="F1094" i="1"/>
  <c r="G1094" i="1" s="1"/>
  <c r="F1085" i="1"/>
  <c r="G1085" i="1" s="1"/>
  <c r="F1074" i="1"/>
  <c r="G1074" i="1" s="1"/>
  <c r="F1066" i="1"/>
  <c r="G1066" i="1" s="1"/>
  <c r="G1058" i="1"/>
  <c r="F1049" i="1"/>
  <c r="G1049" i="1" s="1"/>
  <c r="E1041" i="1"/>
  <c r="E1042" i="1" s="1"/>
  <c r="E1043" i="1" s="1"/>
  <c r="E1044" i="1" s="1"/>
  <c r="G1040" i="1"/>
  <c r="F1032" i="1"/>
  <c r="F695" i="1" l="1"/>
  <c r="F696" i="1" s="1"/>
  <c r="F697" i="1" s="1"/>
  <c r="F698" i="1" s="1"/>
  <c r="G695" i="1"/>
  <c r="G696" i="1" s="1"/>
  <c r="G697" i="1" s="1"/>
  <c r="G698" i="1" s="1"/>
  <c r="G1102" i="1"/>
  <c r="F1024" i="1" l="1"/>
  <c r="G1024" i="1" s="1"/>
  <c r="F999" i="1"/>
  <c r="G999" i="1" s="1"/>
  <c r="E1000" i="1"/>
  <c r="E1001" i="1" s="1"/>
  <c r="E1002" i="1" s="1"/>
  <c r="E1003" i="1" s="1"/>
  <c r="F1015" i="1" l="1"/>
  <c r="G1015" i="1" s="1"/>
  <c r="G1007" i="1"/>
  <c r="F991" i="1"/>
  <c r="G991" i="1" s="1"/>
  <c r="E992" i="1"/>
  <c r="E993" i="1" s="1"/>
  <c r="E994" i="1" s="1"/>
  <c r="E995" i="1" s="1"/>
  <c r="F983" i="1"/>
  <c r="G983" i="1" s="1"/>
  <c r="F954" i="1"/>
  <c r="G954" i="1" s="1"/>
  <c r="E955" i="1"/>
  <c r="E956" i="1" s="1"/>
  <c r="E957" i="1" s="1"/>
  <c r="E958" i="1" s="1"/>
  <c r="F973" i="1"/>
  <c r="G973" i="1" s="1"/>
  <c r="F963" i="1"/>
  <c r="G963" i="1" s="1"/>
  <c r="G934" i="1"/>
  <c r="E935" i="1"/>
  <c r="E936" i="1" s="1"/>
  <c r="E937" i="1" s="1"/>
  <c r="E938" i="1" s="1"/>
  <c r="F944" i="1"/>
  <c r="G944" i="1" s="1"/>
  <c r="G925" i="1"/>
  <c r="E888" i="1"/>
  <c r="E889" i="1" s="1"/>
  <c r="E890" i="1" s="1"/>
  <c r="E891" i="1" s="1"/>
  <c r="F887" i="1"/>
  <c r="G887" i="1" s="1"/>
  <c r="F876" i="1"/>
  <c r="E869" i="1"/>
  <c r="E870" i="1" s="1"/>
  <c r="E871" i="1" s="1"/>
  <c r="E872" i="1" s="1"/>
  <c r="F859" i="1"/>
  <c r="G859" i="1" s="1"/>
  <c r="F850" i="1"/>
  <c r="G850" i="1" s="1"/>
  <c r="F842" i="1"/>
  <c r="G842" i="1" s="1"/>
  <c r="F833" i="1"/>
  <c r="G833" i="1" s="1"/>
  <c r="F825" i="1"/>
  <c r="G825" i="1" s="1"/>
  <c r="F815" i="1"/>
  <c r="G815" i="1" s="1"/>
  <c r="F807" i="1"/>
  <c r="F798" i="1"/>
  <c r="E799" i="1"/>
  <c r="E800" i="1" s="1"/>
  <c r="E801" i="1" s="1"/>
  <c r="E802" i="1" s="1"/>
  <c r="F790" i="1"/>
  <c r="G790" i="1" l="1"/>
  <c r="E743" i="1"/>
  <c r="E744" i="1" s="1"/>
  <c r="E745" i="1" s="1"/>
  <c r="E746" i="1" s="1"/>
  <c r="F733" i="1"/>
  <c r="G733" i="1" s="1"/>
  <c r="F703" i="1"/>
  <c r="G703" i="1" s="1"/>
  <c r="F721" i="1" l="1"/>
  <c r="G721" i="1" s="1"/>
  <c r="F532" i="1"/>
  <c r="G532" i="1" s="1"/>
  <c r="F488" i="1"/>
  <c r="G488" i="1" s="1"/>
  <c r="F505" i="1"/>
  <c r="G505" i="1" s="1"/>
  <c r="F514" i="1"/>
  <c r="G514" i="1" s="1"/>
  <c r="G515" i="1" s="1"/>
  <c r="G516" i="1" s="1"/>
  <c r="G517" i="1" s="1"/>
  <c r="G518" i="1" s="1"/>
  <c r="F479" i="1"/>
  <c r="G479" i="1" s="1"/>
  <c r="F469" i="1"/>
  <c r="F459" i="1"/>
  <c r="G459" i="1" s="1"/>
  <c r="E460" i="1"/>
  <c r="E461" i="1" s="1"/>
  <c r="E462" i="1" s="1"/>
  <c r="E463" i="1" s="1"/>
  <c r="F451" i="1"/>
  <c r="G451" i="1" s="1"/>
  <c r="G415" i="1"/>
  <c r="E344" i="1"/>
  <c r="E345" i="1" s="1"/>
  <c r="E346" i="1" s="1"/>
  <c r="E347" i="1" s="1"/>
  <c r="F370" i="1"/>
  <c r="G370" i="1" s="1"/>
  <c r="E362" i="1"/>
  <c r="E363" i="1" s="1"/>
  <c r="E364" i="1" s="1"/>
  <c r="E365" i="1" s="1"/>
  <c r="F379" i="1"/>
  <c r="F388" i="1"/>
  <c r="G388" i="1" s="1"/>
  <c r="F332" i="1"/>
  <c r="G332" i="1" s="1"/>
  <c r="F324" i="1"/>
  <c r="G324" i="1" s="1"/>
  <c r="F315" i="1"/>
  <c r="G315" i="1" s="1"/>
  <c r="F515" i="1" l="1"/>
  <c r="F516" i="1" s="1"/>
  <c r="F517" i="1" s="1"/>
  <c r="F518" i="1" s="1"/>
  <c r="F297" i="1" l="1"/>
  <c r="E298" i="1"/>
  <c r="E299" i="1" s="1"/>
  <c r="E300" i="1" s="1"/>
  <c r="E301" i="1" s="1"/>
  <c r="G287" i="1"/>
  <c r="E288" i="1"/>
  <c r="E289" i="1" s="1"/>
  <c r="E290" i="1" s="1"/>
  <c r="E291" i="1" s="1"/>
  <c r="F279" i="1"/>
  <c r="F280" i="1" s="1"/>
  <c r="F281" i="1" s="1"/>
  <c r="F282" i="1" s="1"/>
  <c r="F259" i="1"/>
  <c r="G259" i="1" s="1"/>
  <c r="E260" i="1"/>
  <c r="E261" i="1" s="1"/>
  <c r="E262" i="1" s="1"/>
  <c r="E263" i="1" s="1"/>
  <c r="F250" i="1"/>
  <c r="G250" i="1" s="1"/>
  <c r="E251" i="1"/>
  <c r="E252" i="1" s="1"/>
  <c r="E253" i="1" s="1"/>
  <c r="E254" i="1" s="1"/>
  <c r="F241" i="1"/>
  <c r="G241" i="1" s="1"/>
  <c r="F232" i="1"/>
  <c r="G232" i="1" s="1"/>
  <c r="E216" i="1"/>
  <c r="E217" i="1" s="1"/>
  <c r="E218" i="1" s="1"/>
  <c r="E219" i="1" s="1"/>
  <c r="F223" i="1"/>
  <c r="G223" i="1" s="1"/>
  <c r="G224" i="1" s="1"/>
  <c r="G225" i="1" s="1"/>
  <c r="G226" i="1" s="1"/>
  <c r="G227" i="1" s="1"/>
  <c r="F206" i="1"/>
  <c r="G206" i="1" s="1"/>
  <c r="E207" i="1"/>
  <c r="E208" i="1" s="1"/>
  <c r="E209" i="1" s="1"/>
  <c r="E210" i="1" s="1"/>
  <c r="G278" i="1" l="1"/>
  <c r="F224" i="1"/>
  <c r="F225" i="1" s="1"/>
  <c r="F226" i="1" s="1"/>
  <c r="F227" i="1" s="1"/>
  <c r="F197" i="1" l="1"/>
  <c r="G197" i="1" s="1"/>
  <c r="E198" i="1"/>
  <c r="E199" i="1" s="1"/>
  <c r="E200" i="1" s="1"/>
  <c r="E201" i="1" s="1"/>
  <c r="F187" i="1" l="1"/>
  <c r="G187" i="1" s="1"/>
  <c r="F177" i="1"/>
  <c r="G177" i="1" s="1"/>
  <c r="F168" i="1"/>
  <c r="G168" i="1" s="1"/>
  <c r="F159" i="1"/>
  <c r="G159" i="1" s="1"/>
  <c r="E160" i="1"/>
  <c r="E161" i="1" s="1"/>
  <c r="E162" i="1" s="1"/>
  <c r="E163" i="1" s="1"/>
  <c r="F148" i="1"/>
  <c r="G148" i="1" s="1"/>
  <c r="G149" i="1" s="1"/>
  <c r="G150" i="1" s="1"/>
  <c r="G151" i="1" s="1"/>
  <c r="G152" i="1" s="1"/>
  <c r="E149" i="1"/>
  <c r="E150" i="1" s="1"/>
  <c r="E151" i="1" s="1"/>
  <c r="E152" i="1" s="1"/>
  <c r="F140" i="1"/>
  <c r="G140" i="1" s="1"/>
  <c r="E141" i="1"/>
  <c r="E142" i="1" s="1"/>
  <c r="E143" i="1" s="1"/>
  <c r="E144" i="1" s="1"/>
  <c r="F131" i="1"/>
  <c r="G131" i="1" s="1"/>
  <c r="F122" i="1"/>
  <c r="G122" i="1" s="1"/>
  <c r="E123" i="1"/>
  <c r="E124" i="1" s="1"/>
  <c r="E125" i="1" s="1"/>
  <c r="E126" i="1" s="1"/>
  <c r="F113" i="1"/>
  <c r="G113" i="1" s="1"/>
  <c r="F104" i="1"/>
  <c r="G104" i="1" s="1"/>
  <c r="E105" i="1"/>
  <c r="E106" i="1" s="1"/>
  <c r="E107" i="1" s="1"/>
  <c r="E108" i="1" s="1"/>
  <c r="F95" i="1"/>
  <c r="G95" i="1" s="1"/>
  <c r="F87" i="1"/>
  <c r="G87" i="1" s="1"/>
  <c r="F70" i="1"/>
  <c r="G70" i="1" s="1"/>
  <c r="F79" i="1"/>
  <c r="G79" i="1" s="1"/>
  <c r="F42" i="1"/>
  <c r="G42" i="1" s="1"/>
  <c r="G43" i="1" s="1"/>
  <c r="G44" i="1" s="1"/>
  <c r="G45" i="1" s="1"/>
  <c r="G46" i="1" s="1"/>
  <c r="F34" i="1"/>
  <c r="G34" i="1" s="1"/>
  <c r="F24" i="1"/>
  <c r="G24" i="1" s="1"/>
  <c r="F15" i="1"/>
  <c r="G15" i="1" s="1"/>
  <c r="F6" i="1"/>
  <c r="F7" i="1" s="1"/>
  <c r="F8" i="1" s="1"/>
  <c r="F9" i="1" s="1"/>
  <c r="F10" i="1" s="1"/>
  <c r="G10" i="1" s="1"/>
  <c r="E452" i="1"/>
  <c r="E453" i="1" s="1"/>
  <c r="E454" i="1" s="1"/>
  <c r="E455" i="1" s="1"/>
  <c r="G452" i="1"/>
  <c r="G453" i="1" s="1"/>
  <c r="G454" i="1" s="1"/>
  <c r="G455" i="1" s="1"/>
  <c r="F149" i="1" l="1"/>
  <c r="F150" i="1" s="1"/>
  <c r="F151" i="1" s="1"/>
  <c r="F152" i="1" s="1"/>
  <c r="F105" i="1"/>
  <c r="F106" i="1" s="1"/>
  <c r="F107" i="1" s="1"/>
  <c r="F108" i="1" s="1"/>
  <c r="F452" i="1"/>
  <c r="F453" i="1" s="1"/>
  <c r="F454" i="1" s="1"/>
  <c r="F455" i="1" s="1"/>
  <c r="F43" i="1"/>
  <c r="G35" i="1"/>
  <c r="G36" i="1" s="1"/>
  <c r="G37" i="1" s="1"/>
  <c r="G38" i="1" s="1"/>
  <c r="F35" i="1"/>
  <c r="F36" i="1" s="1"/>
  <c r="F37" i="1" s="1"/>
  <c r="F38" i="1" s="1"/>
  <c r="G6" i="1"/>
  <c r="G9" i="1"/>
  <c r="G8" i="1"/>
  <c r="G7" i="1"/>
  <c r="F44" i="1" l="1"/>
  <c r="F45" i="1" l="1"/>
  <c r="F46" i="1" l="1"/>
  <c r="F751" i="1" l="1"/>
  <c r="G751" i="1" s="1"/>
  <c r="G752" i="1" s="1"/>
  <c r="G753" i="1" s="1"/>
  <c r="G754" i="1" s="1"/>
  <c r="G755" i="1" s="1"/>
  <c r="F752" i="1" l="1"/>
  <c r="F753" i="1" s="1"/>
  <c r="F754" i="1" s="1"/>
  <c r="F755" i="1" s="1"/>
  <c r="E678" i="1" l="1"/>
  <c r="E597" i="1" l="1"/>
  <c r="E631" i="1"/>
  <c r="E233" i="1"/>
  <c r="E333" i="1" l="1"/>
  <c r="E334" i="1" s="1"/>
  <c r="E335" i="1" s="1"/>
  <c r="E336" i="1" s="1"/>
  <c r="G333" i="1"/>
  <c r="G334" i="1" s="1"/>
  <c r="G335" i="1" s="1"/>
  <c r="G336" i="1" s="1"/>
  <c r="F333" i="1" l="1"/>
  <c r="F334" i="1" s="1"/>
  <c r="F335" i="1" s="1"/>
  <c r="F336" i="1" s="1"/>
  <c r="E704" i="1" l="1"/>
  <c r="E705" i="1" s="1"/>
  <c r="E706" i="1" s="1"/>
  <c r="E707" i="1" s="1"/>
  <c r="G851" i="1" l="1"/>
  <c r="G852" i="1" s="1"/>
  <c r="G853" i="1" s="1"/>
  <c r="G854" i="1" s="1"/>
  <c r="F851" i="1"/>
  <c r="F852" i="1" s="1"/>
  <c r="F853" i="1" s="1"/>
  <c r="F854" i="1" s="1"/>
  <c r="F460" i="1" l="1"/>
  <c r="F461" i="1" s="1"/>
  <c r="F462" i="1" s="1"/>
  <c r="F463" i="1" s="1"/>
  <c r="E443" i="1"/>
  <c r="E444" i="1" s="1"/>
  <c r="E445" i="1" s="1"/>
  <c r="E446" i="1" s="1"/>
  <c r="G443" i="1"/>
  <c r="G444" i="1" s="1"/>
  <c r="G445" i="1" s="1"/>
  <c r="G446" i="1" s="1"/>
  <c r="G460" i="1" l="1"/>
  <c r="G461" i="1" s="1"/>
  <c r="G462" i="1" s="1"/>
  <c r="G463" i="1" s="1"/>
  <c r="F443" i="1"/>
  <c r="F444" i="1" s="1"/>
  <c r="F445" i="1" s="1"/>
  <c r="F446" i="1" s="1"/>
  <c r="E791" i="1" l="1"/>
  <c r="F216" i="1" l="1"/>
  <c r="F217" i="1" s="1"/>
  <c r="F218" i="1" s="1"/>
  <c r="F219" i="1" s="1"/>
  <c r="G215" i="1"/>
  <c r="E1033" i="1"/>
  <c r="E1034" i="1" s="1"/>
  <c r="E1035" i="1" s="1"/>
  <c r="E1036" i="1" s="1"/>
  <c r="G1032" i="1" l="1"/>
  <c r="G1033" i="1" s="1"/>
  <c r="G1034" i="1" s="1"/>
  <c r="G1035" i="1" s="1"/>
  <c r="G1036" i="1" s="1"/>
  <c r="F1033" i="1"/>
  <c r="F1034" i="1" s="1"/>
  <c r="F1035" i="1" s="1"/>
  <c r="F1036" i="1" s="1"/>
  <c r="E722" i="1" l="1"/>
  <c r="E580" i="1" l="1"/>
  <c r="E581" i="1" s="1"/>
  <c r="E582" i="1" s="1"/>
  <c r="E583" i="1" s="1"/>
  <c r="F579" i="1"/>
  <c r="F580" i="1" l="1"/>
  <c r="F581" i="1" s="1"/>
  <c r="F582" i="1" s="1"/>
  <c r="F583" i="1" s="1"/>
  <c r="G579" i="1"/>
  <c r="G580" i="1" s="1"/>
  <c r="G581" i="1" s="1"/>
  <c r="G582" i="1" s="1"/>
  <c r="G583" i="1" s="1"/>
  <c r="F1119" i="1" l="1"/>
  <c r="F1095" i="1"/>
  <c r="E1086" i="1"/>
  <c r="E1087" i="1" s="1"/>
  <c r="E1088" i="1" s="1"/>
  <c r="E1089" i="1" s="1"/>
  <c r="F1086" i="1"/>
  <c r="F1087" i="1" s="1"/>
  <c r="F1088" i="1" s="1"/>
  <c r="F1089" i="1" s="1"/>
  <c r="F1075" i="1"/>
  <c r="F1076" i="1" s="1"/>
  <c r="F1077" i="1" s="1"/>
  <c r="F1078" i="1" s="1"/>
  <c r="E1067" i="1"/>
  <c r="E1068" i="1" s="1"/>
  <c r="E1069" i="1" s="1"/>
  <c r="E1070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0" i="1"/>
  <c r="E1051" i="1" s="1"/>
  <c r="E1052" i="1" s="1"/>
  <c r="E1053" i="1" s="1"/>
  <c r="F1050" i="1"/>
  <c r="F1051" i="1" s="1"/>
  <c r="F1052" i="1" s="1"/>
  <c r="F1053" i="1" s="1"/>
  <c r="F1041" i="1"/>
  <c r="F1042" i="1" s="1"/>
  <c r="F1043" i="1" s="1"/>
  <c r="F1044" i="1" s="1"/>
  <c r="F1025" i="1"/>
  <c r="F1026" i="1" s="1"/>
  <c r="F1027" i="1" s="1"/>
  <c r="F1028" i="1" s="1"/>
  <c r="E1016" i="1"/>
  <c r="E1017" i="1" s="1"/>
  <c r="E1018" i="1" s="1"/>
  <c r="E1019" i="1" s="1"/>
  <c r="F1016" i="1"/>
  <c r="F1017" i="1" s="1"/>
  <c r="F1018" i="1" s="1"/>
  <c r="F1019" i="1" s="1"/>
  <c r="F1000" i="1"/>
  <c r="F1001" i="1" s="1"/>
  <c r="F1002" i="1" s="1"/>
  <c r="F1003" i="1" s="1"/>
  <c r="F992" i="1"/>
  <c r="F993" i="1" s="1"/>
  <c r="F994" i="1" s="1"/>
  <c r="F995" i="1" s="1"/>
  <c r="E985" i="1"/>
  <c r="E986" i="1" s="1"/>
  <c r="E987" i="1" s="1"/>
  <c r="F984" i="1"/>
  <c r="F985" i="1" s="1"/>
  <c r="F986" i="1" s="1"/>
  <c r="F987" i="1" s="1"/>
  <c r="F974" i="1"/>
  <c r="F975" i="1" s="1"/>
  <c r="F976" i="1" s="1"/>
  <c r="F977" i="1" s="1"/>
  <c r="G926" i="1"/>
  <c r="G927" i="1" s="1"/>
  <c r="G928" i="1" s="1"/>
  <c r="G929" i="1" s="1"/>
  <c r="F917" i="1"/>
  <c r="G917" i="1" s="1"/>
  <c r="F897" i="1"/>
  <c r="G897" i="1" s="1"/>
  <c r="G876" i="1"/>
  <c r="G877" i="1" s="1"/>
  <c r="G878" i="1" s="1"/>
  <c r="G879" i="1" s="1"/>
  <c r="G880" i="1" s="1"/>
  <c r="F868" i="1"/>
  <c r="G860" i="1"/>
  <c r="G861" i="1" s="1"/>
  <c r="G862" i="1" s="1"/>
  <c r="G863" i="1" s="1"/>
  <c r="F826" i="1"/>
  <c r="F827" i="1" s="1"/>
  <c r="F828" i="1" s="1"/>
  <c r="F829" i="1" s="1"/>
  <c r="F816" i="1"/>
  <c r="F817" i="1" s="1"/>
  <c r="F818" i="1" s="1"/>
  <c r="F819" i="1" s="1"/>
  <c r="E792" i="1"/>
  <c r="E793" i="1" s="1"/>
  <c r="E794" i="1" s="1"/>
  <c r="F791" i="1"/>
  <c r="F792" i="1" s="1"/>
  <c r="F793" i="1" s="1"/>
  <c r="F794" i="1" s="1"/>
  <c r="F778" i="1"/>
  <c r="G778" i="1" s="1"/>
  <c r="F769" i="1"/>
  <c r="F742" i="1"/>
  <c r="G742" i="1" s="1"/>
  <c r="G734" i="1"/>
  <c r="G735" i="1" s="1"/>
  <c r="G736" i="1" s="1"/>
  <c r="G737" i="1" s="1"/>
  <c r="E734" i="1"/>
  <c r="E735" i="1" s="1"/>
  <c r="E736" i="1" s="1"/>
  <c r="E737" i="1" s="1"/>
  <c r="F722" i="1"/>
  <c r="F723" i="1" s="1"/>
  <c r="F724" i="1" s="1"/>
  <c r="F725" i="1" s="1"/>
  <c r="E723" i="1"/>
  <c r="E724" i="1" s="1"/>
  <c r="E725" i="1" s="1"/>
  <c r="G722" i="1"/>
  <c r="G723" i="1" s="1"/>
  <c r="G724" i="1" s="1"/>
  <c r="G725" i="1" s="1"/>
  <c r="F713" i="1"/>
  <c r="E714" i="1"/>
  <c r="E715" i="1" s="1"/>
  <c r="E716" i="1" s="1"/>
  <c r="E717" i="1" s="1"/>
  <c r="G687" i="1"/>
  <c r="G688" i="1" s="1"/>
  <c r="G689" i="1" s="1"/>
  <c r="G690" i="1" s="1"/>
  <c r="E687" i="1"/>
  <c r="E688" i="1" s="1"/>
  <c r="E689" i="1" s="1"/>
  <c r="E690" i="1" s="1"/>
  <c r="F677" i="1"/>
  <c r="E679" i="1"/>
  <c r="E680" i="1" s="1"/>
  <c r="E681" i="1" s="1"/>
  <c r="G666" i="1"/>
  <c r="G667" i="1" s="1"/>
  <c r="G668" i="1" s="1"/>
  <c r="G669" i="1" s="1"/>
  <c r="G670" i="1" s="1"/>
  <c r="E667" i="1"/>
  <c r="E668" i="1" s="1"/>
  <c r="E669" i="1" s="1"/>
  <c r="E670" i="1" s="1"/>
  <c r="E659" i="1"/>
  <c r="E660" i="1" s="1"/>
  <c r="E661" i="1" s="1"/>
  <c r="E662" i="1" s="1"/>
  <c r="F650" i="1"/>
  <c r="G640" i="1"/>
  <c r="G641" i="1" s="1"/>
  <c r="G642" i="1" s="1"/>
  <c r="G643" i="1" s="1"/>
  <c r="F630" i="1"/>
  <c r="E632" i="1"/>
  <c r="E633" i="1" s="1"/>
  <c r="E634" i="1" s="1"/>
  <c r="G623" i="1"/>
  <c r="G624" i="1" s="1"/>
  <c r="G625" i="1" s="1"/>
  <c r="G626" i="1" s="1"/>
  <c r="F604" i="1"/>
  <c r="E605" i="1"/>
  <c r="E606" i="1" s="1"/>
  <c r="E607" i="1" s="1"/>
  <c r="E608" i="1" s="1"/>
  <c r="F596" i="1"/>
  <c r="G596" i="1" s="1"/>
  <c r="G597" i="1" s="1"/>
  <c r="G598" i="1" s="1"/>
  <c r="G599" i="1" s="1"/>
  <c r="G600" i="1" s="1"/>
  <c r="E598" i="1"/>
  <c r="E599" i="1" s="1"/>
  <c r="E600" i="1" s="1"/>
  <c r="F587" i="1"/>
  <c r="G587" i="1" s="1"/>
  <c r="G588" i="1" s="1"/>
  <c r="G589" i="1" s="1"/>
  <c r="G590" i="1" s="1"/>
  <c r="G591" i="1" s="1"/>
  <c r="G570" i="1"/>
  <c r="G571" i="1" s="1"/>
  <c r="G572" i="1" s="1"/>
  <c r="G573" i="1" s="1"/>
  <c r="G574" i="1" s="1"/>
  <c r="G561" i="1"/>
  <c r="G562" i="1" s="1"/>
  <c r="G563" i="1" s="1"/>
  <c r="G564" i="1" s="1"/>
  <c r="G552" i="1"/>
  <c r="G553" i="1" s="1"/>
  <c r="G554" i="1" s="1"/>
  <c r="G555" i="1" s="1"/>
  <c r="G543" i="1"/>
  <c r="G544" i="1" s="1"/>
  <c r="G545" i="1" s="1"/>
  <c r="G546" i="1" s="1"/>
  <c r="G533" i="1"/>
  <c r="G534" i="1" s="1"/>
  <c r="G535" i="1" s="1"/>
  <c r="G536" i="1" s="1"/>
  <c r="E533" i="1"/>
  <c r="E534" i="1" s="1"/>
  <c r="E535" i="1" s="1"/>
  <c r="E536" i="1" s="1"/>
  <c r="G523" i="1"/>
  <c r="G524" i="1" s="1"/>
  <c r="G525" i="1" s="1"/>
  <c r="G526" i="1" s="1"/>
  <c r="G527" i="1" s="1"/>
  <c r="E524" i="1"/>
  <c r="E525" i="1" s="1"/>
  <c r="E526" i="1" s="1"/>
  <c r="E527" i="1" s="1"/>
  <c r="G506" i="1"/>
  <c r="G507" i="1" s="1"/>
  <c r="G508" i="1" s="1"/>
  <c r="G509" i="1" s="1"/>
  <c r="E506" i="1"/>
  <c r="E507" i="1" s="1"/>
  <c r="E508" i="1" s="1"/>
  <c r="E509" i="1" s="1"/>
  <c r="F496" i="1"/>
  <c r="E497" i="1"/>
  <c r="E498" i="1" s="1"/>
  <c r="E499" i="1" s="1"/>
  <c r="E500" i="1" s="1"/>
  <c r="G489" i="1"/>
  <c r="G490" i="1" s="1"/>
  <c r="G491" i="1" s="1"/>
  <c r="G492" i="1" s="1"/>
  <c r="G480" i="1"/>
  <c r="G481" i="1" s="1"/>
  <c r="G482" i="1" s="1"/>
  <c r="G483" i="1" s="1"/>
  <c r="G469" i="1"/>
  <c r="G470" i="1" s="1"/>
  <c r="G471" i="1" s="1"/>
  <c r="G472" i="1" s="1"/>
  <c r="G473" i="1" s="1"/>
  <c r="E470" i="1"/>
  <c r="E471" i="1" s="1"/>
  <c r="E472" i="1" s="1"/>
  <c r="E473" i="1" s="1"/>
  <c r="F433" i="1"/>
  <c r="E425" i="1"/>
  <c r="E426" i="1" s="1"/>
  <c r="E427" i="1" s="1"/>
  <c r="E428" i="1" s="1"/>
  <c r="E416" i="1"/>
  <c r="E417" i="1" s="1"/>
  <c r="E418" i="1" s="1"/>
  <c r="E419" i="1" s="1"/>
  <c r="F416" i="1"/>
  <c r="F417" i="1" s="1"/>
  <c r="F418" i="1" s="1"/>
  <c r="F419" i="1" s="1"/>
  <c r="E408" i="1"/>
  <c r="E409" i="1" s="1"/>
  <c r="E410" i="1" s="1"/>
  <c r="E411" i="1" s="1"/>
  <c r="F398" i="1"/>
  <c r="E399" i="1"/>
  <c r="E400" i="1" s="1"/>
  <c r="E401" i="1" s="1"/>
  <c r="E402" i="1" s="1"/>
  <c r="G389" i="1"/>
  <c r="G390" i="1" s="1"/>
  <c r="G391" i="1" s="1"/>
  <c r="G392" i="1" s="1"/>
  <c r="F380" i="1"/>
  <c r="F381" i="1" s="1"/>
  <c r="F382" i="1" s="1"/>
  <c r="F383" i="1" s="1"/>
  <c r="F371" i="1"/>
  <c r="F372" i="1" s="1"/>
  <c r="F373" i="1" s="1"/>
  <c r="F374" i="1" s="1"/>
  <c r="F361" i="1"/>
  <c r="E352" i="1"/>
  <c r="E353" i="1" s="1"/>
  <c r="E354" i="1" s="1"/>
  <c r="E355" i="1" s="1"/>
  <c r="F351" i="1"/>
  <c r="F352" i="1" s="1"/>
  <c r="F353" i="1" s="1"/>
  <c r="F354" i="1" s="1"/>
  <c r="F355" i="1" s="1"/>
  <c r="G325" i="1"/>
  <c r="G326" i="1" s="1"/>
  <c r="G327" i="1" s="1"/>
  <c r="G328" i="1" s="1"/>
  <c r="E325" i="1"/>
  <c r="E326" i="1" s="1"/>
  <c r="E327" i="1" s="1"/>
  <c r="E328" i="1" s="1"/>
  <c r="E316" i="1"/>
  <c r="E317" i="1" s="1"/>
  <c r="E318" i="1" s="1"/>
  <c r="E319" i="1" s="1"/>
  <c r="F306" i="1"/>
  <c r="G306" i="1" s="1"/>
  <c r="E269" i="1"/>
  <c r="E270" i="1" s="1"/>
  <c r="E271" i="1" s="1"/>
  <c r="E272" i="1" s="1"/>
  <c r="G268" i="1"/>
  <c r="E234" i="1"/>
  <c r="E235" i="1" s="1"/>
  <c r="E236" i="1" s="1"/>
  <c r="E114" i="1"/>
  <c r="E115" i="1" s="1"/>
  <c r="E116" i="1" s="1"/>
  <c r="E117" i="1" s="1"/>
  <c r="G60" i="1"/>
  <c r="G51" i="1"/>
  <c r="F25" i="1"/>
  <c r="F26" i="1" s="1"/>
  <c r="F27" i="1" s="1"/>
  <c r="F28" i="1" s="1"/>
  <c r="E16" i="1"/>
  <c r="E17" i="1" s="1"/>
  <c r="E18" i="1" s="1"/>
  <c r="E19" i="1" s="1"/>
  <c r="F16" i="1"/>
  <c r="F17" i="1" s="1"/>
  <c r="F18" i="1" s="1"/>
  <c r="F19" i="1" s="1"/>
  <c r="E7" i="1"/>
  <c r="E8" i="1" s="1"/>
  <c r="E9" i="1" s="1"/>
  <c r="E10" i="1" s="1"/>
  <c r="G650" i="1" l="1"/>
  <c r="G651" i="1" s="1"/>
  <c r="G652" i="1" s="1"/>
  <c r="G653" i="1" s="1"/>
  <c r="G654" i="1" s="1"/>
  <c r="G604" i="1"/>
  <c r="G605" i="1" s="1"/>
  <c r="G606" i="1" s="1"/>
  <c r="G607" i="1" s="1"/>
  <c r="G608" i="1" s="1"/>
  <c r="G630" i="1"/>
  <c r="G631" i="1" s="1"/>
  <c r="G632" i="1" s="1"/>
  <c r="G633" i="1" s="1"/>
  <c r="G634" i="1" s="1"/>
  <c r="G614" i="1"/>
  <c r="G615" i="1" s="1"/>
  <c r="G616" i="1" s="1"/>
  <c r="G617" i="1" s="1"/>
  <c r="G677" i="1"/>
  <c r="G678" i="1" s="1"/>
  <c r="G679" i="1" s="1"/>
  <c r="G680" i="1" s="1"/>
  <c r="G681" i="1" s="1"/>
  <c r="F1120" i="1"/>
  <c r="F1121" i="1" s="1"/>
  <c r="F1122" i="1" s="1"/>
  <c r="F1123" i="1" s="1"/>
  <c r="G1119" i="1"/>
  <c r="G1120" i="1" s="1"/>
  <c r="G1121" i="1" s="1"/>
  <c r="G1122" i="1" s="1"/>
  <c r="G1123" i="1" s="1"/>
  <c r="F918" i="1"/>
  <c r="F919" i="1" s="1"/>
  <c r="F920" i="1" s="1"/>
  <c r="F921" i="1" s="1"/>
  <c r="F869" i="1"/>
  <c r="F870" i="1" s="1"/>
  <c r="F871" i="1" s="1"/>
  <c r="F872" i="1" s="1"/>
  <c r="G868" i="1"/>
  <c r="G869" i="1" s="1"/>
  <c r="G870" i="1" s="1"/>
  <c r="G871" i="1" s="1"/>
  <c r="G872" i="1" s="1"/>
  <c r="G713" i="1"/>
  <c r="G714" i="1" s="1"/>
  <c r="G715" i="1" s="1"/>
  <c r="G716" i="1" s="1"/>
  <c r="G717" i="1" s="1"/>
  <c r="G496" i="1"/>
  <c r="G497" i="1" s="1"/>
  <c r="G498" i="1" s="1"/>
  <c r="G499" i="1" s="1"/>
  <c r="G500" i="1" s="1"/>
  <c r="G361" i="1"/>
  <c r="G362" i="1" s="1"/>
  <c r="G363" i="1" s="1"/>
  <c r="G364" i="1" s="1"/>
  <c r="G365" i="1" s="1"/>
  <c r="G424" i="1"/>
  <c r="G425" i="1" s="1"/>
  <c r="G426" i="1" s="1"/>
  <c r="G427" i="1" s="1"/>
  <c r="G428" i="1" s="1"/>
  <c r="G433" i="1"/>
  <c r="G434" i="1" s="1"/>
  <c r="G435" i="1" s="1"/>
  <c r="G436" i="1" s="1"/>
  <c r="G437" i="1" s="1"/>
  <c r="G407" i="1"/>
  <c r="G408" i="1" s="1"/>
  <c r="G409" i="1" s="1"/>
  <c r="G410" i="1" s="1"/>
  <c r="G411" i="1" s="1"/>
  <c r="G398" i="1"/>
  <c r="G399" i="1" s="1"/>
  <c r="G400" i="1" s="1"/>
  <c r="G401" i="1" s="1"/>
  <c r="G402" i="1" s="1"/>
  <c r="F533" i="1"/>
  <c r="F534" i="1" s="1"/>
  <c r="F535" i="1" s="1"/>
  <c r="F536" i="1" s="1"/>
  <c r="F640" i="1"/>
  <c r="F641" i="1" s="1"/>
  <c r="F642" i="1" s="1"/>
  <c r="F643" i="1" s="1"/>
  <c r="F605" i="1"/>
  <c r="F606" i="1" s="1"/>
  <c r="F607" i="1" s="1"/>
  <c r="F608" i="1" s="1"/>
  <c r="F714" i="1"/>
  <c r="F715" i="1" s="1"/>
  <c r="F716" i="1" s="1"/>
  <c r="F717" i="1" s="1"/>
  <c r="G918" i="1"/>
  <c r="G919" i="1" s="1"/>
  <c r="G920" i="1" s="1"/>
  <c r="G921" i="1" s="1"/>
  <c r="F926" i="1"/>
  <c r="F927" i="1" s="1"/>
  <c r="F928" i="1" s="1"/>
  <c r="F929" i="1" s="1"/>
  <c r="G974" i="1"/>
  <c r="G975" i="1" s="1"/>
  <c r="G976" i="1" s="1"/>
  <c r="G977" i="1" s="1"/>
  <c r="G992" i="1"/>
  <c r="G993" i="1" s="1"/>
  <c r="G994" i="1" s="1"/>
  <c r="G995" i="1" s="1"/>
  <c r="G1008" i="1"/>
  <c r="G1009" i="1" s="1"/>
  <c r="G1010" i="1" s="1"/>
  <c r="G1011" i="1" s="1"/>
  <c r="G1016" i="1"/>
  <c r="G1017" i="1" s="1"/>
  <c r="G1018" i="1" s="1"/>
  <c r="G1019" i="1" s="1"/>
  <c r="G1025" i="1"/>
  <c r="G1026" i="1" s="1"/>
  <c r="G1027" i="1" s="1"/>
  <c r="G1028" i="1" s="1"/>
  <c r="G1041" i="1"/>
  <c r="G1042" i="1" s="1"/>
  <c r="G1043" i="1" s="1"/>
  <c r="G1044" i="1" s="1"/>
  <c r="G1050" i="1"/>
  <c r="G1051" i="1" s="1"/>
  <c r="G1052" i="1" s="1"/>
  <c r="G1053" i="1" s="1"/>
  <c r="G1059" i="1"/>
  <c r="G1060" i="1" s="1"/>
  <c r="G1061" i="1" s="1"/>
  <c r="G1062" i="1" s="1"/>
  <c r="G1086" i="1"/>
  <c r="G1087" i="1" s="1"/>
  <c r="G1088" i="1" s="1"/>
  <c r="G1089" i="1" s="1"/>
  <c r="G1075" i="1"/>
  <c r="G1076" i="1" s="1"/>
  <c r="G1077" i="1" s="1"/>
  <c r="G1078" i="1" s="1"/>
  <c r="F506" i="1"/>
  <c r="F507" i="1" s="1"/>
  <c r="F508" i="1" s="1"/>
  <c r="F509" i="1" s="1"/>
  <c r="F543" i="1"/>
  <c r="F544" i="1" s="1"/>
  <c r="F545" i="1" s="1"/>
  <c r="F546" i="1" s="1"/>
  <c r="F561" i="1"/>
  <c r="F562" i="1" s="1"/>
  <c r="F563" i="1" s="1"/>
  <c r="F564" i="1" s="1"/>
  <c r="F588" i="1"/>
  <c r="F589" i="1" s="1"/>
  <c r="F590" i="1" s="1"/>
  <c r="F591" i="1" s="1"/>
  <c r="F623" i="1"/>
  <c r="F624" i="1" s="1"/>
  <c r="F625" i="1" s="1"/>
  <c r="F626" i="1" s="1"/>
  <c r="F687" i="1"/>
  <c r="F688" i="1" s="1"/>
  <c r="F689" i="1" s="1"/>
  <c r="F690" i="1" s="1"/>
  <c r="F362" i="1"/>
  <c r="F363" i="1" s="1"/>
  <c r="F364" i="1" s="1"/>
  <c r="F365" i="1" s="1"/>
  <c r="F734" i="1"/>
  <c r="F735" i="1" s="1"/>
  <c r="F736" i="1" s="1"/>
  <c r="F737" i="1" s="1"/>
  <c r="G1067" i="1"/>
  <c r="G1068" i="1" s="1"/>
  <c r="G1069" i="1" s="1"/>
  <c r="G1070" i="1" s="1"/>
  <c r="G1000" i="1"/>
  <c r="G1001" i="1" s="1"/>
  <c r="G1002" i="1" s="1"/>
  <c r="G1003" i="1" s="1"/>
  <c r="F470" i="1"/>
  <c r="F471" i="1" s="1"/>
  <c r="F472" i="1" s="1"/>
  <c r="F473" i="1" s="1"/>
  <c r="G791" i="1"/>
  <c r="G792" i="1" s="1"/>
  <c r="G793" i="1" s="1"/>
  <c r="G794" i="1" s="1"/>
  <c r="F325" i="1"/>
  <c r="F326" i="1" s="1"/>
  <c r="F327" i="1" s="1"/>
  <c r="F328" i="1" s="1"/>
  <c r="F399" i="1"/>
  <c r="F400" i="1" s="1"/>
  <c r="F401" i="1" s="1"/>
  <c r="F402" i="1" s="1"/>
  <c r="F434" i="1"/>
  <c r="F435" i="1" s="1"/>
  <c r="F436" i="1" s="1"/>
  <c r="F437" i="1" s="1"/>
  <c r="F489" i="1"/>
  <c r="F490" i="1" s="1"/>
  <c r="F491" i="1" s="1"/>
  <c r="F492" i="1" s="1"/>
  <c r="F678" i="1"/>
  <c r="F679" i="1" s="1"/>
  <c r="F680" i="1" s="1"/>
  <c r="F681" i="1" s="1"/>
  <c r="G816" i="1"/>
  <c r="G817" i="1" s="1"/>
  <c r="G818" i="1" s="1"/>
  <c r="G819" i="1" s="1"/>
  <c r="G826" i="1"/>
  <c r="G827" i="1" s="1"/>
  <c r="G828" i="1" s="1"/>
  <c r="G829" i="1" s="1"/>
  <c r="G984" i="1"/>
  <c r="G985" i="1" s="1"/>
  <c r="G986" i="1" s="1"/>
  <c r="G987" i="1" s="1"/>
  <c r="F704" i="1"/>
  <c r="F705" i="1" s="1"/>
  <c r="F706" i="1" s="1"/>
  <c r="F707" i="1" s="1"/>
  <c r="G704" i="1"/>
  <c r="G705" i="1" s="1"/>
  <c r="F743" i="1"/>
  <c r="F744" i="1" s="1"/>
  <c r="F745" i="1" s="1"/>
  <c r="F746" i="1" s="1"/>
  <c r="G743" i="1"/>
  <c r="G744" i="1" s="1"/>
  <c r="G745" i="1" s="1"/>
  <c r="G746" i="1" s="1"/>
  <c r="F799" i="1"/>
  <c r="F800" i="1" s="1"/>
  <c r="F801" i="1" s="1"/>
  <c r="F802" i="1" s="1"/>
  <c r="G798" i="1"/>
  <c r="G799" i="1" s="1"/>
  <c r="G800" i="1" s="1"/>
  <c r="G801" i="1" s="1"/>
  <c r="G802" i="1" s="1"/>
  <c r="F843" i="1"/>
  <c r="F844" i="1" s="1"/>
  <c r="F845" i="1" s="1"/>
  <c r="F846" i="1" s="1"/>
  <c r="G843" i="1"/>
  <c r="G844" i="1" s="1"/>
  <c r="G845" i="1" s="1"/>
  <c r="G846" i="1" s="1"/>
  <c r="F935" i="1"/>
  <c r="F936" i="1" s="1"/>
  <c r="F937" i="1" s="1"/>
  <c r="F938" i="1" s="1"/>
  <c r="G935" i="1"/>
  <c r="G936" i="1" s="1"/>
  <c r="G937" i="1" s="1"/>
  <c r="G938" i="1" s="1"/>
  <c r="F955" i="1"/>
  <c r="F956" i="1" s="1"/>
  <c r="F957" i="1" s="1"/>
  <c r="F958" i="1" s="1"/>
  <c r="G955" i="1"/>
  <c r="G956" i="1" s="1"/>
  <c r="G957" i="1" s="1"/>
  <c r="G958" i="1" s="1"/>
  <c r="F1112" i="1"/>
  <c r="F1113" i="1" s="1"/>
  <c r="F1114" i="1" s="1"/>
  <c r="G1112" i="1"/>
  <c r="G351" i="1"/>
  <c r="G352" i="1" s="1"/>
  <c r="G353" i="1" s="1"/>
  <c r="G354" i="1" s="1"/>
  <c r="G355" i="1" s="1"/>
  <c r="G371" i="1"/>
  <c r="G372" i="1" s="1"/>
  <c r="G373" i="1" s="1"/>
  <c r="G374" i="1" s="1"/>
  <c r="G379" i="1"/>
  <c r="G380" i="1" s="1"/>
  <c r="G381" i="1" s="1"/>
  <c r="G382" i="1" s="1"/>
  <c r="G383" i="1" s="1"/>
  <c r="G416" i="1"/>
  <c r="G417" i="1" s="1"/>
  <c r="G418" i="1" s="1"/>
  <c r="G419" i="1" s="1"/>
  <c r="F659" i="1"/>
  <c r="F660" i="1" s="1"/>
  <c r="F661" i="1" s="1"/>
  <c r="F662" i="1" s="1"/>
  <c r="G659" i="1"/>
  <c r="G660" i="1" s="1"/>
  <c r="G661" i="1" s="1"/>
  <c r="G662" i="1" s="1"/>
  <c r="F808" i="1"/>
  <c r="F809" i="1" s="1"/>
  <c r="F810" i="1" s="1"/>
  <c r="F811" i="1" s="1"/>
  <c r="G807" i="1"/>
  <c r="G808" i="1" s="1"/>
  <c r="G809" i="1" s="1"/>
  <c r="G810" i="1" s="1"/>
  <c r="G811" i="1" s="1"/>
  <c r="F834" i="1"/>
  <c r="F835" i="1" s="1"/>
  <c r="F836" i="1" s="1"/>
  <c r="F837" i="1" s="1"/>
  <c r="G834" i="1"/>
  <c r="G835" i="1" s="1"/>
  <c r="G836" i="1" s="1"/>
  <c r="G837" i="1" s="1"/>
  <c r="F860" i="1"/>
  <c r="F861" i="1" s="1"/>
  <c r="F862" i="1" s="1"/>
  <c r="F863" i="1" s="1"/>
  <c r="F877" i="1"/>
  <c r="F878" i="1" s="1"/>
  <c r="F879" i="1" s="1"/>
  <c r="F880" i="1" s="1"/>
  <c r="F898" i="1"/>
  <c r="F899" i="1" s="1"/>
  <c r="F900" i="1" s="1"/>
  <c r="F901" i="1" s="1"/>
  <c r="G898" i="1"/>
  <c r="G899" i="1" s="1"/>
  <c r="G900" i="1" s="1"/>
  <c r="G901" i="1" s="1"/>
  <c r="F945" i="1"/>
  <c r="F946" i="1" s="1"/>
  <c r="F947" i="1" s="1"/>
  <c r="F948" i="1" s="1"/>
  <c r="G945" i="1"/>
  <c r="G946" i="1" s="1"/>
  <c r="G947" i="1" s="1"/>
  <c r="G948" i="1" s="1"/>
  <c r="G1095" i="1"/>
  <c r="F1096" i="1"/>
  <c r="F1097" i="1" s="1"/>
  <c r="G1103" i="1"/>
  <c r="G1104" i="1" s="1"/>
  <c r="G1105" i="1" s="1"/>
  <c r="G1106" i="1" s="1"/>
  <c r="F52" i="1"/>
  <c r="F53" i="1" s="1"/>
  <c r="F54" i="1" s="1"/>
  <c r="F55" i="1" s="1"/>
  <c r="G52" i="1"/>
  <c r="G53" i="1" s="1"/>
  <c r="G54" i="1" s="1"/>
  <c r="G55" i="1" s="1"/>
  <c r="F71" i="1"/>
  <c r="F72" i="1" s="1"/>
  <c r="F73" i="1" s="1"/>
  <c r="F74" i="1" s="1"/>
  <c r="G71" i="1"/>
  <c r="G72" i="1" s="1"/>
  <c r="G73" i="1" s="1"/>
  <c r="G74" i="1" s="1"/>
  <c r="F88" i="1"/>
  <c r="F89" i="1" s="1"/>
  <c r="F90" i="1" s="1"/>
  <c r="F91" i="1" s="1"/>
  <c r="G88" i="1"/>
  <c r="G89" i="1" s="1"/>
  <c r="G90" i="1" s="1"/>
  <c r="G91" i="1" s="1"/>
  <c r="G105" i="1"/>
  <c r="G106" i="1" s="1"/>
  <c r="G107" i="1" s="1"/>
  <c r="G108" i="1" s="1"/>
  <c r="F123" i="1"/>
  <c r="F124" i="1" s="1"/>
  <c r="F125" i="1" s="1"/>
  <c r="F126" i="1" s="1"/>
  <c r="G123" i="1"/>
  <c r="G124" i="1" s="1"/>
  <c r="G125" i="1" s="1"/>
  <c r="G126" i="1" s="1"/>
  <c r="F169" i="1"/>
  <c r="F170" i="1" s="1"/>
  <c r="F171" i="1" s="1"/>
  <c r="F172" i="1" s="1"/>
  <c r="G169" i="1"/>
  <c r="G170" i="1" s="1"/>
  <c r="G171" i="1" s="1"/>
  <c r="G172" i="1" s="1"/>
  <c r="F188" i="1"/>
  <c r="F189" i="1" s="1"/>
  <c r="F190" i="1" s="1"/>
  <c r="F191" i="1" s="1"/>
  <c r="G188" i="1"/>
  <c r="G189" i="1" s="1"/>
  <c r="G190" i="1" s="1"/>
  <c r="G191" i="1" s="1"/>
  <c r="F207" i="1"/>
  <c r="F208" i="1" s="1"/>
  <c r="F209" i="1" s="1"/>
  <c r="F210" i="1" s="1"/>
  <c r="G207" i="1"/>
  <c r="G208" i="1" s="1"/>
  <c r="G209" i="1" s="1"/>
  <c r="G210" i="1" s="1"/>
  <c r="F233" i="1"/>
  <c r="F234" i="1" s="1"/>
  <c r="F235" i="1" s="1"/>
  <c r="F236" i="1" s="1"/>
  <c r="G233" i="1"/>
  <c r="G234" i="1" s="1"/>
  <c r="G235" i="1" s="1"/>
  <c r="G236" i="1" s="1"/>
  <c r="F260" i="1"/>
  <c r="F261" i="1" s="1"/>
  <c r="F262" i="1" s="1"/>
  <c r="F263" i="1" s="1"/>
  <c r="G260" i="1"/>
  <c r="G261" i="1" s="1"/>
  <c r="G262" i="1" s="1"/>
  <c r="G263" i="1" s="1"/>
  <c r="F288" i="1"/>
  <c r="F289" i="1" s="1"/>
  <c r="F290" i="1" s="1"/>
  <c r="F291" i="1" s="1"/>
  <c r="G288" i="1"/>
  <c r="G289" i="1" s="1"/>
  <c r="G290" i="1" s="1"/>
  <c r="G291" i="1" s="1"/>
  <c r="F307" i="1"/>
  <c r="F308" i="1" s="1"/>
  <c r="F309" i="1" s="1"/>
  <c r="F310" i="1" s="1"/>
  <c r="G307" i="1"/>
  <c r="G308" i="1" s="1"/>
  <c r="G309" i="1" s="1"/>
  <c r="G310" i="1" s="1"/>
  <c r="G761" i="1"/>
  <c r="G762" i="1" s="1"/>
  <c r="G763" i="1" s="1"/>
  <c r="G764" i="1" s="1"/>
  <c r="F761" i="1"/>
  <c r="F762" i="1" s="1"/>
  <c r="F763" i="1" s="1"/>
  <c r="F764" i="1" s="1"/>
  <c r="G779" i="1"/>
  <c r="G780" i="1" s="1"/>
  <c r="G781" i="1" s="1"/>
  <c r="G782" i="1" s="1"/>
  <c r="F779" i="1"/>
  <c r="F780" i="1" s="1"/>
  <c r="F781" i="1" s="1"/>
  <c r="F782" i="1" s="1"/>
  <c r="G888" i="1"/>
  <c r="G889" i="1" s="1"/>
  <c r="G890" i="1" s="1"/>
  <c r="G891" i="1" s="1"/>
  <c r="F888" i="1"/>
  <c r="F889" i="1" s="1"/>
  <c r="F890" i="1" s="1"/>
  <c r="F891" i="1" s="1"/>
  <c r="G908" i="1"/>
  <c r="G909" i="1" s="1"/>
  <c r="G910" i="1" s="1"/>
  <c r="G911" i="1" s="1"/>
  <c r="G912" i="1" s="1"/>
  <c r="F909" i="1"/>
  <c r="F910" i="1" s="1"/>
  <c r="F911" i="1" s="1"/>
  <c r="F912" i="1" s="1"/>
  <c r="G16" i="1"/>
  <c r="G17" i="1" s="1"/>
  <c r="G18" i="1" s="1"/>
  <c r="G19" i="1" s="1"/>
  <c r="G25" i="1"/>
  <c r="G26" i="1" s="1"/>
  <c r="G27" i="1" s="1"/>
  <c r="G28" i="1" s="1"/>
  <c r="F61" i="1"/>
  <c r="F62" i="1" s="1"/>
  <c r="F63" i="1" s="1"/>
  <c r="F64" i="1" s="1"/>
  <c r="G61" i="1"/>
  <c r="G62" i="1" s="1"/>
  <c r="G63" i="1" s="1"/>
  <c r="G64" i="1" s="1"/>
  <c r="F80" i="1"/>
  <c r="F81" i="1" s="1"/>
  <c r="F82" i="1" s="1"/>
  <c r="F83" i="1" s="1"/>
  <c r="G80" i="1"/>
  <c r="G81" i="1" s="1"/>
  <c r="G82" i="1" s="1"/>
  <c r="G83" i="1" s="1"/>
  <c r="F96" i="1"/>
  <c r="F97" i="1" s="1"/>
  <c r="F98" i="1" s="1"/>
  <c r="F99" i="1" s="1"/>
  <c r="G96" i="1"/>
  <c r="G97" i="1" s="1"/>
  <c r="G98" i="1" s="1"/>
  <c r="G99" i="1" s="1"/>
  <c r="F114" i="1"/>
  <c r="F115" i="1" s="1"/>
  <c r="F116" i="1" s="1"/>
  <c r="F117" i="1" s="1"/>
  <c r="G114" i="1"/>
  <c r="G115" i="1" s="1"/>
  <c r="G116" i="1" s="1"/>
  <c r="G117" i="1" s="1"/>
  <c r="F132" i="1"/>
  <c r="F133" i="1" s="1"/>
  <c r="F134" i="1" s="1"/>
  <c r="F135" i="1" s="1"/>
  <c r="G132" i="1"/>
  <c r="G133" i="1" s="1"/>
  <c r="G134" i="1" s="1"/>
  <c r="G135" i="1" s="1"/>
  <c r="F141" i="1"/>
  <c r="F142" i="1" s="1"/>
  <c r="F143" i="1" s="1"/>
  <c r="F144" i="1" s="1"/>
  <c r="G141" i="1"/>
  <c r="G142" i="1" s="1"/>
  <c r="G143" i="1" s="1"/>
  <c r="G144" i="1" s="1"/>
  <c r="F160" i="1"/>
  <c r="F161" i="1" s="1"/>
  <c r="F162" i="1" s="1"/>
  <c r="F163" i="1" s="1"/>
  <c r="G160" i="1"/>
  <c r="G161" i="1" s="1"/>
  <c r="G162" i="1" s="1"/>
  <c r="G163" i="1" s="1"/>
  <c r="F178" i="1"/>
  <c r="F179" i="1" s="1"/>
  <c r="F180" i="1" s="1"/>
  <c r="F181" i="1" s="1"/>
  <c r="G178" i="1"/>
  <c r="G179" i="1" s="1"/>
  <c r="G180" i="1" s="1"/>
  <c r="G181" i="1" s="1"/>
  <c r="F198" i="1"/>
  <c r="F199" i="1" s="1"/>
  <c r="F200" i="1" s="1"/>
  <c r="F201" i="1" s="1"/>
  <c r="G198" i="1"/>
  <c r="G199" i="1" s="1"/>
  <c r="G200" i="1" s="1"/>
  <c r="G201" i="1" s="1"/>
  <c r="G216" i="1"/>
  <c r="G217" i="1" s="1"/>
  <c r="G218" i="1" s="1"/>
  <c r="G219" i="1" s="1"/>
  <c r="F242" i="1"/>
  <c r="F243" i="1" s="1"/>
  <c r="F244" i="1" s="1"/>
  <c r="F245" i="1" s="1"/>
  <c r="G242" i="1"/>
  <c r="G243" i="1" s="1"/>
  <c r="G244" i="1" s="1"/>
  <c r="G245" i="1" s="1"/>
  <c r="F251" i="1"/>
  <c r="F252" i="1" s="1"/>
  <c r="F253" i="1" s="1"/>
  <c r="F254" i="1" s="1"/>
  <c r="G251" i="1"/>
  <c r="G252" i="1" s="1"/>
  <c r="G253" i="1" s="1"/>
  <c r="G254" i="1" s="1"/>
  <c r="F269" i="1"/>
  <c r="F270" i="1" s="1"/>
  <c r="F271" i="1" s="1"/>
  <c r="F272" i="1" s="1"/>
  <c r="G269" i="1"/>
  <c r="G270" i="1" s="1"/>
  <c r="G271" i="1" s="1"/>
  <c r="G272" i="1" s="1"/>
  <c r="G279" i="1"/>
  <c r="G280" i="1" s="1"/>
  <c r="G281" i="1" s="1"/>
  <c r="G282" i="1" s="1"/>
  <c r="F298" i="1"/>
  <c r="F299" i="1" s="1"/>
  <c r="F300" i="1" s="1"/>
  <c r="F301" i="1" s="1"/>
  <c r="G297" i="1"/>
  <c r="G298" i="1" s="1"/>
  <c r="G299" i="1" s="1"/>
  <c r="G300" i="1" s="1"/>
  <c r="G301" i="1" s="1"/>
  <c r="F316" i="1"/>
  <c r="F317" i="1" s="1"/>
  <c r="F318" i="1" s="1"/>
  <c r="F319" i="1" s="1"/>
  <c r="G316" i="1"/>
  <c r="G317" i="1" s="1"/>
  <c r="G318" i="1" s="1"/>
  <c r="G319" i="1" s="1"/>
  <c r="G344" i="1"/>
  <c r="G345" i="1" s="1"/>
  <c r="G346" i="1" s="1"/>
  <c r="G347" i="1" s="1"/>
  <c r="F344" i="1"/>
  <c r="F345" i="1" s="1"/>
  <c r="F346" i="1" s="1"/>
  <c r="F347" i="1" s="1"/>
  <c r="F389" i="1"/>
  <c r="F390" i="1" s="1"/>
  <c r="F391" i="1" s="1"/>
  <c r="F392" i="1" s="1"/>
  <c r="F408" i="1"/>
  <c r="F409" i="1" s="1"/>
  <c r="F410" i="1" s="1"/>
  <c r="F411" i="1" s="1"/>
  <c r="F425" i="1"/>
  <c r="F426" i="1" s="1"/>
  <c r="F427" i="1" s="1"/>
  <c r="F428" i="1" s="1"/>
  <c r="F480" i="1"/>
  <c r="F481" i="1" s="1"/>
  <c r="F482" i="1" s="1"/>
  <c r="F483" i="1" s="1"/>
  <c r="F497" i="1"/>
  <c r="F498" i="1" s="1"/>
  <c r="F499" i="1" s="1"/>
  <c r="F500" i="1" s="1"/>
  <c r="F524" i="1"/>
  <c r="F525" i="1" s="1"/>
  <c r="F526" i="1" s="1"/>
  <c r="F527" i="1" s="1"/>
  <c r="F552" i="1"/>
  <c r="F553" i="1" s="1"/>
  <c r="F554" i="1" s="1"/>
  <c r="F555" i="1" s="1"/>
  <c r="F571" i="1"/>
  <c r="F572" i="1" s="1"/>
  <c r="F573" i="1" s="1"/>
  <c r="F574" i="1" s="1"/>
  <c r="F597" i="1"/>
  <c r="F598" i="1" s="1"/>
  <c r="F599" i="1" s="1"/>
  <c r="F600" i="1" s="1"/>
  <c r="F614" i="1"/>
  <c r="F615" i="1" s="1"/>
  <c r="F616" i="1" s="1"/>
  <c r="F617" i="1" s="1"/>
  <c r="F631" i="1"/>
  <c r="F632" i="1" s="1"/>
  <c r="F633" i="1" s="1"/>
  <c r="F634" i="1" s="1"/>
  <c r="F651" i="1"/>
  <c r="F652" i="1" s="1"/>
  <c r="F653" i="1" s="1"/>
  <c r="F654" i="1" s="1"/>
  <c r="F667" i="1"/>
  <c r="F668" i="1" s="1"/>
  <c r="F669" i="1" s="1"/>
  <c r="F670" i="1" s="1"/>
  <c r="G769" i="1"/>
  <c r="G770" i="1" s="1"/>
  <c r="G771" i="1" s="1"/>
  <c r="G772" i="1" s="1"/>
  <c r="G773" i="1" s="1"/>
  <c r="F770" i="1"/>
  <c r="F771" i="1" s="1"/>
  <c r="F772" i="1" s="1"/>
  <c r="F773" i="1" s="1"/>
  <c r="G964" i="1"/>
  <c r="G965" i="1" s="1"/>
  <c r="G966" i="1" s="1"/>
  <c r="G967" i="1" s="1"/>
  <c r="F964" i="1"/>
  <c r="F965" i="1" s="1"/>
  <c r="F966" i="1" s="1"/>
  <c r="F967" i="1" s="1"/>
  <c r="G1096" i="1" l="1"/>
  <c r="G706" i="1"/>
  <c r="G707" i="1" s="1"/>
  <c r="G1113" i="1"/>
  <c r="F1115" i="1"/>
  <c r="G1115" i="1" s="1"/>
  <c r="G1114" i="1"/>
  <c r="F1098" i="1"/>
  <c r="G1098" i="1" s="1"/>
  <c r="G1097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TLC1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CARIOCA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<sst xmlns="http://schemas.openxmlformats.org/spreadsheetml/2006/main" count="10194" uniqueCount="3647">
  <si>
    <t xml:space="preserve">DAMMAN </t>
  </si>
  <si>
    <t>CHENNAI</t>
  </si>
  <si>
    <t>HYUNDAI PRESTIGE</t>
  </si>
  <si>
    <t>SAN ANTONIO</t>
  </si>
  <si>
    <t>CARRIER</t>
  </si>
  <si>
    <t>CNTAO</t>
  </si>
  <si>
    <t>044S</t>
  </si>
  <si>
    <t>039S</t>
  </si>
  <si>
    <t>0068E</t>
  </si>
  <si>
    <t>066S</t>
  </si>
  <si>
    <t>065S</t>
  </si>
  <si>
    <t>0013W</t>
  </si>
  <si>
    <t>CSCL URANUS</t>
  </si>
  <si>
    <t>ISTANBUL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</si>
  <si>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</si>
  <si>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</si>
  <si>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</si>
  <si>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</si>
  <si>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</si>
  <si>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</si>
  <si>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</si>
  <si>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</si>
  <si>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</si>
  <si>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</si>
  <si>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</si>
  <si>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0017W</t>
  </si>
  <si>
    <t>001W</t>
  </si>
  <si>
    <t>002W</t>
  </si>
  <si>
    <t>023W</t>
  </si>
  <si>
    <t>007W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</si>
  <si>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</si>
  <si>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</si>
  <si>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</si>
  <si>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</si>
  <si>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</si>
  <si>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</si>
  <si>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</si>
  <si>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XIN QIN HUANG DAO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</si>
  <si>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</si>
  <si>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</si>
  <si>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</si>
  <si>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</si>
  <si>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</si>
  <si>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</si>
  <si>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</si>
  <si>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</si>
  <si>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027E</t>
  </si>
  <si>
    <t>PIRAEUS</t>
  </si>
  <si>
    <t>COSCO HELLAS</t>
  </si>
  <si>
    <t xml:space="preserve">GENOA </t>
  </si>
  <si>
    <t xml:space="preserve">ISTANBUL(k) </t>
  </si>
  <si>
    <t>032W</t>
  </si>
  <si>
    <t>086W</t>
  </si>
  <si>
    <t xml:space="preserve">BEIRUT  </t>
  </si>
  <si>
    <t xml:space="preserve">ALEXANDRIA  </t>
  </si>
  <si>
    <t xml:space="preserve">ASHDOD </t>
  </si>
  <si>
    <t>005W</t>
  </si>
  <si>
    <t>009W</t>
  </si>
  <si>
    <t>018W</t>
  </si>
  <si>
    <t>010W</t>
  </si>
  <si>
    <t>024W</t>
  </si>
  <si>
    <t xml:space="preserve">AUCKLAND </t>
  </si>
  <si>
    <t xml:space="preserve">BRISBANE  </t>
  </si>
  <si>
    <t>COSCO SANTOS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</si>
  <si>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</si>
  <si>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</si>
  <si>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</si>
  <si>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</si>
  <si>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</si>
  <si>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</si>
  <si>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</si>
  <si>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</si>
  <si>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</si>
  <si>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082W</t>
  </si>
  <si>
    <t xml:space="preserve">HO CHI MINH </t>
  </si>
  <si>
    <t xml:space="preserve">JAKARTA </t>
  </si>
  <si>
    <t xml:space="preserve">LAEM CHABANG  </t>
  </si>
  <si>
    <t xml:space="preserve">BANGKOK </t>
  </si>
  <si>
    <t>004W</t>
  </si>
  <si>
    <t>031W</t>
  </si>
  <si>
    <t>030W</t>
  </si>
  <si>
    <t xml:space="preserve">OSAKA </t>
  </si>
  <si>
    <t>COSCO</t>
  </si>
  <si>
    <t xml:space="preserve">YOKOHAMA </t>
  </si>
  <si>
    <t xml:space="preserve">BUSAN  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</si>
  <si>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</si>
  <si>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</si>
  <si>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</si>
  <si>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</si>
  <si>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</si>
  <si>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</si>
  <si>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COSCO OCEANIA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</si>
  <si>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</si>
  <si>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</si>
  <si>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</si>
  <si>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</si>
  <si>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</si>
  <si>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</si>
  <si>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</si>
  <si>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</si>
  <si>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</si>
  <si>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>090W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</si>
  <si>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</si>
  <si>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</si>
  <si>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</si>
  <si>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</si>
  <si>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</si>
  <si>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</si>
  <si>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</si>
  <si>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</si>
  <si>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</si>
  <si>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</si>
  <si>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</si>
  <si>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</si>
  <si>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</si>
  <si>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</si>
  <si>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NORTH AMERICAN ROUTE</t>
  </si>
  <si>
    <t>LOS ANGELES</t>
  </si>
  <si>
    <t>OOCL</t>
  </si>
  <si>
    <t>OAKLAND,CA</t>
  </si>
  <si>
    <t>NEW YORK,NJ</t>
  </si>
  <si>
    <t>MIAMI,FL</t>
  </si>
  <si>
    <t xml:space="preserve">CHICAGO,IL </t>
  </si>
  <si>
    <t xml:space="preserve">VANCOUVER </t>
  </si>
  <si>
    <t xml:space="preserve">MONTREAL </t>
  </si>
  <si>
    <t>EUROPEAN ROUTE</t>
  </si>
  <si>
    <t>CNSHA</t>
  </si>
  <si>
    <t>HAM</t>
  </si>
  <si>
    <t>EMC</t>
  </si>
  <si>
    <t>EVER LAMBENT</t>
  </si>
  <si>
    <t>EVER LEGACY</t>
  </si>
  <si>
    <t>0015W</t>
  </si>
  <si>
    <t>1321W</t>
  </si>
  <si>
    <t>FELIXSTOWE</t>
  </si>
  <si>
    <t>XIN NING BO</t>
  </si>
  <si>
    <t>VARNA</t>
  </si>
  <si>
    <t>MEDITERRANEAN ROUTE</t>
  </si>
  <si>
    <t>BARCELONA</t>
  </si>
  <si>
    <t>COSCO AFRICA</t>
  </si>
  <si>
    <t>MSK</t>
  </si>
  <si>
    <t>PIR</t>
  </si>
  <si>
    <t>BEIRUT</t>
  </si>
  <si>
    <t>087W</t>
  </si>
  <si>
    <t>102W</t>
  </si>
  <si>
    <t>LIMASSOL</t>
  </si>
  <si>
    <t>027W</t>
  </si>
  <si>
    <t>035W</t>
  </si>
  <si>
    <t>042W</t>
  </si>
  <si>
    <t>AFRICA ROUTE</t>
  </si>
  <si>
    <t>AUSTRALIA &amp; NEW ZEALAND ROUTE</t>
  </si>
  <si>
    <t>027S</t>
  </si>
  <si>
    <t>TBA</t>
  </si>
  <si>
    <t>PKG(N)</t>
  </si>
  <si>
    <t>KMTC</t>
  </si>
  <si>
    <t>PENANG</t>
  </si>
  <si>
    <t>HAIPHONG</t>
  </si>
  <si>
    <t>SUR</t>
  </si>
  <si>
    <t>097S</t>
  </si>
  <si>
    <t>LAEM CHABANG</t>
  </si>
  <si>
    <t>071W</t>
  </si>
  <si>
    <t>INDIAN ROUTE</t>
  </si>
  <si>
    <t>CLT</t>
  </si>
  <si>
    <t>NEW DELHI/(P )</t>
  </si>
  <si>
    <t>NHAVA SHEVA</t>
  </si>
  <si>
    <t>012W</t>
  </si>
  <si>
    <t>COLOMBO</t>
  </si>
  <si>
    <t>KARACHI</t>
  </si>
  <si>
    <t>DUB</t>
  </si>
  <si>
    <t xml:space="preserve">DUB </t>
  </si>
  <si>
    <t>AQA</t>
  </si>
  <si>
    <t>DAMMAN</t>
  </si>
  <si>
    <t>RIYADH</t>
  </si>
  <si>
    <t>CALLAO</t>
  </si>
  <si>
    <t>MANZANILLO</t>
  </si>
  <si>
    <t>SINGAPORE</t>
  </si>
  <si>
    <t>025W</t>
  </si>
  <si>
    <t>COLON FREE ZONE</t>
  </si>
  <si>
    <t>070E</t>
  </si>
  <si>
    <t>NYC</t>
  </si>
  <si>
    <t>103E</t>
  </si>
  <si>
    <t>HYUNDAI FORWARD</t>
  </si>
  <si>
    <t>033W</t>
  </si>
  <si>
    <t>CHICAGO</t>
  </si>
  <si>
    <t>MIAMI</t>
  </si>
  <si>
    <t>JAPAN &amp; SOUTH KOREA</t>
  </si>
  <si>
    <t>CNSZX</t>
  </si>
  <si>
    <t xml:space="preserve">          Salling schedule-Ningbo    </t>
    <phoneticPr fontId="34" type="noConversion"/>
  </si>
  <si>
    <t>EPONYMA</t>
  </si>
  <si>
    <t xml:space="preserve">EUROPEAN ROUTE </t>
    <phoneticPr fontId="34" type="noConversion"/>
  </si>
  <si>
    <t>CNNGB</t>
    <phoneticPr fontId="34" type="noConversion"/>
  </si>
  <si>
    <t xml:space="preserve">HAMBURG </t>
    <phoneticPr fontId="10" type="noConversion"/>
  </si>
  <si>
    <t xml:space="preserve">NHAVA SHEVA      </t>
    <phoneticPr fontId="34" type="noConversion"/>
  </si>
  <si>
    <t>MCC SH2</t>
    <phoneticPr fontId="34" type="noConversion"/>
  </si>
  <si>
    <t>OPERATOR</t>
    <phoneticPr fontId="34" type="noConversion"/>
  </si>
  <si>
    <t>CNNGB</t>
    <phoneticPr fontId="34" type="noConversion"/>
  </si>
  <si>
    <t>CNNGB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</si>
  <si>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</si>
  <si>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</si>
  <si>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</si>
  <si>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>OPERATOR</t>
    <phoneticPr fontId="10" type="noConversion"/>
  </si>
  <si>
    <t xml:space="preserve">LE HAVRE  </t>
    <phoneticPr fontId="10" type="noConversion"/>
  </si>
  <si>
    <t xml:space="preserve">ANTWERP </t>
    <phoneticPr fontId="34" type="noConversion"/>
  </si>
  <si>
    <t>COSCO   AEU3</t>
    <phoneticPr fontId="34" type="noConversion"/>
  </si>
  <si>
    <t xml:space="preserve">ROTTERDAM </t>
    <phoneticPr fontId="34" type="noConversion"/>
  </si>
  <si>
    <t xml:space="preserve">FELIXSTOWE </t>
    <phoneticPr fontId="34" type="noConversion"/>
  </si>
  <si>
    <t>SOUTHAMPTON</t>
    <phoneticPr fontId="34" type="noConversion"/>
  </si>
  <si>
    <t>DUBLIN</t>
    <phoneticPr fontId="34" type="noConversion"/>
  </si>
  <si>
    <t>OPERATOR</t>
    <phoneticPr fontId="10" type="noConversion"/>
  </si>
  <si>
    <t xml:space="preserve">LEIXOES/PORTO </t>
    <phoneticPr fontId="34" type="noConversion"/>
  </si>
  <si>
    <t>VESSEL</t>
    <phoneticPr fontId="10" type="noConversion"/>
  </si>
  <si>
    <t>ROTTERDAM (VIA)</t>
    <phoneticPr fontId="34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</si>
  <si>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</si>
  <si>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</si>
  <si>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</si>
  <si>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t>CNNGB</t>
    <phoneticPr fontId="34" type="noConversion"/>
  </si>
  <si>
    <t>KOPER</t>
    <phoneticPr fontId="34" type="noConversion"/>
  </si>
  <si>
    <t>COSCO/EMC/AEM6</t>
    <phoneticPr fontId="34" type="noConversion"/>
  </si>
  <si>
    <t>VESSEL</t>
    <phoneticPr fontId="10" type="noConversion"/>
  </si>
  <si>
    <t>WAREHOUSE CUT OFF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</si>
  <si>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</si>
  <si>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</si>
  <si>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ROTTERDAM (VIA)</t>
    <phoneticPr fontId="34" type="noConversion"/>
  </si>
  <si>
    <t>GOTHENBURG</t>
    <phoneticPr fontId="34" type="noConversion"/>
  </si>
  <si>
    <t>VESSEL</t>
    <phoneticPr fontId="34" type="noConversion"/>
  </si>
  <si>
    <t>HELSINKI</t>
    <phoneticPr fontId="34" type="noConversion"/>
  </si>
  <si>
    <t>ROTTERDAM(VIA)</t>
    <phoneticPr fontId="34" type="noConversion"/>
  </si>
  <si>
    <t>COSCO  AEU3</t>
    <phoneticPr fontId="34" type="noConversion"/>
  </si>
  <si>
    <t>OSLO</t>
    <phoneticPr fontId="34" type="noConversion"/>
  </si>
  <si>
    <t>ROTTERDAM(VIA)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</si>
  <si>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</si>
  <si>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</si>
  <si>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 xml:space="preserve">VALENCIA  </t>
    <phoneticPr fontId="10" type="noConversion"/>
  </si>
  <si>
    <t>PIRAEUS</t>
    <phoneticPr fontId="34" type="noConversion"/>
  </si>
  <si>
    <t xml:space="preserve">GENOA </t>
    <phoneticPr fontId="34" type="noConversion"/>
  </si>
  <si>
    <t>TUNIS/RADES</t>
    <phoneticPr fontId="34" type="noConversion"/>
  </si>
  <si>
    <t xml:space="preserve">BEIRUT  </t>
    <phoneticPr fontId="34" type="noConversion"/>
  </si>
  <si>
    <t>COSCO/AEM6</t>
    <phoneticPr fontId="34" type="noConversion"/>
  </si>
  <si>
    <t>ALEXANDRIA  new</t>
    <phoneticPr fontId="34" type="noConversion"/>
  </si>
  <si>
    <t>VESSEL</t>
    <phoneticPr fontId="34" type="noConversion"/>
  </si>
  <si>
    <t xml:space="preserve">ASHDOD </t>
    <phoneticPr fontId="34" type="noConversion"/>
  </si>
  <si>
    <t>ASHDOD</t>
    <phoneticPr fontId="34" type="noConversion"/>
  </si>
  <si>
    <t xml:space="preserve">AFRICA ROUTE   </t>
    <phoneticPr fontId="34" type="noConversion"/>
  </si>
  <si>
    <t>DURBAN</t>
    <phoneticPr fontId="34" type="noConversion"/>
  </si>
  <si>
    <t>ONE  SAC</t>
    <phoneticPr fontId="34" type="noConversion"/>
  </si>
  <si>
    <t>CAPE TOWN</t>
    <phoneticPr fontId="34" type="noConversion"/>
  </si>
  <si>
    <t>MOMBASA</t>
    <phoneticPr fontId="34" type="noConversion"/>
  </si>
  <si>
    <t xml:space="preserve"> </t>
    <phoneticPr fontId="34" type="noConversion"/>
  </si>
  <si>
    <t>PORT LOUIS</t>
    <phoneticPr fontId="34" type="noConversion"/>
  </si>
  <si>
    <t>CASABLANCA</t>
    <phoneticPr fontId="34" type="noConversion"/>
  </si>
  <si>
    <t>VESSEL</t>
    <phoneticPr fontId="10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</si>
  <si>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0" type="noConversion"/>
  </si>
  <si>
    <t>ONE FE2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</si>
  <si>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</si>
  <si>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</si>
  <si>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t xml:space="preserve">AUCKLAND </t>
    <phoneticPr fontId="34" type="noConversion"/>
  </si>
  <si>
    <t xml:space="preserve">BRISBANE  </t>
    <phoneticPr fontId="34" type="noConversion"/>
  </si>
  <si>
    <t>BRISBANE</t>
    <phoneticPr fontId="10" type="noConversion"/>
  </si>
  <si>
    <t xml:space="preserve">FREMANTLE(PERTH) </t>
    <phoneticPr fontId="34" type="noConversion"/>
  </si>
  <si>
    <t xml:space="preserve">MELBOURNE  </t>
    <phoneticPr fontId="34" type="noConversion"/>
  </si>
  <si>
    <t xml:space="preserve">SYDNEY </t>
    <phoneticPr fontId="34" type="noConversion"/>
  </si>
  <si>
    <t xml:space="preserve"> </t>
    <phoneticPr fontId="34" type="noConversion"/>
  </si>
  <si>
    <t>PENANG</t>
    <phoneticPr fontId="34" type="noConversion"/>
  </si>
  <si>
    <t>PENANG</t>
    <phoneticPr fontId="34" type="noConversion"/>
  </si>
  <si>
    <t xml:space="preserve"> </t>
    <phoneticPr fontId="34" type="noConversion"/>
  </si>
  <si>
    <t xml:space="preserve">PORT KELANG        </t>
    <phoneticPr fontId="34" type="noConversion"/>
  </si>
  <si>
    <t>PORT KELANG</t>
    <phoneticPr fontId="34" type="noConversion"/>
  </si>
  <si>
    <t>WHL  CI3</t>
    <phoneticPr fontId="34" type="noConversion"/>
  </si>
  <si>
    <t>VOYAGE</t>
    <phoneticPr fontId="10" type="noConversion"/>
  </si>
  <si>
    <t>WAREHOUSE CUT OFF</t>
    <phoneticPr fontId="34" type="noConversion"/>
  </si>
  <si>
    <t>COSCO/WHL  PMX</t>
    <phoneticPr fontId="34" type="noConversion"/>
  </si>
  <si>
    <t xml:space="preserve">HO CHI MINH    </t>
    <phoneticPr fontId="34" type="noConversion"/>
  </si>
  <si>
    <t xml:space="preserve">HO CHI MINH </t>
    <phoneticPr fontId="34" type="noConversion"/>
  </si>
  <si>
    <t>SITC /VTX2</t>
    <phoneticPr fontId="34" type="noConversion"/>
  </si>
  <si>
    <t xml:space="preserve">HO CHI MINH </t>
    <phoneticPr fontId="34" type="noConversion"/>
  </si>
  <si>
    <t xml:space="preserve">HAIPHONG </t>
    <phoneticPr fontId="34" type="noConversion"/>
  </si>
  <si>
    <t>SNL CHS/SITC CJV5</t>
    <phoneticPr fontId="34" type="noConversion"/>
  </si>
  <si>
    <t xml:space="preserve">JAKARTA       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</si>
  <si>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</si>
  <si>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</si>
  <si>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>SURABAYA</t>
    <phoneticPr fontId="10" type="noConversion"/>
  </si>
  <si>
    <t xml:space="preserve">   </t>
    <phoneticPr fontId="34" type="noConversion"/>
  </si>
  <si>
    <t xml:space="preserve">LAEM CHABANG  </t>
    <phoneticPr fontId="34" type="noConversion"/>
  </si>
  <si>
    <t>LAEM CHABANG</t>
    <phoneticPr fontId="34" type="noConversion"/>
  </si>
  <si>
    <t>RCL  RBC1</t>
    <phoneticPr fontId="34" type="noConversion"/>
  </si>
  <si>
    <t xml:space="preserve">BANGKOK   </t>
    <phoneticPr fontId="34" type="noConversion"/>
  </si>
  <si>
    <t>BANGKOK</t>
    <phoneticPr fontId="34" type="noConversion"/>
  </si>
  <si>
    <t xml:space="preserve">SINGAPORE        </t>
    <phoneticPr fontId="34" type="noConversion"/>
  </si>
  <si>
    <t>COSCO ESA</t>
    <phoneticPr fontId="34" type="noConversion"/>
  </si>
  <si>
    <t xml:space="preserve">MANILA </t>
    <phoneticPr fontId="34" type="noConversion"/>
  </si>
  <si>
    <t>SNL/SITC CPS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</si>
  <si>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</si>
  <si>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 xml:space="preserve">KOBE </t>
    <phoneticPr fontId="34" type="noConversion"/>
  </si>
  <si>
    <t>CNNGB</t>
    <phoneticPr fontId="10" type="noConversion"/>
  </si>
  <si>
    <t xml:space="preserve">OSAKA </t>
    <phoneticPr fontId="34" type="noConversion"/>
  </si>
  <si>
    <t xml:space="preserve">TOKYO </t>
    <phoneticPr fontId="34" type="noConversion"/>
  </si>
  <si>
    <t>COSCO CJ29 SKT8 / SNL NKT6 SITC</t>
    <phoneticPr fontId="34" type="noConversion"/>
  </si>
  <si>
    <t xml:space="preserve">YOKOHAMA     </t>
    <phoneticPr fontId="34" type="noConversion"/>
  </si>
  <si>
    <t xml:space="preserve">BUSAN  </t>
    <phoneticPr fontId="34" type="noConversion"/>
  </si>
  <si>
    <t xml:space="preserve">INCHON </t>
    <phoneticPr fontId="34" type="noConversion"/>
  </si>
  <si>
    <t xml:space="preserve">PANCON GLORY </t>
    <phoneticPr fontId="10" type="noConversion"/>
  </si>
  <si>
    <t>WAREHOUSE CUT OFF</t>
    <phoneticPr fontId="10" type="noConversion"/>
  </si>
  <si>
    <t xml:space="preserve">KEELUNG </t>
    <phoneticPr fontId="34" type="noConversion"/>
  </si>
  <si>
    <t>KEELUNG</t>
    <phoneticPr fontId="34" type="noConversion"/>
  </si>
  <si>
    <t>NEW MINGZHOU 12</t>
    <phoneticPr fontId="10" type="noConversion"/>
  </si>
  <si>
    <t>NOSCO NTW1 1/2</t>
    <phoneticPr fontId="34" type="noConversion"/>
  </si>
  <si>
    <t>NEW MINGZHOU 60</t>
    <phoneticPr fontId="10" type="noConversion"/>
  </si>
  <si>
    <t xml:space="preserve">TAICHUNG </t>
    <phoneticPr fontId="34" type="noConversion"/>
  </si>
  <si>
    <t xml:space="preserve">HONGKONG </t>
    <phoneticPr fontId="34" type="noConversion"/>
  </si>
  <si>
    <t>HONGKONG</t>
    <phoneticPr fontId="34" type="noConversion"/>
  </si>
  <si>
    <t xml:space="preserve">MADRAS/CHENNAI  </t>
    <phoneticPr fontId="34" type="noConversion"/>
  </si>
  <si>
    <t>CHENNAI</t>
    <phoneticPr fontId="34" type="noConversion"/>
  </si>
  <si>
    <t>ETA</t>
    <phoneticPr fontId="34" type="noConversion"/>
  </si>
  <si>
    <t>CNNGB</t>
    <phoneticPr fontId="34" type="noConversion"/>
  </si>
  <si>
    <t xml:space="preserve">COLOMBO        </t>
    <phoneticPr fontId="34" type="noConversion"/>
  </si>
  <si>
    <t>OPERATOR</t>
    <phoneticPr fontId="34" type="noConversion"/>
  </si>
  <si>
    <t>CHITTAGONG</t>
    <phoneticPr fontId="34" type="noConversion"/>
  </si>
  <si>
    <t>CHITTAGONG</t>
    <phoneticPr fontId="34" type="noConversion"/>
  </si>
  <si>
    <t xml:space="preserve">DUBAI(JEBEL ALI) </t>
    <phoneticPr fontId="34" type="noConversion"/>
  </si>
  <si>
    <t>KUWAIT</t>
    <phoneticPr fontId="34" type="noConversion"/>
  </si>
  <si>
    <t>JEDDAH</t>
    <phoneticPr fontId="34" type="noConversion"/>
  </si>
  <si>
    <t>COSCO /MEX</t>
    <phoneticPr fontId="34" type="noConversion"/>
  </si>
  <si>
    <t xml:space="preserve">DAMMAN </t>
    <phoneticPr fontId="34" type="noConversion"/>
  </si>
  <si>
    <t>COSCO  MEX</t>
    <phoneticPr fontId="34" type="noConversion"/>
  </si>
  <si>
    <t xml:space="preserve">RIYADH 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</si>
  <si>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</si>
  <si>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</si>
  <si>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</si>
  <si>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</si>
  <si>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</si>
  <si>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BUENOS AIRES</t>
    <phoneticPr fontId="34" type="noConversion"/>
  </si>
  <si>
    <t xml:space="preserve">MONTEVIDEO   </t>
    <phoneticPr fontId="34" type="noConversion"/>
  </si>
  <si>
    <t>MONTEVIDEO</t>
    <phoneticPr fontId="34" type="noConversion"/>
  </si>
  <si>
    <t>ONE /SX1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</si>
  <si>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</si>
  <si>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</si>
  <si>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</si>
  <si>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>VOYAGE</t>
    <phoneticPr fontId="34" type="noConversion"/>
  </si>
  <si>
    <t xml:space="preserve">PARANAGUA        </t>
    <phoneticPr fontId="34" type="noConversion"/>
  </si>
  <si>
    <t>PARANAGUA</t>
    <phoneticPr fontId="10" type="noConversion"/>
  </si>
  <si>
    <t xml:space="preserve">CALLAO 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</si>
  <si>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</si>
  <si>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</si>
  <si>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</si>
  <si>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</si>
  <si>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 xml:space="preserve">VALPARAISO </t>
    <phoneticPr fontId="34" type="noConversion"/>
  </si>
  <si>
    <t>VOYAGE</t>
    <phoneticPr fontId="34" type="noConversion"/>
  </si>
  <si>
    <t>ONE/AX1</t>
    <phoneticPr fontId="34" type="noConversion"/>
  </si>
  <si>
    <t xml:space="preserve">BUENA VENTURA </t>
    <phoneticPr fontId="34" type="noConversion"/>
  </si>
  <si>
    <t xml:space="preserve">MANZANILIO (MEX) </t>
    <phoneticPr fontId="34" type="noConversion"/>
  </si>
  <si>
    <t xml:space="preserve">COSCO CAX1 </t>
    <phoneticPr fontId="34" type="noConversion"/>
  </si>
  <si>
    <t>COSCO/AWE1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</si>
  <si>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</si>
  <si>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</si>
  <si>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</si>
  <si>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</si>
  <si>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PUERTO QUETZAL,GUATEMALA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</si>
  <si>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</si>
  <si>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</si>
  <si>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</si>
  <si>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 xml:space="preserve">LOS ANGELES,CA </t>
    <phoneticPr fontId="34" type="noConversion"/>
  </si>
  <si>
    <t>CNNGB</t>
    <phoneticPr fontId="10" type="noConversion"/>
  </si>
  <si>
    <t>COSCO AAC2/
EMC CPS</t>
    <phoneticPr fontId="10" type="noConversion"/>
  </si>
  <si>
    <t>OAKLAND,CA</t>
    <phoneticPr fontId="10" type="noConversion"/>
  </si>
  <si>
    <t>SEATLE,WA</t>
    <phoneticPr fontId="10" type="noConversion"/>
  </si>
  <si>
    <t>SEATTLE</t>
    <phoneticPr fontId="34" type="noConversion"/>
  </si>
  <si>
    <t>NEW YORK,NJ</t>
    <phoneticPr fontId="10" type="noConversion"/>
  </si>
  <si>
    <t>ETD</t>
    <phoneticPr fontId="10" type="noConversion"/>
  </si>
  <si>
    <t>ETA</t>
    <phoneticPr fontId="10" type="noConversion"/>
  </si>
  <si>
    <t>MIAMI</t>
    <phoneticPr fontId="34" type="noConversion"/>
  </si>
  <si>
    <t>LOS ANGELES(VIA)</t>
    <phoneticPr fontId="34" type="noConversion"/>
  </si>
  <si>
    <t xml:space="preserve">DALLAS, TX </t>
    <phoneticPr fontId="10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</si>
  <si>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</si>
  <si>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CANADA ROUTE</t>
    <phoneticPr fontId="34" type="noConversion"/>
  </si>
  <si>
    <t xml:space="preserve">VANCOUVER </t>
    <phoneticPr fontId="10" type="noConversion"/>
  </si>
  <si>
    <t>SML PNS</t>
    <phoneticPr fontId="10" type="noConversion"/>
  </si>
  <si>
    <t>COSCO CPNW</t>
    <phoneticPr fontId="10" type="noConversion"/>
  </si>
  <si>
    <t xml:space="preserve">TORONTO  </t>
    <phoneticPr fontId="10" type="noConversion"/>
  </si>
  <si>
    <t xml:space="preserve">                                  </t>
    <phoneticPr fontId="34" type="noConversion"/>
  </si>
  <si>
    <t>ONE SX1</t>
    <phoneticPr fontId="34" type="noConversion"/>
  </si>
  <si>
    <t>ONE AX1</t>
    <phoneticPr fontId="34" type="noConversion"/>
  </si>
  <si>
    <t>COSCO AAC/ONE CP3</t>
    <phoneticPr fontId="34" type="noConversion"/>
  </si>
  <si>
    <t>COSCO/AEM2</t>
    <phoneticPr fontId="34" type="noConversion"/>
  </si>
  <si>
    <t>COSCO/WSA2</t>
    <phoneticPr fontId="34" type="noConversion"/>
  </si>
  <si>
    <t xml:space="preserve">PORT LOUIS  </t>
    <phoneticPr fontId="34" type="noConversion"/>
  </si>
  <si>
    <t xml:space="preserve">COLON </t>
    <phoneticPr fontId="34" type="noConversion"/>
  </si>
  <si>
    <t xml:space="preserve">VALENCIA  </t>
    <phoneticPr fontId="34" type="noConversion"/>
  </si>
  <si>
    <t>HONGKONG</t>
    <phoneticPr fontId="34" type="noConversion"/>
  </si>
  <si>
    <t>DONGYOUNG/
KMTC INS</t>
    <phoneticPr fontId="34" type="noConversion"/>
  </si>
  <si>
    <t>OOCL SAVANNAH</t>
    <phoneticPr fontId="10" type="noConversion"/>
  </si>
  <si>
    <t>XIN WEN ZHOU</t>
    <phoneticPr fontId="10" type="noConversion"/>
  </si>
  <si>
    <t xml:space="preserve">HAIPHONG  </t>
    <phoneticPr fontId="10" type="noConversion"/>
  </si>
  <si>
    <t xml:space="preserve">TOKYO </t>
    <phoneticPr fontId="10" type="noConversion"/>
  </si>
  <si>
    <t>SITC CJV4</t>
    <phoneticPr fontId="10" type="noConversion"/>
  </si>
  <si>
    <t>2420S</t>
    <phoneticPr fontId="10" type="noConversion"/>
  </si>
  <si>
    <t xml:space="preserve">HAIPHONG  </t>
    <phoneticPr fontId="10" type="noConversion"/>
  </si>
  <si>
    <t>COSCO/AEU2</t>
    <phoneticPr fontId="34" type="noConversion"/>
  </si>
  <si>
    <t>COSCO  AEU1</t>
    <phoneticPr fontId="34" type="noConversion"/>
  </si>
  <si>
    <t>COSCO/AEU6</t>
    <phoneticPr fontId="34" type="noConversion"/>
  </si>
  <si>
    <t>NOSCO
COSCO
EAS  AK12</t>
    <phoneticPr fontId="34" type="noConversion"/>
  </si>
  <si>
    <t xml:space="preserve">EMC/COSCO  ESA </t>
    <phoneticPr fontId="34" type="noConversion"/>
  </si>
  <si>
    <t>COSCO AAC4/
EMC PCC1</t>
    <phoneticPr fontId="10" type="noConversion"/>
  </si>
  <si>
    <t>KAOHSIUNG</t>
    <phoneticPr fontId="10" type="noConversion"/>
  </si>
  <si>
    <t>SKY SUNSHINE</t>
    <phoneticPr fontId="10" type="noConversion"/>
  </si>
  <si>
    <t xml:space="preserve">BUSAN  </t>
    <phoneticPr fontId="10" type="noConversion"/>
  </si>
  <si>
    <t xml:space="preserve">MCC SH1 </t>
    <phoneticPr fontId="34" type="noConversion"/>
  </si>
  <si>
    <t xml:space="preserve">EMC/COSCO /ESA </t>
    <phoneticPr fontId="34" type="noConversion"/>
  </si>
  <si>
    <t>NOSCO NTW2   4/5</t>
    <phoneticPr fontId="34" type="noConversion"/>
  </si>
  <si>
    <t>NBYY CVT</t>
    <phoneticPr fontId="34" type="noConversion"/>
  </si>
  <si>
    <t>ONE MD1</t>
    <phoneticPr fontId="34" type="noConversion"/>
  </si>
  <si>
    <t>030W</t>
    <phoneticPr fontId="10" type="noConversion"/>
  </si>
  <si>
    <t>ONE  SAC</t>
    <phoneticPr fontId="34" type="noConversion"/>
  </si>
  <si>
    <t>SM PORTLAND</t>
    <phoneticPr fontId="10" type="noConversion"/>
  </si>
  <si>
    <t>2406E</t>
    <phoneticPr fontId="10" type="noConversion"/>
  </si>
  <si>
    <t>SML PNS</t>
    <phoneticPr fontId="10" type="noConversion"/>
  </si>
  <si>
    <t>COSCO/AEM1</t>
    <phoneticPr fontId="34" type="noConversion"/>
  </si>
  <si>
    <t>MSC JADE</t>
    <phoneticPr fontId="34" type="noConversion"/>
  </si>
  <si>
    <t>COSCO CNS</t>
    <phoneticPr fontId="34" type="noConversion"/>
  </si>
  <si>
    <t>COSCO CV2</t>
    <phoneticPr fontId="34" type="noConversion"/>
  </si>
  <si>
    <t>COSCO/WSA</t>
    <phoneticPr fontId="34" type="noConversion"/>
  </si>
  <si>
    <t>COSCO EMC AWE2</t>
    <phoneticPr fontId="10" type="noConversion"/>
  </si>
  <si>
    <t>COSCO CPNW</t>
    <phoneticPr fontId="10" type="noConversion"/>
  </si>
  <si>
    <t>PANCON SUNSHINE</t>
    <phoneticPr fontId="10" type="noConversion"/>
  </si>
  <si>
    <t>INTERASIA HORIZON</t>
    <phoneticPr fontId="10" type="noConversion"/>
  </si>
  <si>
    <t>2407E</t>
    <phoneticPr fontId="10" type="noConversion"/>
  </si>
  <si>
    <t>XIN MING ZHOU 108</t>
    <phoneticPr fontId="10" type="noConversion"/>
  </si>
  <si>
    <t>XIN MING ZHOU 98</t>
    <phoneticPr fontId="10" type="noConversion"/>
  </si>
  <si>
    <t>2422S</t>
    <phoneticPr fontId="10" type="noConversion"/>
  </si>
  <si>
    <t>ZHONG WAI YUN XIN GANG</t>
    <phoneticPr fontId="10" type="noConversion"/>
  </si>
  <si>
    <t>2424S</t>
    <phoneticPr fontId="10" type="noConversion"/>
  </si>
  <si>
    <t>KHUNA BHUM</t>
    <phoneticPr fontId="10" type="noConversion"/>
  </si>
  <si>
    <t>LITTLE WARRIOR</t>
    <phoneticPr fontId="10" type="noConversion"/>
  </si>
  <si>
    <t>TSL/NV2</t>
    <phoneticPr fontId="34" type="noConversion"/>
  </si>
  <si>
    <t>BLANK SAILING</t>
  </si>
  <si>
    <t>BLANK VOYAGE</t>
  </si>
  <si>
    <t xml:space="preserve">ZEEBRUGGE(VIA)
10-25(VIA) </t>
    <phoneticPr fontId="34" type="noConversion"/>
  </si>
  <si>
    <t>MSC/LION SERVICE</t>
    <phoneticPr fontId="34" type="noConversion"/>
  </si>
  <si>
    <t>SINES</t>
    <phoneticPr fontId="34" type="noConversion"/>
  </si>
  <si>
    <t>MSK/AE15</t>
    <phoneticPr fontId="34" type="noConversion"/>
  </si>
  <si>
    <t>PORT SAID EAST(VIA)</t>
    <phoneticPr fontId="10" type="noConversion"/>
  </si>
  <si>
    <t>GDANSK</t>
    <phoneticPr fontId="34" type="noConversion"/>
  </si>
  <si>
    <t>MSK/AE10</t>
    <phoneticPr fontId="34" type="noConversion"/>
  </si>
  <si>
    <t xml:space="preserve">ISTANBUL(K) </t>
    <phoneticPr fontId="34" type="noConversion"/>
  </si>
  <si>
    <t>MSC/DRAGON</t>
    <phoneticPr fontId="34" type="noConversion"/>
  </si>
  <si>
    <t>GIOIA TAURO(VIA)</t>
    <phoneticPr fontId="34" type="noConversion"/>
  </si>
  <si>
    <t xml:space="preserve">ALEXANDRIA </t>
  </si>
  <si>
    <t>YML/ONE MD3</t>
    <phoneticPr fontId="34" type="noConversion"/>
  </si>
  <si>
    <t>SINGAPORE (VIA)</t>
    <phoneticPr fontId="10" type="noConversion"/>
  </si>
  <si>
    <t>GSL MELINA</t>
  </si>
  <si>
    <t>COSCO EAX1</t>
    <phoneticPr fontId="34" type="noConversion"/>
  </si>
  <si>
    <t>CMA (SHAKA2)/ MAERSK (SAFARI)</t>
    <phoneticPr fontId="34" type="noConversion"/>
  </si>
  <si>
    <t>GSL DOROTHEA</t>
    <phoneticPr fontId="10" type="noConversion"/>
  </si>
  <si>
    <t>COSCO A3C</t>
    <phoneticPr fontId="10" type="noConversion"/>
  </si>
  <si>
    <t>MSC WALLABY</t>
    <phoneticPr fontId="10" type="noConversion"/>
  </si>
  <si>
    <t>EMC NCS</t>
    <phoneticPr fontId="10" type="noConversion"/>
  </si>
  <si>
    <t>EVER OPTIMA</t>
    <phoneticPr fontId="10" type="noConversion"/>
  </si>
  <si>
    <t>EVER OCEAN</t>
    <phoneticPr fontId="10" type="noConversion"/>
  </si>
  <si>
    <t>EVER OBEY</t>
    <phoneticPr fontId="10" type="noConversion"/>
  </si>
  <si>
    <t>EVER BEADY</t>
    <phoneticPr fontId="10" type="noConversion"/>
  </si>
  <si>
    <t>WHL  CI2</t>
    <phoneticPr fontId="34" type="noConversion"/>
  </si>
  <si>
    <t>INTERASIA MOMENTUM</t>
    <phoneticPr fontId="10" type="noConversion"/>
  </si>
  <si>
    <t>WAN HAI 373</t>
    <phoneticPr fontId="10" type="noConversion"/>
  </si>
  <si>
    <t>MERATUS JAYAGIRI</t>
  </si>
  <si>
    <t>037W</t>
  </si>
  <si>
    <t xml:space="preserve">BLANK SAILING </t>
    <phoneticPr fontId="10" type="noConversion"/>
  </si>
  <si>
    <t>PANJA BHUM</t>
    <phoneticPr fontId="10" type="noConversion"/>
  </si>
  <si>
    <t>2428S</t>
    <phoneticPr fontId="10" type="noConversion"/>
  </si>
  <si>
    <t>COSCO CYH</t>
    <phoneticPr fontId="34" type="noConversion"/>
  </si>
  <si>
    <t xml:space="preserve">COSCO COLOMBO </t>
  </si>
  <si>
    <t>COSCO DURBAN</t>
  </si>
  <si>
    <t>XIN YING KOU</t>
  </si>
  <si>
    <t>KMTC  CKI</t>
    <phoneticPr fontId="34" type="noConversion"/>
  </si>
  <si>
    <t>RCL  RBC5</t>
    <phoneticPr fontId="34" type="noConversion"/>
  </si>
  <si>
    <t>MONICA</t>
    <phoneticPr fontId="10" type="noConversion"/>
  </si>
  <si>
    <t>ANBIEN SKY</t>
    <phoneticPr fontId="10" type="noConversion"/>
  </si>
  <si>
    <t>KUO LONG</t>
    <phoneticPr fontId="10" type="noConversion"/>
  </si>
  <si>
    <t>CNC MARS</t>
    <phoneticPr fontId="10" type="noConversion"/>
  </si>
  <si>
    <t>SINGAPORE</t>
    <phoneticPr fontId="10" type="noConversion"/>
  </si>
  <si>
    <t>COSCO PA1</t>
    <phoneticPr fontId="10" type="noConversion"/>
  </si>
  <si>
    <t>MANILA(N)</t>
    <phoneticPr fontId="34" type="noConversion"/>
  </si>
  <si>
    <t>ABU  DHABI(VIA)</t>
    <phoneticPr fontId="10" type="noConversion"/>
  </si>
  <si>
    <t>COSCO ESA2</t>
    <phoneticPr fontId="34" type="noConversion"/>
  </si>
  <si>
    <t>COSCO/EMC ESA2</t>
    <phoneticPr fontId="34" type="noConversion"/>
  </si>
  <si>
    <t>2439E</t>
    <phoneticPr fontId="10" type="noConversion"/>
  </si>
  <si>
    <t>066E</t>
  </si>
  <si>
    <t>BALBOA(VIA)</t>
    <phoneticPr fontId="34" type="noConversion"/>
  </si>
  <si>
    <t>HPL AME1
ONE AX3</t>
    <phoneticPr fontId="34" type="noConversion"/>
  </si>
  <si>
    <t>PUERTO QUETZAL</t>
    <phoneticPr fontId="34" type="noConversion"/>
  </si>
  <si>
    <t>HPL  AME1</t>
    <phoneticPr fontId="34" type="noConversion"/>
  </si>
  <si>
    <t>MANZANILIO(VIA)</t>
    <phoneticPr fontId="10" type="noConversion"/>
  </si>
  <si>
    <t>Savannah(via)</t>
    <phoneticPr fontId="10" type="noConversion"/>
  </si>
  <si>
    <t>WHL AP1</t>
    <phoneticPr fontId="34" type="noConversion"/>
  </si>
  <si>
    <t>COSCO CPV</t>
    <phoneticPr fontId="10" type="noConversion"/>
  </si>
  <si>
    <t>ZIM ZBA</t>
    <phoneticPr fontId="10" type="noConversion"/>
  </si>
  <si>
    <t>COSAO AWE7</t>
    <phoneticPr fontId="34" type="noConversion"/>
  </si>
  <si>
    <t>CMA CGM WHITE SHARK</t>
    <phoneticPr fontId="10" type="noConversion"/>
  </si>
  <si>
    <t>CMA EXX</t>
    <phoneticPr fontId="34" type="noConversion"/>
  </si>
  <si>
    <t>SM QINGDAO</t>
    <phoneticPr fontId="10" type="noConversion"/>
  </si>
  <si>
    <t>VANCOUVER(VIA)</t>
    <phoneticPr fontId="10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</si>
  <si>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0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</si>
  <si>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</si>
  <si>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ABU DHABI(VIA)</t>
    <phoneticPr fontId="10" type="noConversion"/>
  </si>
  <si>
    <t>COSCO  CI1</t>
    <phoneticPr fontId="34" type="noConversion"/>
  </si>
  <si>
    <t>KARACHI (S)</t>
    <phoneticPr fontId="34" type="noConversion"/>
  </si>
  <si>
    <t>ONE CIP</t>
    <phoneticPr fontId="34" type="noConversion"/>
  </si>
  <si>
    <t>IAL CI6</t>
    <phoneticPr fontId="34" type="noConversion"/>
  </si>
  <si>
    <t>IAL CI3</t>
    <phoneticPr fontId="34" type="noConversion"/>
  </si>
  <si>
    <t>COSCO CJ37</t>
    <phoneticPr fontId="34" type="noConversion"/>
  </si>
  <si>
    <t>2426S</t>
    <phoneticPr fontId="10" type="noConversion"/>
  </si>
  <si>
    <t>2414S</t>
    <phoneticPr fontId="10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</si>
  <si>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</si>
  <si>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004W</t>
    <phoneticPr fontId="51" type="noConversion"/>
  </si>
  <si>
    <t>005W</t>
    <phoneticPr fontId="51" type="noConversion"/>
  </si>
  <si>
    <t>006W</t>
    <phoneticPr fontId="51" type="noConversion"/>
  </si>
  <si>
    <t>EVER GENTLE</t>
  </si>
  <si>
    <t>COSCO SHIPPING PISCES</t>
  </si>
  <si>
    <t>443W</t>
  </si>
  <si>
    <t>443W</t>
    <phoneticPr fontId="10" type="noConversion"/>
  </si>
  <si>
    <t>CMA CGM EVERGLADE</t>
  </si>
  <si>
    <t>0MEJBW1</t>
  </si>
  <si>
    <t>033W</t>
    <phoneticPr fontId="10" type="noConversion"/>
  </si>
  <si>
    <t>COSCO ASHDOD</t>
    <phoneticPr fontId="10" type="noConversion"/>
  </si>
  <si>
    <t>085W</t>
    <phoneticPr fontId="10" type="noConversion"/>
  </si>
  <si>
    <t>COSCO SAO PAULO</t>
  </si>
  <si>
    <t xml:space="preserve">TIHAMA </t>
    <phoneticPr fontId="10" type="noConversion"/>
  </si>
  <si>
    <t>028W</t>
    <phoneticPr fontId="10" type="noConversion"/>
  </si>
  <si>
    <t>440S</t>
    <phoneticPr fontId="10" type="noConversion"/>
  </si>
  <si>
    <t>OOCL BEIJING</t>
  </si>
  <si>
    <t>ANL GIPPSLAND</t>
  </si>
  <si>
    <t>OOCL BRAZIL</t>
  </si>
  <si>
    <t>OOCL CANADA</t>
  </si>
  <si>
    <t>109S</t>
  </si>
  <si>
    <t>XIN ZHANG ZHOU</t>
  </si>
  <si>
    <t>JACK LONDON</t>
  </si>
  <si>
    <t>463S</t>
  </si>
  <si>
    <t>465S</t>
  </si>
  <si>
    <t>694S</t>
  </si>
  <si>
    <t>503S</t>
  </si>
  <si>
    <t>KN443A</t>
    <phoneticPr fontId="10" type="noConversion"/>
  </si>
  <si>
    <t>HANSA FRESENBURG</t>
  </si>
  <si>
    <t>OOCL CALIFORNIA</t>
  </si>
  <si>
    <t xml:space="preserve">TIAN CHANG HE </t>
  </si>
  <si>
    <t>NEW MINGZHOU 66</t>
  </si>
  <si>
    <t>2426E</t>
  </si>
  <si>
    <t>2428E</t>
  </si>
  <si>
    <t>147E</t>
  </si>
  <si>
    <t>COSCO CJ29 SKT8 / SNL NKT6 SITC</t>
    <phoneticPr fontId="10" type="noConversion"/>
  </si>
  <si>
    <t>QIYUNHE</t>
    <phoneticPr fontId="10" type="noConversion"/>
  </si>
  <si>
    <t>EAS(AK6)/CK(AK6)/
DJS(AK6)</t>
    <phoneticPr fontId="34" type="noConversion"/>
  </si>
  <si>
    <t xml:space="preserve">
KMTC/EAS CJ1</t>
    <phoneticPr fontId="34" type="noConversion"/>
  </si>
  <si>
    <t>XIN MING ZHOU 20</t>
  </si>
  <si>
    <t>2441E</t>
  </si>
  <si>
    <t>2442E</t>
  </si>
  <si>
    <t>2443E</t>
  </si>
  <si>
    <t>2444S</t>
  </si>
  <si>
    <t>445S</t>
    <phoneticPr fontId="10" type="noConversion"/>
  </si>
  <si>
    <t>2430S</t>
    <phoneticPr fontId="10" type="noConversion"/>
  </si>
  <si>
    <t>SITC ANHE</t>
    <phoneticPr fontId="10" type="noConversion"/>
  </si>
  <si>
    <t>SITC TOYOHASHI</t>
    <phoneticPr fontId="10" type="noConversion"/>
  </si>
  <si>
    <t>SITC FENGHE</t>
    <phoneticPr fontId="10" type="noConversion"/>
  </si>
  <si>
    <t>ONE MATRIX</t>
    <phoneticPr fontId="10" type="noConversion"/>
  </si>
  <si>
    <t>X-PRESS CAPELLA</t>
    <phoneticPr fontId="10" type="noConversion"/>
  </si>
  <si>
    <t>24008W</t>
    <phoneticPr fontId="10" type="noConversion"/>
  </si>
  <si>
    <t>XIN FU ZHOU</t>
  </si>
  <si>
    <t xml:space="preserve">XIN CHANG SHU </t>
  </si>
  <si>
    <t>MCC CEBU</t>
    <phoneticPr fontId="10" type="noConversion"/>
  </si>
  <si>
    <t>MCC DANANG</t>
    <phoneticPr fontId="10" type="noConversion"/>
  </si>
  <si>
    <t>MAERSK NUSANTARA</t>
    <phoneticPr fontId="10" type="noConversion"/>
  </si>
  <si>
    <t>440A</t>
    <phoneticPr fontId="10" type="noConversion"/>
  </si>
  <si>
    <t>MAERSK JAKARTA</t>
    <phoneticPr fontId="10" type="noConversion"/>
  </si>
  <si>
    <t>365S</t>
    <phoneticPr fontId="10" type="noConversion"/>
  </si>
  <si>
    <t>MAERSK VLADIVOSTOK</t>
    <phoneticPr fontId="10" type="noConversion"/>
  </si>
  <si>
    <t>CSCL ATLANTIC OCEAN</t>
  </si>
  <si>
    <t>CSCL INDIAN OCEAN</t>
  </si>
  <si>
    <t>067W</t>
  </si>
  <si>
    <t>WAN HAI 722</t>
  </si>
  <si>
    <t>CMA CGM VELA</t>
  </si>
  <si>
    <t xml:space="preserve">PENDING </t>
    <phoneticPr fontId="10" type="noConversion"/>
  </si>
  <si>
    <t>VALOR</t>
    <phoneticPr fontId="10" type="noConversion"/>
  </si>
  <si>
    <t>2445E</t>
    <phoneticPr fontId="10" type="noConversion"/>
  </si>
  <si>
    <t>EVER FUTURE</t>
  </si>
  <si>
    <t>WAN HAI A03</t>
  </si>
  <si>
    <t>E008</t>
  </si>
  <si>
    <t>WAN HAI A05</t>
    <phoneticPr fontId="10" type="noConversion"/>
  </si>
  <si>
    <t>E006</t>
    <phoneticPr fontId="10" type="noConversion"/>
  </si>
  <si>
    <t>WAN HAI 723</t>
    <phoneticPr fontId="10" type="noConversion"/>
  </si>
  <si>
    <t>E015</t>
    <phoneticPr fontId="10" type="noConversion"/>
  </si>
  <si>
    <t>WAN HAI A16</t>
    <phoneticPr fontId="10" type="noConversion"/>
  </si>
  <si>
    <t>E003</t>
    <phoneticPr fontId="10" type="noConversion"/>
  </si>
  <si>
    <t>COSCO SHIPPING ALPS</t>
  </si>
  <si>
    <t>COSCO ITALY</t>
  </si>
  <si>
    <t>OOCL MALAYSIA</t>
  </si>
  <si>
    <t>060E</t>
  </si>
  <si>
    <t>COSCO PIRAEUS</t>
  </si>
  <si>
    <t>COSCO VENICE</t>
  </si>
  <si>
    <t>086N</t>
  </si>
  <si>
    <t>Blank Sailing</t>
  </si>
  <si>
    <t>CCNI ANDES</t>
    <phoneticPr fontId="10" type="noConversion"/>
  </si>
  <si>
    <t>CMA CGM POINTE DU PITON</t>
  </si>
  <si>
    <t>0XR6LE1</t>
  </si>
  <si>
    <t>CMA CGM VIRGINIA</t>
    <phoneticPr fontId="10" type="noConversion"/>
  </si>
  <si>
    <t>CMA CGM TARPON</t>
    <phoneticPr fontId="10" type="noConversion"/>
  </si>
  <si>
    <t>COSCO JEDDAH</t>
  </si>
  <si>
    <t>COSCO AUCKLAND</t>
  </si>
  <si>
    <t>0205-029S</t>
    <phoneticPr fontId="10" type="noConversion"/>
  </si>
  <si>
    <t>W003</t>
    <phoneticPr fontId="10" type="noConversion"/>
  </si>
  <si>
    <t>WAN HAI 361</t>
    <phoneticPr fontId="10" type="noConversion"/>
  </si>
  <si>
    <t>W050</t>
    <phoneticPr fontId="10" type="noConversion"/>
  </si>
  <si>
    <t>SITC LIAONING</t>
    <phoneticPr fontId="10" type="noConversion"/>
  </si>
  <si>
    <t>053S</t>
    <phoneticPr fontId="10" type="noConversion"/>
  </si>
  <si>
    <t>2421S</t>
    <phoneticPr fontId="10" type="noConversion"/>
  </si>
  <si>
    <t>NOV</t>
    <phoneticPr fontId="34" type="noConversion"/>
  </si>
  <si>
    <t>OOCL DENMARK</t>
  </si>
  <si>
    <t>COSCO SHIPPING CAPRICORN</t>
  </si>
  <si>
    <t>COSCO SHIPPING VIRGO</t>
  </si>
  <si>
    <t>COSCO SHIPPING GALAXY</t>
  </si>
  <si>
    <t>CMA CGM KERGUELEN</t>
  </si>
  <si>
    <t>0FLQVW1</t>
  </si>
  <si>
    <t>APL SINGAPURA</t>
  </si>
  <si>
    <t>0FLQXW1</t>
  </si>
  <si>
    <t>APL CHANGI</t>
  </si>
  <si>
    <t>0FLQZW1</t>
  </si>
  <si>
    <t>APL RAFFLES</t>
  </si>
  <si>
    <t>0FLR1W1</t>
  </si>
  <si>
    <t>OOCL GERMANY</t>
  </si>
  <si>
    <t>OOCL ABU DHABI</t>
  </si>
  <si>
    <t>OOCL SPAIN</t>
  </si>
  <si>
    <t>OOCL UNITED KINGDOM</t>
  </si>
  <si>
    <t>003W</t>
    <phoneticPr fontId="10" type="noConversion"/>
  </si>
  <si>
    <t>007W</t>
    <phoneticPr fontId="10" type="noConversion"/>
  </si>
  <si>
    <t>031W</t>
    <phoneticPr fontId="10" type="noConversion"/>
  </si>
  <si>
    <t>EVER AEON</t>
  </si>
  <si>
    <t>EVER APEX</t>
  </si>
  <si>
    <t>1322W</t>
  </si>
  <si>
    <t>EVER ACE</t>
  </si>
  <si>
    <t>1323W</t>
  </si>
  <si>
    <t>EVER AIM</t>
  </si>
  <si>
    <t>1324W</t>
  </si>
  <si>
    <t>EVER GOODS</t>
  </si>
  <si>
    <t>1325W</t>
  </si>
  <si>
    <t>APL LION CITY</t>
  </si>
  <si>
    <t>0FMHGW1</t>
  </si>
  <si>
    <t>CMA CGM CONCORDE</t>
  </si>
  <si>
    <t>0FMHIW1</t>
  </si>
  <si>
    <t>CMA CGM MONTMARTRE</t>
  </si>
  <si>
    <t>0FMHOW1</t>
  </si>
  <si>
    <t>CMA CGM PALAIS ROYAL</t>
  </si>
  <si>
    <t>0FMHQW1</t>
  </si>
  <si>
    <t>EVER GRADE</t>
  </si>
  <si>
    <t>COSCO SHIPPING SOLAR</t>
  </si>
  <si>
    <t>OOCL HONGKONG</t>
  </si>
  <si>
    <t>034W</t>
  </si>
  <si>
    <t>CMA CGM  CENTAURUS</t>
  </si>
  <si>
    <t>0BEJHW1</t>
  </si>
  <si>
    <t>CMA CGM JEAN GABRIEL</t>
  </si>
  <si>
    <t>0BEJJW1</t>
  </si>
  <si>
    <t>CMA CGM IVANHOE</t>
  </si>
  <si>
    <t>0BEJLW1</t>
  </si>
  <si>
    <t>CMA CGM RODOLPHE</t>
  </si>
  <si>
    <t>0BEJNW1</t>
  </si>
  <si>
    <t>MARIE MAERSK</t>
    <phoneticPr fontId="10" type="noConversion"/>
  </si>
  <si>
    <t>444W</t>
  </si>
  <si>
    <t>445W</t>
  </si>
  <si>
    <t>446W</t>
  </si>
  <si>
    <t>447W</t>
  </si>
  <si>
    <t>MAYVIEW MAERSK</t>
    <phoneticPr fontId="10" type="noConversion"/>
  </si>
  <si>
    <t>MADISON MAERSK</t>
    <phoneticPr fontId="10" type="noConversion"/>
  </si>
  <si>
    <t>MUMBAI MAERSK</t>
    <phoneticPr fontId="10" type="noConversion"/>
  </si>
  <si>
    <t>MARIBO MAERSK</t>
    <phoneticPr fontId="10" type="noConversion"/>
  </si>
  <si>
    <t>MSC INGY</t>
    <phoneticPr fontId="10" type="noConversion"/>
  </si>
  <si>
    <t>MSC ERICA</t>
    <phoneticPr fontId="10" type="noConversion"/>
  </si>
  <si>
    <t>MSC ZOE</t>
    <phoneticPr fontId="10" type="noConversion"/>
  </si>
  <si>
    <t>MSC TINA</t>
    <phoneticPr fontId="10" type="noConversion"/>
  </si>
  <si>
    <t>MSC DITTE</t>
    <phoneticPr fontId="10" type="noConversion"/>
  </si>
  <si>
    <t>FT444W</t>
    <phoneticPr fontId="10" type="noConversion"/>
  </si>
  <si>
    <t>FT445W</t>
  </si>
  <si>
    <t>FT446W</t>
  </si>
  <si>
    <t>FT447W</t>
  </si>
  <si>
    <t>FT448W</t>
  </si>
  <si>
    <t>MSC TURKIYE</t>
    <phoneticPr fontId="10" type="noConversion"/>
  </si>
  <si>
    <t>MSC SAMAR</t>
    <phoneticPr fontId="10" type="noConversion"/>
  </si>
  <si>
    <t>MSC GEMMA</t>
    <phoneticPr fontId="10" type="noConversion"/>
  </si>
  <si>
    <t>MSC ANNA</t>
    <phoneticPr fontId="10" type="noConversion"/>
  </si>
  <si>
    <t>FL445W</t>
    <phoneticPr fontId="10" type="noConversion"/>
  </si>
  <si>
    <t>FL446W</t>
  </si>
  <si>
    <t>FL447W</t>
  </si>
  <si>
    <t>FL448W</t>
  </si>
  <si>
    <t>CMA CGM CAPE COD</t>
  </si>
  <si>
    <t>CMA CGM KIMBERLEY</t>
  </si>
  <si>
    <t>CMA CGM MAUI</t>
  </si>
  <si>
    <t>CMA CGM TENERE</t>
  </si>
  <si>
    <t>0MEJDW1</t>
  </si>
  <si>
    <t>0MEJFW1</t>
  </si>
  <si>
    <t>0MEJHW1</t>
  </si>
  <si>
    <t>0MEJJW1</t>
  </si>
  <si>
    <t>MSC MARIACRISTINA</t>
    <phoneticPr fontId="10" type="noConversion"/>
  </si>
  <si>
    <t>FD443W</t>
    <phoneticPr fontId="10" type="noConversion"/>
  </si>
  <si>
    <t>MSC SIENA</t>
    <phoneticPr fontId="10" type="noConversion"/>
  </si>
  <si>
    <t>FD444W</t>
  </si>
  <si>
    <t>FD445W</t>
  </si>
  <si>
    <t>MSC ROME</t>
    <phoneticPr fontId="10" type="noConversion"/>
  </si>
  <si>
    <t>MSC VIRGINIA</t>
    <phoneticPr fontId="10" type="noConversion"/>
  </si>
  <si>
    <t>FD446W</t>
    <phoneticPr fontId="10" type="noConversion"/>
  </si>
  <si>
    <t>ONE FRUITION</t>
    <phoneticPr fontId="10" type="noConversion"/>
  </si>
  <si>
    <t>006W</t>
    <phoneticPr fontId="10" type="noConversion"/>
  </si>
  <si>
    <t>ONE FANTASTIC</t>
    <phoneticPr fontId="10" type="noConversion"/>
  </si>
  <si>
    <t>004W</t>
    <phoneticPr fontId="10" type="noConversion"/>
  </si>
  <si>
    <t>ZEAL LUMOS</t>
    <phoneticPr fontId="10" type="noConversion"/>
  </si>
  <si>
    <t>012W</t>
    <phoneticPr fontId="10" type="noConversion"/>
  </si>
  <si>
    <t>ZEPHYR LUMOS</t>
    <phoneticPr fontId="10" type="noConversion"/>
  </si>
  <si>
    <t>014W</t>
    <phoneticPr fontId="10" type="noConversion"/>
  </si>
  <si>
    <t>YM WINDOW</t>
    <phoneticPr fontId="10" type="noConversion"/>
  </si>
  <si>
    <t>042W</t>
    <phoneticPr fontId="10" type="noConversion"/>
  </si>
  <si>
    <t>YM WREATH</t>
    <phoneticPr fontId="10" type="noConversion"/>
  </si>
  <si>
    <t>YM WIDTH</t>
    <phoneticPr fontId="10" type="noConversion"/>
  </si>
  <si>
    <t>035W</t>
    <phoneticPr fontId="10" type="noConversion"/>
  </si>
  <si>
    <t>YM WELLBEING</t>
    <phoneticPr fontId="10" type="noConversion"/>
  </si>
  <si>
    <t>MSC AMELIA</t>
    <phoneticPr fontId="10" type="noConversion"/>
  </si>
  <si>
    <t>FJ443W</t>
    <phoneticPr fontId="10" type="noConversion"/>
  </si>
  <si>
    <t>FJ444W</t>
  </si>
  <si>
    <t>FJ445W</t>
  </si>
  <si>
    <t>FJ446W</t>
  </si>
  <si>
    <t>FJ447W</t>
  </si>
  <si>
    <t>MSC DILETTA</t>
    <phoneticPr fontId="10" type="noConversion"/>
  </si>
  <si>
    <t>MSC ALLEGRA</t>
    <phoneticPr fontId="10" type="noConversion"/>
  </si>
  <si>
    <t>MSC METTE</t>
    <phoneticPr fontId="10" type="noConversion"/>
  </si>
  <si>
    <t>MSC SIXIN</t>
    <phoneticPr fontId="10" type="noConversion"/>
  </si>
  <si>
    <t>OOCL DURBAN</t>
  </si>
  <si>
    <t>115S</t>
  </si>
  <si>
    <t>079S</t>
  </si>
  <si>
    <t>KOTA LUMBA</t>
  </si>
  <si>
    <t>CMA CGM PERTH</t>
  </si>
  <si>
    <t>MSC REBECCA III</t>
    <phoneticPr fontId="10" type="noConversion"/>
  </si>
  <si>
    <t>KN444A</t>
  </si>
  <si>
    <t>KN445A</t>
  </si>
  <si>
    <t>KN446A</t>
  </si>
  <si>
    <t>KN447A</t>
  </si>
  <si>
    <t>CALI</t>
    <phoneticPr fontId="10" type="noConversion"/>
  </si>
  <si>
    <t>MSC MANU</t>
    <phoneticPr fontId="10" type="noConversion"/>
  </si>
  <si>
    <t>MSC CORCOVADO III</t>
    <phoneticPr fontId="10" type="noConversion"/>
  </si>
  <si>
    <t>MSC EXPRESS III</t>
    <phoneticPr fontId="10" type="noConversion"/>
  </si>
  <si>
    <t>MELBOURNE(VIA)</t>
    <phoneticPr fontId="10" type="noConversion"/>
  </si>
  <si>
    <t>0206-075S</t>
    <phoneticPr fontId="10" type="noConversion"/>
  </si>
  <si>
    <t>0207-033S</t>
    <phoneticPr fontId="10" type="noConversion"/>
  </si>
  <si>
    <t>0208-090S</t>
    <phoneticPr fontId="10" type="noConversion"/>
  </si>
  <si>
    <t>0209-030S</t>
    <phoneticPr fontId="10" type="noConversion"/>
  </si>
  <si>
    <t>WAN HAI 515</t>
    <phoneticPr fontId="10" type="noConversion"/>
  </si>
  <si>
    <t>W095</t>
    <phoneticPr fontId="10" type="noConversion"/>
  </si>
  <si>
    <t>W004</t>
    <phoneticPr fontId="10" type="noConversion"/>
  </si>
  <si>
    <t>W042</t>
    <phoneticPr fontId="10" type="noConversion"/>
  </si>
  <si>
    <t>W017</t>
    <phoneticPr fontId="10" type="noConversion"/>
  </si>
  <si>
    <t xml:space="preserve">SEASPAN OSAKA </t>
    <phoneticPr fontId="10" type="noConversion"/>
  </si>
  <si>
    <t>020W</t>
    <phoneticPr fontId="10" type="noConversion"/>
  </si>
  <si>
    <t>454W</t>
    <phoneticPr fontId="10" type="noConversion"/>
  </si>
  <si>
    <t>WAN HAI 506</t>
    <phoneticPr fontId="10" type="noConversion"/>
  </si>
  <si>
    <t>W238</t>
    <phoneticPr fontId="10" type="noConversion"/>
  </si>
  <si>
    <t>166W</t>
    <phoneticPr fontId="10" type="noConversion"/>
  </si>
  <si>
    <t>MERATUS JAYAGIRI</t>
    <phoneticPr fontId="10" type="noConversion"/>
  </si>
  <si>
    <t>038W</t>
    <phoneticPr fontId="10" type="noConversion"/>
  </si>
  <si>
    <t>082S</t>
  </si>
  <si>
    <t>KYOTO TOWER</t>
    <phoneticPr fontId="10" type="noConversion"/>
  </si>
  <si>
    <t>029S</t>
    <phoneticPr fontId="10" type="noConversion"/>
  </si>
  <si>
    <t>INSIGHT</t>
  </si>
  <si>
    <t>021S</t>
  </si>
  <si>
    <t>SITC CHANGDE</t>
    <phoneticPr fontId="10" type="noConversion"/>
  </si>
  <si>
    <t>SITC MINGDE</t>
    <phoneticPr fontId="10" type="noConversion"/>
  </si>
  <si>
    <t>SITC ZHEJIANG</t>
    <phoneticPr fontId="10" type="noConversion"/>
  </si>
  <si>
    <t>SITC JIANGSU</t>
    <phoneticPr fontId="10" type="noConversion"/>
  </si>
  <si>
    <t>XIN MING ZHOU 102</t>
    <phoneticPr fontId="10" type="noConversion"/>
  </si>
  <si>
    <t>2415S</t>
    <phoneticPr fontId="10" type="noConversion"/>
  </si>
  <si>
    <t>2416S</t>
    <phoneticPr fontId="10" type="noConversion"/>
  </si>
  <si>
    <t>246S</t>
  </si>
  <si>
    <t>124S</t>
  </si>
  <si>
    <t>142S</t>
  </si>
  <si>
    <t>247S</t>
  </si>
  <si>
    <t>125S</t>
  </si>
  <si>
    <t>2443S</t>
    <phoneticPr fontId="10" type="noConversion"/>
  </si>
  <si>
    <t>SITC SHUNHE</t>
    <phoneticPr fontId="10" type="noConversion"/>
  </si>
  <si>
    <t>2445S</t>
  </si>
  <si>
    <t>2446S</t>
  </si>
  <si>
    <t>2447S</t>
  </si>
  <si>
    <t>KMTC INCHEON</t>
    <phoneticPr fontId="10" type="noConversion"/>
  </si>
  <si>
    <t>2413S</t>
    <phoneticPr fontId="10" type="noConversion"/>
  </si>
  <si>
    <t>KMTC MANILA</t>
    <phoneticPr fontId="10" type="noConversion"/>
  </si>
  <si>
    <t>2408S</t>
    <phoneticPr fontId="10" type="noConversion"/>
  </si>
  <si>
    <t>KMTC SHANGHAI</t>
    <phoneticPr fontId="10" type="noConversion"/>
  </si>
  <si>
    <t>KMTC HAIPHONG</t>
    <phoneticPr fontId="10" type="noConversion"/>
  </si>
  <si>
    <t>2417S</t>
    <phoneticPr fontId="10" type="noConversion"/>
  </si>
  <si>
    <t>CNC SATURN</t>
    <phoneticPr fontId="10" type="noConversion"/>
  </si>
  <si>
    <t>0XSLHS1NC</t>
    <phoneticPr fontId="10" type="noConversion"/>
  </si>
  <si>
    <t>0XSLJS1NC</t>
    <phoneticPr fontId="10" type="noConversion"/>
  </si>
  <si>
    <t>0XSLLS1NC</t>
    <phoneticPr fontId="10" type="noConversion"/>
  </si>
  <si>
    <t>0XSLNS1NC</t>
    <phoneticPr fontId="10" type="noConversion"/>
  </si>
  <si>
    <t>0XSLPS1NC</t>
    <phoneticPr fontId="10" type="noConversion"/>
  </si>
  <si>
    <t>2444S</t>
    <phoneticPr fontId="10" type="noConversion"/>
  </si>
  <si>
    <t>007S</t>
    <phoneticPr fontId="10" type="noConversion"/>
  </si>
  <si>
    <t>054S</t>
    <phoneticPr fontId="10" type="noConversion"/>
  </si>
  <si>
    <t>2447S</t>
    <phoneticPr fontId="10" type="noConversion"/>
  </si>
  <si>
    <t>154S</t>
  </si>
  <si>
    <t>103S</t>
  </si>
  <si>
    <t>098S</t>
  </si>
  <si>
    <t>113S</t>
  </si>
  <si>
    <t>SITC PORT KLANG</t>
    <phoneticPr fontId="10" type="noConversion"/>
  </si>
  <si>
    <t>MITRA BHUM</t>
  </si>
  <si>
    <t>NEW MINGZHOU 16</t>
  </si>
  <si>
    <t>2434E</t>
  </si>
  <si>
    <t>NEW MINGZHOU 28</t>
  </si>
  <si>
    <t>2430E</t>
  </si>
  <si>
    <t>148E</t>
  </si>
  <si>
    <t>149E</t>
  </si>
  <si>
    <t>150E</t>
  </si>
  <si>
    <t>151E</t>
  </si>
  <si>
    <t>463E</t>
    <phoneticPr fontId="10" type="noConversion"/>
  </si>
  <si>
    <t>464E</t>
  </si>
  <si>
    <t>465E</t>
  </si>
  <si>
    <t>466E</t>
  </si>
  <si>
    <t>467E</t>
  </si>
  <si>
    <t>2420E</t>
    <phoneticPr fontId="10" type="noConversion"/>
  </si>
  <si>
    <t xml:space="preserve">TC MESSENGER </t>
    <phoneticPr fontId="10" type="noConversion"/>
  </si>
  <si>
    <t>2430E</t>
    <phoneticPr fontId="10" type="noConversion"/>
  </si>
  <si>
    <t>2431E</t>
    <phoneticPr fontId="10" type="noConversion"/>
  </si>
  <si>
    <t>2422E</t>
    <phoneticPr fontId="10" type="noConversion"/>
  </si>
  <si>
    <t>2446E</t>
  </si>
  <si>
    <t>2447E</t>
  </si>
  <si>
    <t>2448E</t>
  </si>
  <si>
    <t>2449E</t>
  </si>
  <si>
    <t>2440E</t>
  </si>
  <si>
    <t>2445S</t>
    <phoneticPr fontId="10" type="noConversion"/>
  </si>
  <si>
    <t>2448S</t>
  </si>
  <si>
    <t>2449S</t>
  </si>
  <si>
    <t xml:space="preserve">WAN HAI 611 </t>
  </si>
  <si>
    <t>W073</t>
  </si>
  <si>
    <t>COSCO NEW YORK</t>
  </si>
  <si>
    <t>137W</t>
  </si>
  <si>
    <t>436S</t>
    <phoneticPr fontId="10" type="noConversion"/>
  </si>
  <si>
    <t>367S</t>
    <phoneticPr fontId="10" type="noConversion"/>
  </si>
  <si>
    <t>MCC YANGON</t>
    <phoneticPr fontId="10" type="noConversion"/>
  </si>
  <si>
    <t>MAERSK CHATTOGRAM</t>
    <phoneticPr fontId="10" type="noConversion"/>
  </si>
  <si>
    <t>438S</t>
    <phoneticPr fontId="10" type="noConversion"/>
  </si>
  <si>
    <t>MAERSK XIAMEN</t>
    <phoneticPr fontId="10" type="noConversion"/>
  </si>
  <si>
    <t>426A</t>
    <phoneticPr fontId="10" type="noConversion"/>
  </si>
  <si>
    <t>MAERSK DHAKA</t>
    <phoneticPr fontId="10" type="noConversion"/>
  </si>
  <si>
    <t>417A</t>
    <phoneticPr fontId="10" type="noConversion"/>
  </si>
  <si>
    <t>MAERSK KWANGYANG</t>
    <phoneticPr fontId="10" type="noConversion"/>
  </si>
  <si>
    <t>444A</t>
    <phoneticPr fontId="10" type="noConversion"/>
  </si>
  <si>
    <t>438A</t>
    <phoneticPr fontId="10" type="noConversion"/>
  </si>
  <si>
    <t>SEASPAN OSAKA</t>
    <phoneticPr fontId="10" type="noConversion"/>
  </si>
  <si>
    <t>WAN HAI  627</t>
    <phoneticPr fontId="10" type="noConversion"/>
  </si>
  <si>
    <t>W019</t>
    <phoneticPr fontId="10" type="noConversion"/>
  </si>
  <si>
    <t>2407W</t>
    <phoneticPr fontId="10" type="noConversion"/>
  </si>
  <si>
    <t>BEIJING BRIDGE</t>
    <phoneticPr fontId="10" type="noConversion"/>
  </si>
  <si>
    <t>W066</t>
    <phoneticPr fontId="10" type="noConversion"/>
  </si>
  <si>
    <t>INTERASIA ACCELERATE</t>
    <phoneticPr fontId="10" type="noConversion"/>
  </si>
  <si>
    <t>WAN HAI 613</t>
    <phoneticPr fontId="10" type="noConversion"/>
  </si>
  <si>
    <t>EVER LEGION</t>
    <phoneticPr fontId="10" type="noConversion"/>
  </si>
  <si>
    <t>057W</t>
  </si>
  <si>
    <t>057W</t>
    <phoneticPr fontId="10" type="noConversion"/>
  </si>
  <si>
    <t>ZHONG GU NAN NING</t>
    <phoneticPr fontId="10" type="noConversion"/>
  </si>
  <si>
    <t>093W</t>
    <phoneticPr fontId="10" type="noConversion"/>
  </si>
  <si>
    <t>COSCO SHIPPING PLANET</t>
  </si>
  <si>
    <t>BEIJING</t>
  </si>
  <si>
    <t>106W</t>
  </si>
  <si>
    <t>XIN BEIJING</t>
  </si>
  <si>
    <t>149W</t>
  </si>
  <si>
    <t>EVER LISSOME</t>
  </si>
  <si>
    <t>066W</t>
  </si>
  <si>
    <t>EVER LOTUS</t>
  </si>
  <si>
    <t>063W</t>
  </si>
  <si>
    <t>EVER LINKING</t>
  </si>
  <si>
    <t>KOTA SANTOS</t>
  </si>
  <si>
    <t>0011W</t>
  </si>
  <si>
    <t>EVER LEADER</t>
  </si>
  <si>
    <t>COSCO SHIPPING CHILE</t>
    <phoneticPr fontId="55" type="noConversion"/>
  </si>
  <si>
    <t>001W</t>
    <phoneticPr fontId="55" type="noConversion"/>
  </si>
  <si>
    <t>COSCO SHIPPING ARGENTINA</t>
    <phoneticPr fontId="55" type="noConversion"/>
  </si>
  <si>
    <t xml:space="preserve">004W </t>
    <phoneticPr fontId="55" type="noConversion"/>
  </si>
  <si>
    <t>CMA CGM BUZIOS</t>
    <phoneticPr fontId="55" type="noConversion"/>
  </si>
  <si>
    <t>0BDJUW1</t>
    <phoneticPr fontId="55" type="noConversion"/>
  </si>
  <si>
    <t>COSCO SHIPPING BRAZIL</t>
    <phoneticPr fontId="55" type="noConversion"/>
  </si>
  <si>
    <t>005W</t>
    <phoneticPr fontId="55" type="noConversion"/>
  </si>
  <si>
    <t>COSCO PACIFIC</t>
    <phoneticPr fontId="10" type="noConversion"/>
  </si>
  <si>
    <t>091E</t>
    <phoneticPr fontId="10" type="noConversion"/>
  </si>
  <si>
    <t>EVER LYRIC</t>
    <phoneticPr fontId="10" type="noConversion"/>
  </si>
  <si>
    <t>064E</t>
    <phoneticPr fontId="10" type="noConversion"/>
  </si>
  <si>
    <t>EVER LAWFUL</t>
    <phoneticPr fontId="10" type="noConversion"/>
  </si>
  <si>
    <t>060E</t>
    <phoneticPr fontId="10" type="noConversion"/>
  </si>
  <si>
    <t>EVER LIBRA</t>
    <phoneticPr fontId="10" type="noConversion"/>
  </si>
  <si>
    <t>076E</t>
    <phoneticPr fontId="10" type="noConversion"/>
  </si>
  <si>
    <t>EVER LEGACY</t>
    <phoneticPr fontId="10" type="noConversion"/>
  </si>
  <si>
    <t>067E</t>
    <phoneticPr fontId="10" type="noConversion"/>
  </si>
  <si>
    <t>E017</t>
  </si>
  <si>
    <t>WAN HAI A02</t>
  </si>
  <si>
    <t>E010</t>
  </si>
  <si>
    <t>WAN HAI A06</t>
  </si>
  <si>
    <t>E005</t>
  </si>
  <si>
    <t>EVER LEARNED</t>
  </si>
  <si>
    <t>KOTA PEONY</t>
  </si>
  <si>
    <t>004E</t>
  </si>
  <si>
    <t>0PPGME2</t>
  </si>
  <si>
    <t>CMA CGM LIBRA</t>
  </si>
  <si>
    <t>0PPGOE2</t>
  </si>
  <si>
    <t>111E</t>
  </si>
  <si>
    <t>CMA CGM JACQUES JUNIOR</t>
  </si>
  <si>
    <t>0PPGSE2</t>
  </si>
  <si>
    <t>APL YANGSHAN</t>
  </si>
  <si>
    <t>0PPGUE2</t>
  </si>
  <si>
    <t>MSC GAYANE</t>
    <phoneticPr fontId="10" type="noConversion"/>
  </si>
  <si>
    <t>FI444A</t>
    <phoneticPr fontId="10" type="noConversion"/>
  </si>
  <si>
    <t>NAVEGANTES EXPRESS</t>
    <phoneticPr fontId="10" type="noConversion"/>
  </si>
  <si>
    <t>2445W</t>
    <phoneticPr fontId="10" type="noConversion"/>
  </si>
  <si>
    <t>MSC SHUBA B</t>
    <phoneticPr fontId="10" type="noConversion"/>
  </si>
  <si>
    <t>0446W</t>
    <phoneticPr fontId="10" type="noConversion"/>
  </si>
  <si>
    <t>CAPE ARTEMISIO</t>
    <phoneticPr fontId="10" type="noConversion"/>
  </si>
  <si>
    <t>2447W</t>
    <phoneticPr fontId="10" type="noConversion"/>
  </si>
  <si>
    <t>SEASPAN HARRIER</t>
    <phoneticPr fontId="10" type="noConversion"/>
  </si>
  <si>
    <t>2448W</t>
    <phoneticPr fontId="10" type="noConversion"/>
  </si>
  <si>
    <t>RIO DE JANEIRO EXPRESS</t>
    <phoneticPr fontId="10" type="noConversion"/>
  </si>
  <si>
    <t>BUENAVENTURA EXPRESS</t>
    <phoneticPr fontId="10" type="noConversion"/>
  </si>
  <si>
    <t>LIMA EXPRESS</t>
    <phoneticPr fontId="10" type="noConversion"/>
  </si>
  <si>
    <t>HUMBOLDT EXPRESS</t>
    <phoneticPr fontId="10" type="noConversion"/>
  </si>
  <si>
    <t>BUENOS AIRES EXPRES</t>
    <phoneticPr fontId="10" type="noConversion"/>
  </si>
  <si>
    <t>0037E</t>
    <phoneticPr fontId="10" type="noConversion"/>
  </si>
  <si>
    <t>VANTAGE</t>
    <phoneticPr fontId="10" type="noConversion"/>
  </si>
  <si>
    <t>COCHRANE</t>
    <phoneticPr fontId="10" type="noConversion"/>
  </si>
  <si>
    <t>HYUNDAI NEPTUNE</t>
    <phoneticPr fontId="10" type="noConversion"/>
  </si>
  <si>
    <t>IQUIQUE EXPRESS</t>
    <phoneticPr fontId="10" type="noConversion"/>
  </si>
  <si>
    <t>EVER FAITH</t>
  </si>
  <si>
    <t>EVER FOCUS</t>
  </si>
  <si>
    <t>EVER LEGEND</t>
  </si>
  <si>
    <t>OOCL GENOA</t>
  </si>
  <si>
    <t>074E</t>
  </si>
  <si>
    <t>CSCL YELLOW SEA</t>
  </si>
  <si>
    <t>1141E</t>
  </si>
  <si>
    <t>EVER LIBERAL</t>
  </si>
  <si>
    <t>1142E</t>
  </si>
  <si>
    <t>EVER FAST</t>
  </si>
  <si>
    <t>1143E</t>
  </si>
  <si>
    <t>1144E</t>
  </si>
  <si>
    <t>EVER FULL</t>
  </si>
  <si>
    <t>1145E</t>
  </si>
  <si>
    <t>OOCL EGYPT</t>
  </si>
  <si>
    <t>064E</t>
  </si>
  <si>
    <t>040E</t>
  </si>
  <si>
    <t>064N</t>
  </si>
  <si>
    <t>067N</t>
  </si>
  <si>
    <t>COSCO FORTUNE</t>
  </si>
  <si>
    <t>COSCO SHIPPING LOTUS</t>
  </si>
  <si>
    <t>COSCO SHIPPING ORCHID</t>
  </si>
  <si>
    <t>COSCO SHIPPING ROSE</t>
    <phoneticPr fontId="10" type="noConversion"/>
  </si>
  <si>
    <t>038E</t>
    <phoneticPr fontId="10" type="noConversion"/>
  </si>
  <si>
    <t>026E</t>
    <phoneticPr fontId="10" type="noConversion"/>
  </si>
  <si>
    <t>444E</t>
    <phoneticPr fontId="10" type="noConversion"/>
  </si>
  <si>
    <t>445E</t>
  </si>
  <si>
    <t>446E</t>
  </si>
  <si>
    <t>447E</t>
  </si>
  <si>
    <t>448E</t>
  </si>
  <si>
    <t>GUDRUN MAERSK</t>
    <phoneticPr fontId="10" type="noConversion"/>
  </si>
  <si>
    <t>MAERSK SHAMS</t>
    <phoneticPr fontId="10" type="noConversion"/>
  </si>
  <si>
    <t>MAERSK STEPNICA</t>
    <phoneticPr fontId="10" type="noConversion"/>
  </si>
  <si>
    <t>YM TRUST</t>
    <phoneticPr fontId="10" type="noConversion"/>
  </si>
  <si>
    <t>0XR6NE1</t>
  </si>
  <si>
    <t>0XR6PE1</t>
  </si>
  <si>
    <t>WESTPORT</t>
  </si>
  <si>
    <t>0XR6RE1</t>
  </si>
  <si>
    <t>CMA CGM RIMBAUD</t>
  </si>
  <si>
    <t>0XR6TE1</t>
  </si>
  <si>
    <t>CMA CGM FLORIDA</t>
    <phoneticPr fontId="10" type="noConversion"/>
  </si>
  <si>
    <t>0GVI8E1MA</t>
    <phoneticPr fontId="10" type="noConversion"/>
  </si>
  <si>
    <t>CMA CGM GEORGIA</t>
    <phoneticPr fontId="10" type="noConversion"/>
  </si>
  <si>
    <t>0GVIAE1MA</t>
    <phoneticPr fontId="10" type="noConversion"/>
  </si>
  <si>
    <t>0GVICE1MA</t>
    <phoneticPr fontId="10" type="noConversion"/>
  </si>
  <si>
    <t>0GVIEE1MA</t>
    <phoneticPr fontId="10" type="noConversion"/>
  </si>
  <si>
    <t>0GVIGE1MA</t>
    <phoneticPr fontId="10" type="noConversion"/>
  </si>
  <si>
    <t>083N</t>
  </si>
  <si>
    <t>116N</t>
  </si>
  <si>
    <t>TBA1</t>
  </si>
  <si>
    <r>
      <t xml:space="preserve">SM TIANJIN
</t>
    </r>
    <r>
      <rPr>
        <sz val="12"/>
        <color theme="1"/>
        <rFont val="宋体"/>
        <family val="2"/>
        <charset val="134"/>
      </rPr>
      <t>船名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航次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船舶定位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船东计划开航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实际离港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预计到港</t>
    </r>
    <r>
      <rPr>
        <sz val="12"/>
        <color theme="1"/>
        <rFont val="Arial Narrow"/>
        <family val="2"/>
      </rPr>
      <t xml:space="preserve">
KOTA LUKIS</t>
    </r>
    <phoneticPr fontId="10" type="noConversion"/>
  </si>
  <si>
    <t>REN JIAN 20</t>
    <phoneticPr fontId="10" type="noConversion"/>
  </si>
  <si>
    <t>2408E</t>
    <phoneticPr fontId="10" type="noConversion"/>
  </si>
  <si>
    <t>KOTA LUKIS</t>
    <phoneticPr fontId="10" type="noConversion"/>
  </si>
  <si>
    <t>NYK FURANO</t>
    <phoneticPr fontId="10" type="noConversion"/>
  </si>
  <si>
    <t>ONE READINESS</t>
    <phoneticPr fontId="10" type="noConversion"/>
  </si>
  <si>
    <t>EA JERSEY</t>
    <phoneticPr fontId="10" type="noConversion"/>
  </si>
  <si>
    <t>146W</t>
    <phoneticPr fontId="10" type="noConversion"/>
  </si>
  <si>
    <t>COSCO SURABAYA</t>
    <phoneticPr fontId="10" type="noConversion"/>
  </si>
  <si>
    <t>118W</t>
    <phoneticPr fontId="10" type="noConversion"/>
  </si>
  <si>
    <t>XIN YANG SHAN</t>
  </si>
  <si>
    <t>205W</t>
  </si>
  <si>
    <t>SPIL CAYA</t>
  </si>
  <si>
    <t>BSG BARBADOS</t>
  </si>
  <si>
    <t>108W</t>
  </si>
  <si>
    <t>ONE TRIUMPH</t>
    <phoneticPr fontId="10" type="noConversion"/>
  </si>
  <si>
    <t>026W</t>
    <phoneticPr fontId="10" type="noConversion"/>
  </si>
  <si>
    <t>AL ZUBARA</t>
    <phoneticPr fontId="10" type="noConversion"/>
  </si>
  <si>
    <t>BARZAN</t>
    <phoneticPr fontId="10" type="noConversion"/>
  </si>
  <si>
    <t>MAERSK RIO BLANCO</t>
    <phoneticPr fontId="10" type="noConversion"/>
  </si>
  <si>
    <t>444S</t>
    <phoneticPr fontId="10" type="noConversion"/>
  </si>
  <si>
    <t>CMA CGM RIO GRANDE</t>
    <phoneticPr fontId="10" type="noConversion"/>
  </si>
  <si>
    <t>0SSJ9W1MA</t>
    <phoneticPr fontId="10" type="noConversion"/>
  </si>
  <si>
    <t>RIO MADEIRA</t>
    <phoneticPr fontId="10" type="noConversion"/>
  </si>
  <si>
    <t>446S</t>
    <phoneticPr fontId="10" type="noConversion"/>
  </si>
  <si>
    <t>CMA CGM MEKONG</t>
    <phoneticPr fontId="10" type="noConversion"/>
  </si>
  <si>
    <t>0SSJDW1MA</t>
    <phoneticPr fontId="10" type="noConversion"/>
  </si>
  <si>
    <t>448S</t>
    <phoneticPr fontId="10" type="noConversion"/>
  </si>
  <si>
    <t>2434S</t>
    <phoneticPr fontId="10" type="noConversion"/>
  </si>
  <si>
    <t>2435S</t>
  </si>
  <si>
    <t>2436S</t>
  </si>
  <si>
    <t>2437S</t>
  </si>
  <si>
    <t>2466S</t>
    <phoneticPr fontId="10" type="noConversion"/>
  </si>
  <si>
    <t xml:space="preserve">SITC LIANYUNGANG </t>
    <phoneticPr fontId="10" type="noConversion"/>
  </si>
  <si>
    <t>MCC ANDALAS</t>
    <phoneticPr fontId="10" type="noConversion"/>
  </si>
  <si>
    <t xml:space="preserve">TS SURABAYA </t>
    <phoneticPr fontId="10" type="noConversion"/>
  </si>
  <si>
    <t>24026S</t>
    <phoneticPr fontId="10" type="noConversion"/>
  </si>
  <si>
    <t>ERASMUS CHIEF</t>
    <phoneticPr fontId="10" type="noConversion"/>
  </si>
  <si>
    <t>447S</t>
    <phoneticPr fontId="10" type="noConversion"/>
  </si>
  <si>
    <t>24027S</t>
    <phoneticPr fontId="10" type="noConversion"/>
  </si>
  <si>
    <t>449S</t>
    <phoneticPr fontId="10" type="noConversion"/>
  </si>
  <si>
    <t>VIA PRR</t>
  </si>
  <si>
    <t>090E</t>
  </si>
  <si>
    <t>106E</t>
    <phoneticPr fontId="10" type="noConversion"/>
  </si>
  <si>
    <t>COSCO KAOHSIUNG</t>
    <phoneticPr fontId="10" type="noConversion"/>
  </si>
  <si>
    <t>BLANK SAILING</t>
    <phoneticPr fontId="10" type="noConversion"/>
  </si>
  <si>
    <t>061E</t>
  </si>
  <si>
    <t>CSCL AUTUMN</t>
    <phoneticPr fontId="10" type="noConversion"/>
  </si>
  <si>
    <t>COSCO(CEN)/OOCL(PCN1 )</t>
    <phoneticPr fontId="10" type="noConversion"/>
  </si>
  <si>
    <t>098E</t>
    <phoneticPr fontId="10" type="noConversion"/>
  </si>
  <si>
    <t>COSCO TAICANG</t>
    <phoneticPr fontId="10" type="noConversion"/>
  </si>
  <si>
    <t xml:space="preserve">CUT OFF </t>
  </si>
  <si>
    <t>TORONTO</t>
    <phoneticPr fontId="10" type="noConversion"/>
  </si>
  <si>
    <t>PRR</t>
  </si>
  <si>
    <t>TORONTO</t>
  </si>
  <si>
    <t>106E</t>
    <phoneticPr fontId="10" type="noConversion"/>
  </si>
  <si>
    <t>COSCO KAOHSIUNG</t>
    <phoneticPr fontId="10" type="noConversion"/>
  </si>
  <si>
    <t>BLANK SAILING</t>
    <phoneticPr fontId="10" type="noConversion"/>
  </si>
  <si>
    <t>098E</t>
    <phoneticPr fontId="10" type="noConversion"/>
  </si>
  <si>
    <t>COSCO TAICANG</t>
    <phoneticPr fontId="10" type="noConversion"/>
  </si>
  <si>
    <t>MONTREAL</t>
  </si>
  <si>
    <t xml:space="preserve"> </t>
    <phoneticPr fontId="51" type="noConversion"/>
  </si>
  <si>
    <t>2408E</t>
    <phoneticPr fontId="10" type="noConversion"/>
  </si>
  <si>
    <t>KOTA LUKIS</t>
    <phoneticPr fontId="10" type="noConversion"/>
  </si>
  <si>
    <t>2408E</t>
  </si>
  <si>
    <t>REN JIAN 20</t>
    <phoneticPr fontId="10" type="noConversion"/>
  </si>
  <si>
    <t>2407E</t>
  </si>
  <si>
    <t>SM PORTLAND</t>
    <phoneticPr fontId="10" type="noConversion"/>
  </si>
  <si>
    <t>SML(PNS)</t>
    <phoneticPr fontId="10" type="noConversion"/>
  </si>
  <si>
    <t>2406E</t>
    <phoneticPr fontId="10" type="noConversion"/>
  </si>
  <si>
    <t>SM TIANJIN</t>
    <phoneticPr fontId="10" type="noConversion"/>
  </si>
  <si>
    <t>VANCOUVER</t>
    <phoneticPr fontId="51" type="noConversion"/>
  </si>
  <si>
    <t>VANCOUVER</t>
    <phoneticPr fontId="10" type="noConversion"/>
  </si>
  <si>
    <t>CANADA ROUTE</t>
  </si>
  <si>
    <t>NO VESSEL</t>
    <phoneticPr fontId="10" type="noConversion"/>
  </si>
  <si>
    <t>040E</t>
    <phoneticPr fontId="10" type="noConversion"/>
  </si>
  <si>
    <t>UMM SALAL</t>
    <phoneticPr fontId="10" type="noConversion"/>
  </si>
  <si>
    <t>032E</t>
  </si>
  <si>
    <t>TAYMA EXPRESS</t>
    <phoneticPr fontId="10" type="noConversion"/>
  </si>
  <si>
    <t>034E</t>
    <phoneticPr fontId="10" type="noConversion"/>
  </si>
  <si>
    <t>AIN SNAN EXPRESS</t>
    <phoneticPr fontId="10" type="noConversion"/>
  </si>
  <si>
    <t>HMM/ONE/YML(EC2)</t>
    <phoneticPr fontId="10" type="noConversion"/>
  </si>
  <si>
    <t>CHARLESTON</t>
    <phoneticPr fontId="10" type="noConversion"/>
  </si>
  <si>
    <t>CHARLESTON</t>
    <phoneticPr fontId="10" type="noConversion"/>
  </si>
  <si>
    <t>0XR6TE</t>
    <phoneticPr fontId="10" type="noConversion"/>
  </si>
  <si>
    <t>CMA CGM RIMBAUD</t>
    <phoneticPr fontId="10" type="noConversion"/>
  </si>
  <si>
    <t>0XR6RE</t>
    <phoneticPr fontId="10" type="noConversion"/>
  </si>
  <si>
    <t>WESTPORT</t>
    <phoneticPr fontId="10" type="noConversion"/>
  </si>
  <si>
    <t>TO BE ADVISED</t>
    <phoneticPr fontId="10" type="noConversion"/>
  </si>
  <si>
    <t>0XR6NE</t>
    <phoneticPr fontId="10" type="noConversion"/>
  </si>
  <si>
    <t>CMA CGM AMBITION</t>
    <phoneticPr fontId="10" type="noConversion"/>
  </si>
  <si>
    <t>CMA(CBX) OOCL(ECC3)</t>
    <phoneticPr fontId="10" type="noConversion"/>
  </si>
  <si>
    <t>0XR6LE</t>
    <phoneticPr fontId="10" type="noConversion"/>
  </si>
  <si>
    <t>CMA CGM POINTE DU PITON</t>
    <phoneticPr fontId="10" type="noConversion"/>
  </si>
  <si>
    <t>VESSEL</t>
    <phoneticPr fontId="10" type="noConversion"/>
  </si>
  <si>
    <t>MIAMI</t>
    <phoneticPr fontId="10" type="noConversion"/>
  </si>
  <si>
    <t>038E</t>
    <phoneticPr fontId="10" type="noConversion"/>
  </si>
  <si>
    <t>COSCO SHIPPING ROSE</t>
    <phoneticPr fontId="10" type="noConversion"/>
  </si>
  <si>
    <t>027E</t>
    <phoneticPr fontId="10" type="noConversion"/>
  </si>
  <si>
    <t>COSCO SHIPPING ORCHID</t>
    <phoneticPr fontId="10" type="noConversion"/>
  </si>
  <si>
    <t>026E</t>
    <phoneticPr fontId="10" type="noConversion"/>
  </si>
  <si>
    <t>COSCO SHIPPING LOTUS</t>
    <phoneticPr fontId="10" type="noConversion"/>
  </si>
  <si>
    <t>OOCL(ECX2)/COSCO(AWE2)</t>
    <phoneticPr fontId="10" type="noConversion"/>
  </si>
  <si>
    <t>076E</t>
    <phoneticPr fontId="10" type="noConversion"/>
  </si>
  <si>
    <t>COSCO FORTUNE</t>
    <phoneticPr fontId="10" type="noConversion"/>
  </si>
  <si>
    <t>075E</t>
    <phoneticPr fontId="10" type="noConversion"/>
  </si>
  <si>
    <t>COSCO DEVELOPMENT</t>
    <phoneticPr fontId="10" type="noConversion"/>
  </si>
  <si>
    <t>079E</t>
    <phoneticPr fontId="10" type="noConversion"/>
  </si>
  <si>
    <t>COSCO HARMONY</t>
    <phoneticPr fontId="10" type="noConversion"/>
  </si>
  <si>
    <t>070E</t>
    <phoneticPr fontId="10" type="noConversion"/>
  </si>
  <si>
    <t>COSCO EXCELLENCE</t>
    <phoneticPr fontId="10" type="noConversion"/>
  </si>
  <si>
    <t>OOCL(ECX1)/COSCO(AWE4)</t>
    <phoneticPr fontId="10" type="noConversion"/>
  </si>
  <si>
    <t>062E</t>
    <phoneticPr fontId="10" type="noConversion"/>
  </si>
  <si>
    <t>OOCL BANGKOK</t>
    <phoneticPr fontId="10" type="noConversion"/>
  </si>
  <si>
    <t>1190073E</t>
    <phoneticPr fontId="10" type="noConversion"/>
  </si>
  <si>
    <t>EVER LEADING</t>
    <phoneticPr fontId="10" type="noConversion"/>
  </si>
  <si>
    <t>1189016E</t>
    <phoneticPr fontId="10" type="noConversion"/>
  </si>
  <si>
    <t>EVER FOND</t>
    <phoneticPr fontId="10" type="noConversion"/>
  </si>
  <si>
    <t>1188066E</t>
    <phoneticPr fontId="10" type="noConversion"/>
  </si>
  <si>
    <t>EVER LEGEND</t>
    <phoneticPr fontId="10" type="noConversion"/>
  </si>
  <si>
    <t>1187021E</t>
  </si>
  <si>
    <t>EVER FOCUS</t>
    <phoneticPr fontId="10" type="noConversion"/>
  </si>
  <si>
    <t>EMC(NUE)/COSCO(AWE1)/OOCL(ECC2)</t>
    <phoneticPr fontId="10" type="noConversion"/>
  </si>
  <si>
    <t>1186025E</t>
    <phoneticPr fontId="10" type="noConversion"/>
  </si>
  <si>
    <t>EVER FAITH</t>
    <phoneticPr fontId="10" type="noConversion"/>
  </si>
  <si>
    <t>NEW YORK,NY</t>
    <phoneticPr fontId="10" type="noConversion"/>
  </si>
  <si>
    <t>1190073E</t>
    <phoneticPr fontId="10" type="noConversion"/>
  </si>
  <si>
    <t>EVER LEADING</t>
    <phoneticPr fontId="10" type="noConversion"/>
  </si>
  <si>
    <t>1189016E</t>
    <phoneticPr fontId="10" type="noConversion"/>
  </si>
  <si>
    <t>EVER FOND</t>
    <phoneticPr fontId="10" type="noConversion"/>
  </si>
  <si>
    <t>1188066E</t>
    <phoneticPr fontId="10" type="noConversion"/>
  </si>
  <si>
    <t>EVER LEGEND</t>
    <phoneticPr fontId="10" type="noConversion"/>
  </si>
  <si>
    <t>EVER FOCUS</t>
    <phoneticPr fontId="10" type="noConversion"/>
  </si>
  <si>
    <t>EMC(NUE)/COSCO(AWE1)/OOCL(ECC2)</t>
    <phoneticPr fontId="10" type="noConversion"/>
  </si>
  <si>
    <t>EVER FAITH</t>
    <phoneticPr fontId="10" type="noConversion"/>
  </si>
  <si>
    <t>BOSTON</t>
    <phoneticPr fontId="10" type="noConversion"/>
  </si>
  <si>
    <t>BOSTON</t>
    <phoneticPr fontId="10" type="noConversion"/>
  </si>
  <si>
    <t>VIA LA</t>
    <phoneticPr fontId="10" type="noConversion"/>
  </si>
  <si>
    <t xml:space="preserve"> </t>
    <phoneticPr fontId="10" type="noConversion"/>
  </si>
  <si>
    <t>VIA LA</t>
    <phoneticPr fontId="10" type="noConversion"/>
  </si>
  <si>
    <t>0004E</t>
    <phoneticPr fontId="10" type="noConversion"/>
  </si>
  <si>
    <t>HMM RUBY</t>
    <phoneticPr fontId="10" type="noConversion"/>
  </si>
  <si>
    <t>0002E</t>
    <phoneticPr fontId="10" type="noConversion"/>
  </si>
  <si>
    <t>HMM OPAL</t>
    <phoneticPr fontId="10" type="noConversion"/>
  </si>
  <si>
    <t>VIA LA</t>
    <phoneticPr fontId="10" type="noConversion"/>
  </si>
  <si>
    <t>0003E</t>
  </si>
  <si>
    <t>HMM SAPPHIRE</t>
    <phoneticPr fontId="10" type="noConversion"/>
  </si>
  <si>
    <t>HMM/ONE/YML(PS8)</t>
    <phoneticPr fontId="10" type="noConversion"/>
  </si>
  <si>
    <t>0049E</t>
    <phoneticPr fontId="10" type="noConversion"/>
  </si>
  <si>
    <t>HYUNDAI EARTH</t>
    <phoneticPr fontId="10" type="noConversion"/>
  </si>
  <si>
    <t>LOS ANGELES</t>
    <phoneticPr fontId="10" type="noConversion"/>
  </si>
  <si>
    <t xml:space="preserve"> </t>
    <phoneticPr fontId="10" type="noConversion"/>
  </si>
  <si>
    <t>VIA LA</t>
    <phoneticPr fontId="10" type="noConversion"/>
  </si>
  <si>
    <t>0004E</t>
    <phoneticPr fontId="10" type="noConversion"/>
  </si>
  <si>
    <t>0002E</t>
    <phoneticPr fontId="10" type="noConversion"/>
  </si>
  <si>
    <t>HMM OPAL</t>
    <phoneticPr fontId="10" type="noConversion"/>
  </si>
  <si>
    <t>HMM SAPPHIRE</t>
    <phoneticPr fontId="10" type="noConversion"/>
  </si>
  <si>
    <t>HYUNDAI EARTH</t>
    <phoneticPr fontId="10" type="noConversion"/>
  </si>
  <si>
    <t>ATLANTA</t>
  </si>
  <si>
    <t>LB</t>
    <phoneticPr fontId="10" type="noConversion"/>
  </si>
  <si>
    <t>ATLANTA</t>
    <phoneticPr fontId="10" type="noConversion"/>
  </si>
  <si>
    <t>104E</t>
    <phoneticPr fontId="10" type="noConversion"/>
  </si>
  <si>
    <t>YM MUTUALITY</t>
    <phoneticPr fontId="10" type="noConversion"/>
  </si>
  <si>
    <t>100E</t>
    <phoneticPr fontId="10" type="noConversion"/>
  </si>
  <si>
    <t>ONE COSMOS</t>
    <phoneticPr fontId="10" type="noConversion"/>
  </si>
  <si>
    <t>229E</t>
  </si>
  <si>
    <t>MOL CHARISMA</t>
    <phoneticPr fontId="10" type="noConversion"/>
  </si>
  <si>
    <t>ONE/YML(PN4)</t>
    <phoneticPr fontId="10" type="noConversion"/>
  </si>
  <si>
    <t>MOL CELEBRATION</t>
    <phoneticPr fontId="10" type="noConversion"/>
  </si>
  <si>
    <t>TACOMA</t>
  </si>
  <si>
    <t xml:space="preserve"> </t>
    <phoneticPr fontId="10" type="noConversion"/>
  </si>
  <si>
    <t xml:space="preserve"> </t>
    <phoneticPr fontId="10" type="noConversion"/>
  </si>
  <si>
    <t>0004E</t>
    <phoneticPr fontId="10" type="noConversion"/>
  </si>
  <si>
    <t>HMM RUBY</t>
    <phoneticPr fontId="10" type="noConversion"/>
  </si>
  <si>
    <t>0002E</t>
    <phoneticPr fontId="10" type="noConversion"/>
  </si>
  <si>
    <t>HMM/ONE/YML(PS8)</t>
    <phoneticPr fontId="10" type="noConversion"/>
  </si>
  <si>
    <t>0049E</t>
    <phoneticPr fontId="10" type="noConversion"/>
  </si>
  <si>
    <t>OAKLAND</t>
  </si>
  <si>
    <t>1145013E</t>
    <phoneticPr fontId="10" type="noConversion"/>
  </si>
  <si>
    <t>EVER FULL</t>
    <phoneticPr fontId="10" type="noConversion"/>
  </si>
  <si>
    <t>1144075E</t>
    <phoneticPr fontId="10" type="noConversion"/>
  </si>
  <si>
    <t>EVER LOGIC</t>
    <phoneticPr fontId="10" type="noConversion"/>
  </si>
  <si>
    <t>1143021E</t>
    <phoneticPr fontId="10" type="noConversion"/>
  </si>
  <si>
    <t>EVER FAST</t>
    <phoneticPr fontId="10" type="noConversion"/>
  </si>
  <si>
    <t>1142061E</t>
  </si>
  <si>
    <t>EVER LIBERAL</t>
    <phoneticPr fontId="10" type="noConversion"/>
  </si>
  <si>
    <t>EMC(CPS)/COSCO(AAC2)/OOCL(PCN3)</t>
    <phoneticPr fontId="10" type="noConversion"/>
  </si>
  <si>
    <t>1141022E</t>
    <phoneticPr fontId="10" type="noConversion"/>
  </si>
  <si>
    <t>EVER FRANK</t>
    <phoneticPr fontId="10" type="noConversion"/>
  </si>
  <si>
    <t>LA</t>
    <phoneticPr fontId="10" type="noConversion"/>
  </si>
  <si>
    <t>0002E</t>
    <phoneticPr fontId="10" type="noConversion"/>
  </si>
  <si>
    <t>HMM OPAL</t>
    <phoneticPr fontId="10" type="noConversion"/>
  </si>
  <si>
    <t>HYUNDAI EARTH</t>
    <phoneticPr fontId="10" type="noConversion"/>
  </si>
  <si>
    <t>LB</t>
  </si>
  <si>
    <t>058E</t>
    <phoneticPr fontId="10" type="noConversion"/>
  </si>
  <si>
    <t>MATSONIA</t>
    <phoneticPr fontId="10" type="noConversion"/>
  </si>
  <si>
    <t>082E</t>
    <phoneticPr fontId="10" type="noConversion"/>
  </si>
  <si>
    <t>DANIEL K. INOUYE</t>
    <phoneticPr fontId="10" type="noConversion"/>
  </si>
  <si>
    <t>MATSON(CLX)</t>
    <phoneticPr fontId="10" type="noConversion"/>
  </si>
  <si>
    <t>057E</t>
    <phoneticPr fontId="10" type="noConversion"/>
  </si>
  <si>
    <t>KAIMANA HILA</t>
    <phoneticPr fontId="10" type="noConversion"/>
  </si>
  <si>
    <t>TO BE ADVISED</t>
    <phoneticPr fontId="10" type="noConversion"/>
  </si>
  <si>
    <t>COSCO SHIPPING ALPS</t>
    <phoneticPr fontId="10" type="noConversion"/>
  </si>
  <si>
    <t>064E</t>
    <phoneticPr fontId="10" type="noConversion"/>
  </si>
  <si>
    <t>OOCL EGYPT</t>
    <phoneticPr fontId="10" type="noConversion"/>
  </si>
  <si>
    <t>OOCL MALAYSIA</t>
    <phoneticPr fontId="10" type="noConversion"/>
  </si>
  <si>
    <t>EMC(PCC1)/oocl</t>
    <phoneticPr fontId="10" type="noConversion"/>
  </si>
  <si>
    <t>COSCO ITALY</t>
    <phoneticPr fontId="10" type="noConversion"/>
  </si>
  <si>
    <t xml:space="preserve">LOS ANGELES,CA </t>
    <phoneticPr fontId="10" type="noConversion"/>
  </si>
  <si>
    <t>TBN</t>
    <phoneticPr fontId="10" type="noConversion"/>
  </si>
  <si>
    <t>TBN</t>
    <phoneticPr fontId="10" type="noConversion"/>
  </si>
  <si>
    <t>WHL/ONE/YML(AR1)</t>
    <phoneticPr fontId="10" type="noConversion"/>
  </si>
  <si>
    <t>VIA DAM</t>
  </si>
  <si>
    <t xml:space="preserve"> </t>
    <phoneticPr fontId="51" type="noConversion"/>
  </si>
  <si>
    <t>022E</t>
    <phoneticPr fontId="10" type="noConversion"/>
  </si>
  <si>
    <t>BHUDTHI BHUM</t>
    <phoneticPr fontId="10" type="noConversion"/>
  </si>
  <si>
    <t>010E</t>
  </si>
  <si>
    <t>WAN HAI A07</t>
    <phoneticPr fontId="10" type="noConversion"/>
  </si>
  <si>
    <t>0003E</t>
    <phoneticPr fontId="10" type="noConversion"/>
  </si>
  <si>
    <t>KOTA PRIMROSE</t>
    <phoneticPr fontId="10" type="noConversion"/>
  </si>
  <si>
    <t xml:space="preserve">RCL(RCCG2)/WHL(AM1)/ </t>
    <phoneticPr fontId="10" type="noConversion"/>
  </si>
  <si>
    <t>DAMMAM</t>
    <phoneticPr fontId="10" type="noConversion"/>
  </si>
  <si>
    <t>OOCL(ME5)/COSCO(MEX)</t>
    <phoneticPr fontId="10" type="noConversion"/>
  </si>
  <si>
    <t xml:space="preserve"> </t>
    <phoneticPr fontId="51" type="noConversion"/>
  </si>
  <si>
    <t>WAN HAI A07</t>
    <phoneticPr fontId="10" type="noConversion"/>
  </si>
  <si>
    <t>0003E</t>
    <phoneticPr fontId="10" type="noConversion"/>
  </si>
  <si>
    <t>VIA DUB</t>
    <phoneticPr fontId="10" type="noConversion"/>
  </si>
  <si>
    <t>VIA DUB</t>
    <phoneticPr fontId="10" type="noConversion"/>
  </si>
  <si>
    <t>OOCL(ME5)/COSCO(MEX)</t>
    <phoneticPr fontId="10" type="noConversion"/>
  </si>
  <si>
    <t>TO BE NOMINATED</t>
    <phoneticPr fontId="10" type="noConversion"/>
  </si>
  <si>
    <t>096W</t>
  </si>
  <si>
    <t>YM MASCULINITY</t>
    <phoneticPr fontId="10" type="noConversion"/>
  </si>
  <si>
    <t>181W</t>
  </si>
  <si>
    <t>YM WEALTH</t>
    <phoneticPr fontId="10" type="noConversion"/>
  </si>
  <si>
    <t>094W</t>
  </si>
  <si>
    <t>YM MANDATE</t>
    <phoneticPr fontId="10" type="noConversion"/>
  </si>
  <si>
    <t>YML(CGX)/ONE(AG2)/HMM</t>
    <phoneticPr fontId="10" type="noConversion"/>
  </si>
  <si>
    <t>097W</t>
  </si>
  <si>
    <t>YM MATURITY</t>
    <phoneticPr fontId="10" type="noConversion"/>
  </si>
  <si>
    <t>TO BE NOMINATED</t>
    <phoneticPr fontId="10" type="noConversion"/>
  </si>
  <si>
    <t>YM MASCULINITY</t>
    <phoneticPr fontId="10" type="noConversion"/>
  </si>
  <si>
    <t>YM WEALTH</t>
    <phoneticPr fontId="10" type="noConversion"/>
  </si>
  <si>
    <t>YM MATURITY</t>
    <phoneticPr fontId="10" type="noConversion"/>
  </si>
  <si>
    <t>HAMAD</t>
    <phoneticPr fontId="10" type="noConversion"/>
  </si>
  <si>
    <t>0016W</t>
  </si>
  <si>
    <t>HMM GAON</t>
    <phoneticPr fontId="10" type="noConversion"/>
  </si>
  <si>
    <t>UMM QARN</t>
    <phoneticPr fontId="10" type="noConversion"/>
  </si>
  <si>
    <t>ROME EXPRESS</t>
    <phoneticPr fontId="10" type="noConversion"/>
  </si>
  <si>
    <t>YML/ONE/HMM</t>
    <phoneticPr fontId="10" type="noConversion"/>
  </si>
  <si>
    <t>HMM HANUL</t>
    <phoneticPr fontId="10" type="noConversion"/>
  </si>
  <si>
    <t>HAMAD</t>
  </si>
  <si>
    <t>022E</t>
    <phoneticPr fontId="10" type="noConversion"/>
  </si>
  <si>
    <t>BHUDTHI BHUM</t>
    <phoneticPr fontId="10" type="noConversion"/>
  </si>
  <si>
    <t>WAN HAI A07</t>
    <phoneticPr fontId="10" type="noConversion"/>
  </si>
  <si>
    <t>KOTA PRIMROSE</t>
    <phoneticPr fontId="10" type="noConversion"/>
  </si>
  <si>
    <t xml:space="preserve">/RCL(RCCG2)/WHL(AM1)/ </t>
    <phoneticPr fontId="10" type="noConversion"/>
  </si>
  <si>
    <t>W015</t>
    <phoneticPr fontId="51" type="noConversion"/>
  </si>
  <si>
    <t>WAN HAI 363</t>
    <phoneticPr fontId="10" type="noConversion"/>
  </si>
  <si>
    <t>021W</t>
    <phoneticPr fontId="10" type="noConversion"/>
  </si>
  <si>
    <t>SEASPAN OSAKA</t>
    <phoneticPr fontId="10" type="noConversion"/>
  </si>
  <si>
    <t>166W</t>
    <phoneticPr fontId="10" type="noConversion"/>
  </si>
  <si>
    <t>XIN WEN ZHOU</t>
    <phoneticPr fontId="10" type="noConversion"/>
  </si>
  <si>
    <t>W184</t>
    <phoneticPr fontId="51" type="noConversion"/>
  </si>
  <si>
    <t>WAN HAI 510</t>
    <phoneticPr fontId="10" type="noConversion"/>
  </si>
  <si>
    <t xml:space="preserve">WHL(CI3)/OOCL(FCS2)
</t>
    <phoneticPr fontId="10" type="noConversion"/>
  </si>
  <si>
    <t>454W</t>
    <phoneticPr fontId="51" type="noConversion"/>
  </si>
  <si>
    <t>OOCL SAVANNAH</t>
    <phoneticPr fontId="10" type="noConversion"/>
  </si>
  <si>
    <t>ETA</t>
    <phoneticPr fontId="51" type="noConversion"/>
  </si>
  <si>
    <t>ETD</t>
    <phoneticPr fontId="10" type="noConversion"/>
  </si>
  <si>
    <t xml:space="preserve">CUT OFF </t>
    <phoneticPr fontId="10" type="noConversion"/>
  </si>
  <si>
    <t>CHENNAI</t>
    <phoneticPr fontId="51" type="noConversion"/>
  </si>
  <si>
    <t>CNSHA</t>
    <phoneticPr fontId="10" type="noConversion"/>
  </si>
  <si>
    <t>CNSHA</t>
    <phoneticPr fontId="10" type="noConversion"/>
  </si>
  <si>
    <t>OPERATOR</t>
    <phoneticPr fontId="51" type="noConversion"/>
  </si>
  <si>
    <t>VOYAGE</t>
    <phoneticPr fontId="10" type="noConversion"/>
  </si>
  <si>
    <t>VESSEL</t>
    <phoneticPr fontId="68" type="noConversion"/>
  </si>
  <si>
    <t>002W</t>
    <phoneticPr fontId="10" type="noConversion"/>
  </si>
  <si>
    <t>NAVIOS UTMOST</t>
    <phoneticPr fontId="10" type="noConversion"/>
  </si>
  <si>
    <t>094W</t>
    <phoneticPr fontId="10" type="noConversion"/>
  </si>
  <si>
    <t>XIN TIAN JIN</t>
    <phoneticPr fontId="10" type="noConversion"/>
  </si>
  <si>
    <t>0FDD5W1MA</t>
    <phoneticPr fontId="51" type="noConversion"/>
  </si>
  <si>
    <t>CMA CGM PUCCINI</t>
    <phoneticPr fontId="10" type="noConversion"/>
  </si>
  <si>
    <t>KMTC(FME)
OOCL(FCS)</t>
    <phoneticPr fontId="10" type="noConversion"/>
  </si>
  <si>
    <t>BLANK SAILING</t>
    <phoneticPr fontId="51" type="noConversion"/>
  </si>
  <si>
    <t>ETD</t>
    <phoneticPr fontId="10" type="noConversion"/>
  </si>
  <si>
    <t xml:space="preserve">CUT OFF </t>
    <phoneticPr fontId="10" type="noConversion"/>
  </si>
  <si>
    <t>OPERATOR</t>
    <phoneticPr fontId="51" type="noConversion"/>
  </si>
  <si>
    <t>VOYAGE</t>
    <phoneticPr fontId="10" type="noConversion"/>
  </si>
  <si>
    <t>CHENNAI/KATTUPALLI</t>
    <phoneticPr fontId="68" type="noConversion"/>
  </si>
  <si>
    <t>VIA PKG</t>
    <phoneticPr fontId="10" type="noConversion"/>
  </si>
  <si>
    <t>0BYIKS</t>
    <phoneticPr fontId="51" type="noConversion"/>
  </si>
  <si>
    <t>CMA CGM LISBON</t>
    <phoneticPr fontId="10" type="noConversion"/>
  </si>
  <si>
    <t>VIA PKG</t>
    <phoneticPr fontId="10" type="noConversion"/>
  </si>
  <si>
    <t>0BYIIS</t>
    <phoneticPr fontId="10" type="noConversion"/>
  </si>
  <si>
    <t>CMA CGM VALENCIA</t>
    <phoneticPr fontId="10" type="noConversion"/>
  </si>
  <si>
    <t>0BYIGS</t>
    <phoneticPr fontId="10" type="noConversion"/>
  </si>
  <si>
    <t>CMA CGM NANTONG</t>
    <phoneticPr fontId="10" type="noConversion"/>
  </si>
  <si>
    <t>0BYIES</t>
    <phoneticPr fontId="51" type="noConversion"/>
  </si>
  <si>
    <t>CMA CGM CAIMEP</t>
    <phoneticPr fontId="10" type="noConversion"/>
  </si>
  <si>
    <t>RCL(RCM2)</t>
    <phoneticPr fontId="10" type="noConversion"/>
  </si>
  <si>
    <t>0BYICS</t>
    <phoneticPr fontId="51" type="noConversion"/>
  </si>
  <si>
    <t>CMA CGM CORAL</t>
    <phoneticPr fontId="10" type="noConversion"/>
  </si>
  <si>
    <t>PKG</t>
    <phoneticPr fontId="51" type="noConversion"/>
  </si>
  <si>
    <t>118W</t>
    <phoneticPr fontId="51" type="noConversion"/>
  </si>
  <si>
    <t>ZOI</t>
    <phoneticPr fontId="10" type="noConversion"/>
  </si>
  <si>
    <t>30W</t>
    <phoneticPr fontId="10" type="noConversion"/>
  </si>
  <si>
    <t>TORRANCE</t>
    <phoneticPr fontId="10" type="noConversion"/>
  </si>
  <si>
    <t>02446W</t>
    <phoneticPr fontId="10" type="noConversion"/>
  </si>
  <si>
    <t>ZHONG GU GUI YANG</t>
    <phoneticPr fontId="10" type="noConversion"/>
  </si>
  <si>
    <t>ZIM(NIX)/KMTC(AIS3)</t>
    <phoneticPr fontId="51" type="noConversion"/>
  </si>
  <si>
    <t>110W</t>
    <phoneticPr fontId="51" type="noConversion"/>
  </si>
  <si>
    <t>MONACO</t>
    <phoneticPr fontId="10" type="noConversion"/>
  </si>
  <si>
    <t>ETA</t>
    <phoneticPr fontId="10" type="noConversion"/>
  </si>
  <si>
    <t>NSA</t>
    <phoneticPr fontId="10" type="noConversion"/>
  </si>
  <si>
    <t>VESSEL</t>
    <phoneticPr fontId="68" type="noConversion"/>
  </si>
  <si>
    <t>154W</t>
    <phoneticPr fontId="51" type="noConversion"/>
  </si>
  <si>
    <t>OOCL HAMBURG</t>
    <phoneticPr fontId="10" type="noConversion"/>
  </si>
  <si>
    <t>025W</t>
    <phoneticPr fontId="10" type="noConversion"/>
  </si>
  <si>
    <t>AKA BHUM</t>
    <phoneticPr fontId="10" type="noConversion"/>
  </si>
  <si>
    <t>35W</t>
    <phoneticPr fontId="10" type="noConversion"/>
  </si>
  <si>
    <t>PUSAN</t>
    <phoneticPr fontId="10" type="noConversion"/>
  </si>
  <si>
    <t>097W</t>
    <phoneticPr fontId="51" type="noConversion"/>
  </si>
  <si>
    <t>XIN DA YANG ZHOU</t>
    <phoneticPr fontId="10" type="noConversion"/>
  </si>
  <si>
    <t>OOCL/COSCO(CIX3)/ZIM</t>
    <phoneticPr fontId="51" type="noConversion"/>
  </si>
  <si>
    <t>133W</t>
    <phoneticPr fontId="51" type="noConversion"/>
  </si>
  <si>
    <t>STRATFORD</t>
    <phoneticPr fontId="10" type="noConversion"/>
  </si>
  <si>
    <t>NSA</t>
    <phoneticPr fontId="10" type="noConversion"/>
  </si>
  <si>
    <t>NHAVA SHEVA</t>
    <phoneticPr fontId="10" type="noConversion"/>
  </si>
  <si>
    <t>154W</t>
    <phoneticPr fontId="51" type="noConversion"/>
  </si>
  <si>
    <t>OOCL HAMBURG</t>
    <phoneticPr fontId="10" type="noConversion"/>
  </si>
  <si>
    <t>PUSAN</t>
    <phoneticPr fontId="10" type="noConversion"/>
  </si>
  <si>
    <t>XIN DA YANG ZHOU</t>
    <phoneticPr fontId="10" type="noConversion"/>
  </si>
  <si>
    <t>OOCL/COSCO(CIX3)/ZIM</t>
    <phoneticPr fontId="51" type="noConversion"/>
  </si>
  <si>
    <t>133W</t>
    <phoneticPr fontId="51" type="noConversion"/>
  </si>
  <si>
    <t>STRATFORD</t>
    <phoneticPr fontId="10" type="noConversion"/>
  </si>
  <si>
    <t>ETA</t>
    <phoneticPr fontId="10" type="noConversion"/>
  </si>
  <si>
    <t>ETD</t>
    <phoneticPr fontId="10" type="noConversion"/>
  </si>
  <si>
    <t>COLOMBO</t>
    <phoneticPr fontId="10" type="noConversion"/>
  </si>
  <si>
    <t>CNSHA</t>
    <phoneticPr fontId="10" type="noConversion"/>
  </si>
  <si>
    <t>OPERATOR</t>
    <phoneticPr fontId="51" type="noConversion"/>
  </si>
  <si>
    <t>VOYAGE</t>
    <phoneticPr fontId="10" type="noConversion"/>
  </si>
  <si>
    <t>W019</t>
    <phoneticPr fontId="51" type="noConversion"/>
  </si>
  <si>
    <t>WAN HAI 626</t>
    <phoneticPr fontId="10" type="noConversion"/>
  </si>
  <si>
    <t>087W</t>
    <phoneticPr fontId="10" type="noConversion"/>
  </si>
  <si>
    <t xml:space="preserve">XIN FU ZHOU </t>
    <phoneticPr fontId="10" type="noConversion"/>
  </si>
  <si>
    <t>137W</t>
    <phoneticPr fontId="10" type="noConversion"/>
  </si>
  <si>
    <t>COSCO NEW YORK</t>
    <phoneticPr fontId="10" type="noConversion"/>
  </si>
  <si>
    <t>090W</t>
    <phoneticPr fontId="51" type="noConversion"/>
  </si>
  <si>
    <t xml:space="preserve">XIN CHANG SHU </t>
    <phoneticPr fontId="10" type="noConversion"/>
  </si>
  <si>
    <t>COSCO/WHL(PMX)</t>
    <phoneticPr fontId="51" type="noConversion"/>
  </si>
  <si>
    <t>W073</t>
    <phoneticPr fontId="51" type="noConversion"/>
  </si>
  <si>
    <t>WAN HAI 611</t>
    <phoneticPr fontId="10" type="noConversion"/>
  </si>
  <si>
    <t xml:space="preserve">CUT OFF </t>
    <phoneticPr fontId="10" type="noConversion"/>
  </si>
  <si>
    <t>COLOMBO</t>
    <phoneticPr fontId="10" type="noConversion"/>
  </si>
  <si>
    <t>VIA MUNDRA</t>
    <phoneticPr fontId="51" type="noConversion"/>
  </si>
  <si>
    <t xml:space="preserve"> </t>
    <phoneticPr fontId="59" type="noConversion"/>
  </si>
  <si>
    <t>VIA MUNDRA</t>
    <phoneticPr fontId="51" type="noConversion"/>
  </si>
  <si>
    <t>24008W</t>
    <phoneticPr fontId="59" type="noConversion"/>
  </si>
  <si>
    <t>X-PRESS CAPELLA</t>
    <phoneticPr fontId="59" type="noConversion"/>
  </si>
  <si>
    <t>093W</t>
    <phoneticPr fontId="59" type="noConversion"/>
  </si>
  <si>
    <t>ONE MATRIX</t>
    <phoneticPr fontId="59" type="noConversion"/>
  </si>
  <si>
    <t>2407W</t>
    <phoneticPr fontId="59" type="noConversion"/>
  </si>
  <si>
    <t>ZHONG GU NAN NING</t>
    <phoneticPr fontId="59" type="noConversion"/>
  </si>
  <si>
    <t>CMA(AS9)/KMTC(AIS4)</t>
    <phoneticPr fontId="51" type="noConversion"/>
  </si>
  <si>
    <t>057W</t>
    <phoneticPr fontId="10" type="noConversion"/>
  </si>
  <si>
    <t>EVER LEGION</t>
    <phoneticPr fontId="10" type="noConversion"/>
  </si>
  <si>
    <t>ETA</t>
    <phoneticPr fontId="10" type="noConversion"/>
  </si>
  <si>
    <t>ETD</t>
    <phoneticPr fontId="51" type="noConversion"/>
  </si>
  <si>
    <t xml:space="preserve">CUT OFF </t>
    <phoneticPr fontId="51" type="noConversion"/>
  </si>
  <si>
    <t>NEW DELHI/(P )</t>
    <phoneticPr fontId="51" type="noConversion"/>
  </si>
  <si>
    <t>MUN</t>
    <phoneticPr fontId="10" type="noConversion"/>
  </si>
  <si>
    <t>CNSHA</t>
    <phoneticPr fontId="51" type="noConversion"/>
  </si>
  <si>
    <t>VOYAGE</t>
    <phoneticPr fontId="51" type="noConversion"/>
  </si>
  <si>
    <t>440S</t>
    <phoneticPr fontId="59" type="noConversion"/>
  </si>
  <si>
    <t>MCC YANGON</t>
    <phoneticPr fontId="59" type="noConversion"/>
  </si>
  <si>
    <t>364S</t>
    <phoneticPr fontId="59" type="noConversion"/>
  </si>
  <si>
    <t>MCC TAIPEI</t>
    <phoneticPr fontId="59" type="noConversion"/>
  </si>
  <si>
    <t>367S</t>
    <phoneticPr fontId="59" type="noConversion"/>
  </si>
  <si>
    <t>MAERSK JAKARTA</t>
    <phoneticPr fontId="59" type="noConversion"/>
  </si>
  <si>
    <t>MCC(SH2)</t>
    <phoneticPr fontId="10" type="noConversion"/>
  </si>
  <si>
    <t>436S</t>
    <phoneticPr fontId="10" type="noConversion"/>
  </si>
  <si>
    <t>MCC CEBU</t>
    <phoneticPr fontId="10" type="noConversion"/>
  </si>
  <si>
    <t>CHITTAGONG</t>
    <phoneticPr fontId="68" type="noConversion"/>
  </si>
  <si>
    <t>444A</t>
    <phoneticPr fontId="59" type="noConversion"/>
  </si>
  <si>
    <t>MAERSK KWANGYANG</t>
    <phoneticPr fontId="59" type="noConversion"/>
  </si>
  <si>
    <t>417A</t>
    <phoneticPr fontId="59" type="noConversion"/>
  </si>
  <si>
    <t>MAERSK DHAKA</t>
    <phoneticPr fontId="59" type="noConversion"/>
  </si>
  <si>
    <t>440A</t>
    <phoneticPr fontId="59" type="noConversion"/>
  </si>
  <si>
    <t>MAERSK NUSANTARA</t>
    <phoneticPr fontId="59" type="noConversion"/>
  </si>
  <si>
    <t>MCC(SH1)</t>
    <phoneticPr fontId="10" type="noConversion"/>
  </si>
  <si>
    <t>426A</t>
    <phoneticPr fontId="10" type="noConversion"/>
  </si>
  <si>
    <t>MAERSK XIAMEN</t>
    <phoneticPr fontId="10" type="noConversion"/>
  </si>
  <si>
    <t>CHITTAGONG</t>
    <phoneticPr fontId="10" type="noConversion"/>
  </si>
  <si>
    <t>2416S</t>
    <phoneticPr fontId="59" type="noConversion"/>
  </si>
  <si>
    <t>SITC YUANMING</t>
    <phoneticPr fontId="59" type="noConversion"/>
  </si>
  <si>
    <t>SITC QIUMING</t>
    <phoneticPr fontId="59" type="noConversion"/>
  </si>
  <si>
    <t>SITC HUIMING</t>
    <phoneticPr fontId="59" type="noConversion"/>
  </si>
  <si>
    <t>2414S</t>
    <phoneticPr fontId="59" type="noConversion"/>
  </si>
  <si>
    <t>SITC CHANGMING</t>
    <phoneticPr fontId="59" type="noConversion"/>
  </si>
  <si>
    <t>SITC(CBX2)</t>
    <phoneticPr fontId="10" type="noConversion"/>
  </si>
  <si>
    <t>2420S</t>
    <phoneticPr fontId="10" type="noConversion"/>
  </si>
  <si>
    <t>SITC CHUNMING</t>
    <phoneticPr fontId="10" type="noConversion"/>
  </si>
  <si>
    <t>086W</t>
    <phoneticPr fontId="59" type="noConversion"/>
  </si>
  <si>
    <t>YM EXPRESS</t>
    <phoneticPr fontId="10" type="noConversion"/>
  </si>
  <si>
    <t>24036W</t>
    <phoneticPr fontId="10" type="noConversion"/>
  </si>
  <si>
    <t>VANCOUVER</t>
    <phoneticPr fontId="10" type="noConversion"/>
  </si>
  <si>
    <t>207W</t>
    <phoneticPr fontId="10" type="noConversion"/>
  </si>
  <si>
    <t>OOCL NAGOYA</t>
    <phoneticPr fontId="10" type="noConversion"/>
  </si>
  <si>
    <t>146W</t>
    <phoneticPr fontId="10" type="noConversion"/>
  </si>
  <si>
    <t>YM EXCELLENCE</t>
    <phoneticPr fontId="10" type="noConversion"/>
  </si>
  <si>
    <t>YML/OOCL(CPX)</t>
    <phoneticPr fontId="10" type="noConversion"/>
  </si>
  <si>
    <t>24065W</t>
    <phoneticPr fontId="10" type="noConversion"/>
  </si>
  <si>
    <t>SPIL KARTINI</t>
    <phoneticPr fontId="10" type="noConversion"/>
  </si>
  <si>
    <t>KHI</t>
    <phoneticPr fontId="10" type="noConversion"/>
  </si>
  <si>
    <t>OPERATOR</t>
    <phoneticPr fontId="10" type="noConversion"/>
  </si>
  <si>
    <t>VESSEL</t>
    <phoneticPr fontId="10" type="noConversion"/>
  </si>
  <si>
    <t>2444E</t>
  </si>
  <si>
    <t>PANCON GLORY</t>
    <phoneticPr fontId="10" type="noConversion"/>
  </si>
  <si>
    <t>PAN OCEAN(INS)/KMTC(INS)</t>
    <phoneticPr fontId="10" type="noConversion"/>
  </si>
  <si>
    <t>2440E</t>
    <phoneticPr fontId="59" type="noConversion"/>
  </si>
  <si>
    <t>INCHON</t>
    <phoneticPr fontId="10" type="noConversion"/>
  </si>
  <si>
    <t>VESSEL</t>
    <phoneticPr fontId="51" type="noConversion"/>
  </si>
  <si>
    <t>617E</t>
  </si>
  <si>
    <t>CONSISTENCE</t>
    <phoneticPr fontId="10" type="noConversion"/>
  </si>
  <si>
    <t>616E</t>
  </si>
  <si>
    <t>615E</t>
  </si>
  <si>
    <t>614E</t>
  </si>
  <si>
    <t>SIF(AK49)</t>
    <phoneticPr fontId="10" type="noConversion"/>
  </si>
  <si>
    <t>613E</t>
    <phoneticPr fontId="10" type="noConversion"/>
  </si>
  <si>
    <t>2450E</t>
  </si>
  <si>
    <t>XIN MING ZHOU 20</t>
    <phoneticPr fontId="10" type="noConversion"/>
  </si>
  <si>
    <t>XIN MING ZHOU 20</t>
    <phoneticPr fontId="10" type="noConversion"/>
  </si>
  <si>
    <t>COSCO(AK12)/csc</t>
    <phoneticPr fontId="10" type="noConversion"/>
  </si>
  <si>
    <t>2446E</t>
    <phoneticPr fontId="10" type="noConversion"/>
  </si>
  <si>
    <t>510E</t>
  </si>
  <si>
    <t>CONCERTO</t>
    <phoneticPr fontId="10" type="noConversion"/>
  </si>
  <si>
    <t>509E</t>
  </si>
  <si>
    <t>508E</t>
  </si>
  <si>
    <t>507E</t>
  </si>
  <si>
    <t>SIF(AK47)</t>
    <phoneticPr fontId="10" type="noConversion"/>
  </si>
  <si>
    <t>506E</t>
    <phoneticPr fontId="59" type="noConversion"/>
  </si>
  <si>
    <t>EASLINE KWANGYANG</t>
    <phoneticPr fontId="10" type="noConversion"/>
  </si>
  <si>
    <t>2445E</t>
  </si>
  <si>
    <t>EAS(SPX1)/SNL(sk3)</t>
    <phoneticPr fontId="10" type="noConversion"/>
  </si>
  <si>
    <t>BUSAN</t>
    <phoneticPr fontId="10" type="noConversion"/>
  </si>
  <si>
    <t>QIYUNHE</t>
    <phoneticPr fontId="10" type="noConversion"/>
  </si>
  <si>
    <t>463E</t>
  </si>
  <si>
    <t>COSCO(AK6)</t>
    <phoneticPr fontId="10" type="noConversion"/>
  </si>
  <si>
    <t>462E</t>
  </si>
  <si>
    <t xml:space="preserve"> </t>
    <phoneticPr fontId="10" type="noConversion"/>
  </si>
  <si>
    <t>SKY MOON</t>
    <phoneticPr fontId="10" type="noConversion"/>
  </si>
  <si>
    <t>2421E</t>
  </si>
  <si>
    <t>PANCON SUNSHINE</t>
    <phoneticPr fontId="10" type="noConversion"/>
  </si>
  <si>
    <t>0002E</t>
  </si>
  <si>
    <t>EAS(CJ1)/KMTC(CJ1)</t>
    <phoneticPr fontId="10" type="noConversion"/>
  </si>
  <si>
    <t>2420E</t>
    <phoneticPr fontId="59" type="noConversion"/>
  </si>
  <si>
    <t>218E</t>
  </si>
  <si>
    <t>DONGJIN ENTERPRISE</t>
    <phoneticPr fontId="10" type="noConversion"/>
  </si>
  <si>
    <t>217E</t>
  </si>
  <si>
    <t>216E</t>
  </si>
  <si>
    <t>215E</t>
  </si>
  <si>
    <t>EAS(KCJ)</t>
    <phoneticPr fontId="10" type="noConversion"/>
  </si>
  <si>
    <t>0214E</t>
    <phoneticPr fontId="59" type="noConversion"/>
  </si>
  <si>
    <t>2461E</t>
    <phoneticPr fontId="10" type="noConversion"/>
  </si>
  <si>
    <t>HALCYON</t>
    <phoneticPr fontId="51" type="noConversion"/>
  </si>
  <si>
    <t>2457E</t>
    <phoneticPr fontId="51" type="noConversion"/>
  </si>
  <si>
    <t>HF LUCKY</t>
    <phoneticPr fontId="10" type="noConversion"/>
  </si>
  <si>
    <t>2457E</t>
    <phoneticPr fontId="59" type="noConversion"/>
  </si>
  <si>
    <t>HS HONG KONG</t>
    <phoneticPr fontId="10" type="noConversion"/>
  </si>
  <si>
    <t>2457E</t>
    <phoneticPr fontId="51" type="noConversion"/>
  </si>
  <si>
    <t>HALCYON</t>
    <phoneticPr fontId="10" type="noConversion"/>
  </si>
  <si>
    <t>SNL(SNG7)/SITC(SKT6)</t>
    <phoneticPr fontId="10" type="noConversion"/>
  </si>
  <si>
    <t>2453E</t>
    <phoneticPr fontId="59" type="noConversion"/>
  </si>
  <si>
    <t>HF LUCKY</t>
    <phoneticPr fontId="10" type="noConversion"/>
  </si>
  <si>
    <t>NAGOYA</t>
    <phoneticPr fontId="10" type="noConversion"/>
  </si>
  <si>
    <t>VESSEL</t>
    <phoneticPr fontId="51" type="noConversion"/>
  </si>
  <si>
    <t>2448E</t>
    <phoneticPr fontId="10" type="noConversion"/>
  </si>
  <si>
    <t>SINOTRANS SHANGHAI</t>
    <phoneticPr fontId="51" type="noConversion"/>
  </si>
  <si>
    <t>2447E</t>
    <phoneticPr fontId="51" type="noConversion"/>
  </si>
  <si>
    <t>SINOTRANS SHANGHAI</t>
    <phoneticPr fontId="10" type="noConversion"/>
  </si>
  <si>
    <t>2446E</t>
    <phoneticPr fontId="59" type="noConversion"/>
  </si>
  <si>
    <t>2445E</t>
    <phoneticPr fontId="51" type="noConversion"/>
  </si>
  <si>
    <t>SINOTRANS SHANGHAI</t>
    <phoneticPr fontId="10" type="noConversion"/>
  </si>
  <si>
    <t>SNL(SNG5)/SITC(SKT5)</t>
    <phoneticPr fontId="10" type="noConversion"/>
  </si>
  <si>
    <t>2444E</t>
    <phoneticPr fontId="59" type="noConversion"/>
  </si>
  <si>
    <t>2437N</t>
    <phoneticPr fontId="10" type="noConversion"/>
  </si>
  <si>
    <t>SITC HAODE</t>
    <phoneticPr fontId="51" type="noConversion"/>
  </si>
  <si>
    <t>2423N</t>
    <phoneticPr fontId="51" type="noConversion"/>
  </si>
  <si>
    <t>SITC JIADE</t>
    <phoneticPr fontId="10" type="noConversion"/>
  </si>
  <si>
    <t>2423N</t>
    <phoneticPr fontId="59" type="noConversion"/>
  </si>
  <si>
    <t>SITC JIANGSU</t>
    <phoneticPr fontId="10" type="noConversion"/>
  </si>
  <si>
    <t>2425N</t>
    <phoneticPr fontId="51" type="noConversion"/>
  </si>
  <si>
    <t>SITC ZHEJIANG</t>
    <phoneticPr fontId="10" type="noConversion"/>
  </si>
  <si>
    <t>SITC(VTX2)</t>
    <phoneticPr fontId="10" type="noConversion"/>
  </si>
  <si>
    <t>2421N</t>
    <phoneticPr fontId="59" type="noConversion"/>
  </si>
  <si>
    <t>SITC MINGDE</t>
    <phoneticPr fontId="10" type="noConversion"/>
  </si>
  <si>
    <t>NAGOYA</t>
    <phoneticPr fontId="10" type="noConversion"/>
  </si>
  <si>
    <t>VESSEL</t>
    <phoneticPr fontId="51" type="noConversion"/>
  </si>
  <si>
    <t>2445N</t>
    <phoneticPr fontId="51" type="noConversion"/>
  </si>
  <si>
    <t>MILD TUNE</t>
    <phoneticPr fontId="10" type="noConversion"/>
  </si>
  <si>
    <t>2444N</t>
    <phoneticPr fontId="59" type="noConversion"/>
  </si>
  <si>
    <t>CONSERO</t>
    <phoneticPr fontId="10" type="noConversion"/>
  </si>
  <si>
    <t>2443N</t>
    <phoneticPr fontId="51" type="noConversion"/>
  </si>
  <si>
    <t xml:space="preserve"> MILD SONATA</t>
    <phoneticPr fontId="10" type="noConversion"/>
  </si>
  <si>
    <t>SITC(SKT7)</t>
    <phoneticPr fontId="10" type="noConversion"/>
  </si>
  <si>
    <t>2441N</t>
    <phoneticPr fontId="59" type="noConversion"/>
  </si>
  <si>
    <t>MILD TUNE</t>
    <phoneticPr fontId="10" type="noConversion"/>
  </si>
  <si>
    <t>TOKYO</t>
    <phoneticPr fontId="10" type="noConversion"/>
  </si>
  <si>
    <t>2448E</t>
    <phoneticPr fontId="51" type="noConversion"/>
  </si>
  <si>
    <t>GLORY ZHENDONG</t>
    <phoneticPr fontId="51" type="noConversion"/>
  </si>
  <si>
    <t>GLORY GUANDONG</t>
    <phoneticPr fontId="10" type="noConversion"/>
  </si>
  <si>
    <t>2446E</t>
    <phoneticPr fontId="59" type="noConversion"/>
  </si>
  <si>
    <t>GLORY ZHENDONG</t>
    <phoneticPr fontId="10" type="noConversion"/>
  </si>
  <si>
    <t>SITC(T5)</t>
    <phoneticPr fontId="10" type="noConversion"/>
  </si>
  <si>
    <t>2444E</t>
    <phoneticPr fontId="59" type="noConversion"/>
  </si>
  <si>
    <t>TOKYO</t>
    <phoneticPr fontId="10" type="noConversion"/>
  </si>
  <si>
    <t>2449E</t>
    <phoneticPr fontId="51" type="noConversion"/>
  </si>
  <si>
    <t>SIRI BHUM</t>
    <phoneticPr fontId="51" type="noConversion"/>
  </si>
  <si>
    <t>2448E</t>
    <phoneticPr fontId="51" type="noConversion"/>
  </si>
  <si>
    <t>SIRI BHUM</t>
    <phoneticPr fontId="10" type="noConversion"/>
  </si>
  <si>
    <t>2447E</t>
    <phoneticPr fontId="59" type="noConversion"/>
  </si>
  <si>
    <t>SIRI BHUM</t>
    <phoneticPr fontId="10" type="noConversion"/>
  </si>
  <si>
    <t>2446E</t>
    <phoneticPr fontId="51" type="noConversion"/>
  </si>
  <si>
    <t>SNL(SKT4)/SITC(SKT4)</t>
    <phoneticPr fontId="10" type="noConversion"/>
  </si>
  <si>
    <t>2445E</t>
    <phoneticPr fontId="59" type="noConversion"/>
  </si>
  <si>
    <t>VESSEL</t>
    <phoneticPr fontId="51" type="noConversion"/>
  </si>
  <si>
    <t>TOKYO/YOKOHAMA</t>
    <phoneticPr fontId="10" type="noConversion"/>
  </si>
  <si>
    <t>SINOTRANS OSAKA</t>
    <phoneticPr fontId="51" type="noConversion"/>
  </si>
  <si>
    <t>2433E</t>
    <phoneticPr fontId="51" type="noConversion"/>
  </si>
  <si>
    <t>SITC HONGKONG</t>
    <phoneticPr fontId="10" type="noConversion"/>
  </si>
  <si>
    <t>SINOTRANS OSAKA</t>
    <phoneticPr fontId="10" type="noConversion"/>
  </si>
  <si>
    <t>2431E</t>
    <phoneticPr fontId="51" type="noConversion"/>
  </si>
  <si>
    <t>SITC HONGKONG</t>
    <phoneticPr fontId="10" type="noConversion"/>
  </si>
  <si>
    <t>SITC(PSU)/SNL(SKY1)</t>
    <phoneticPr fontId="10" type="noConversion"/>
  </si>
  <si>
    <t>HAKATA</t>
    <phoneticPr fontId="10" type="noConversion"/>
  </si>
  <si>
    <t>HAKATA</t>
    <phoneticPr fontId="10" type="noConversion"/>
  </si>
  <si>
    <t>SINOTRANS OSAKA</t>
    <phoneticPr fontId="51" type="noConversion"/>
  </si>
  <si>
    <t>SITC HONGKONG</t>
    <phoneticPr fontId="10" type="noConversion"/>
  </si>
  <si>
    <t>2431E</t>
    <phoneticPr fontId="51" type="noConversion"/>
  </si>
  <si>
    <t>2444E</t>
    <phoneticPr fontId="59" type="noConversion"/>
  </si>
  <si>
    <t>MOJI</t>
    <phoneticPr fontId="10" type="noConversion"/>
  </si>
  <si>
    <t>2429N</t>
    <phoneticPr fontId="51" type="noConversion"/>
  </si>
  <si>
    <t>SITC MOJI</t>
    <phoneticPr fontId="51" type="noConversion"/>
  </si>
  <si>
    <t>2441N</t>
    <phoneticPr fontId="51" type="noConversion"/>
  </si>
  <si>
    <t>SITC TIANJIN</t>
    <phoneticPr fontId="10" type="noConversion"/>
  </si>
  <si>
    <t>2433N</t>
    <phoneticPr fontId="59" type="noConversion"/>
  </si>
  <si>
    <t>HF FORTUNE</t>
    <phoneticPr fontId="10" type="noConversion"/>
  </si>
  <si>
    <t>2427N</t>
    <phoneticPr fontId="51" type="noConversion"/>
  </si>
  <si>
    <t>SITC MOJI</t>
    <phoneticPr fontId="10" type="noConversion"/>
  </si>
  <si>
    <t>SITC(CJV2)</t>
    <phoneticPr fontId="10" type="noConversion"/>
  </si>
  <si>
    <t>2439N</t>
    <phoneticPr fontId="59" type="noConversion"/>
  </si>
  <si>
    <t>SITC TIANJIN</t>
    <phoneticPr fontId="10" type="noConversion"/>
  </si>
  <si>
    <t>OSAKA</t>
    <phoneticPr fontId="10" type="noConversion"/>
  </si>
  <si>
    <t xml:space="preserve"> </t>
    <phoneticPr fontId="59" type="noConversion"/>
  </si>
  <si>
    <t xml:space="preserve"> </t>
    <phoneticPr fontId="55" type="noConversion"/>
  </si>
  <si>
    <t>2430N</t>
    <phoneticPr fontId="51" type="noConversion"/>
  </si>
  <si>
    <t>HONG AN</t>
    <phoneticPr fontId="51" type="noConversion"/>
  </si>
  <si>
    <t>2444N</t>
    <phoneticPr fontId="51" type="noConversion"/>
  </si>
  <si>
    <t>MILD ORCHID</t>
    <phoneticPr fontId="10" type="noConversion"/>
  </si>
  <si>
    <t>2429N</t>
  </si>
  <si>
    <t>SITC HEBEI</t>
    <phoneticPr fontId="10" type="noConversion"/>
  </si>
  <si>
    <t xml:space="preserve">2428N </t>
    <phoneticPr fontId="51" type="noConversion"/>
  </si>
  <si>
    <t>HONG AN</t>
    <phoneticPr fontId="10" type="noConversion"/>
  </si>
  <si>
    <t>JJ(JCV)/SNL(JCV)/SITC(CVS2)</t>
    <phoneticPr fontId="10" type="noConversion"/>
  </si>
  <si>
    <t>2441N</t>
    <phoneticPr fontId="59" type="noConversion"/>
  </si>
  <si>
    <t>OSAKA</t>
    <phoneticPr fontId="10" type="noConversion"/>
  </si>
  <si>
    <t>OSAKA/KOBE</t>
    <phoneticPr fontId="10" type="noConversion"/>
  </si>
  <si>
    <t>VIA MAN</t>
    <phoneticPr fontId="10" type="noConversion"/>
  </si>
  <si>
    <t>VIA MAN</t>
    <phoneticPr fontId="10" type="noConversion"/>
  </si>
  <si>
    <t>1189E</t>
  </si>
  <si>
    <t>EVER FOND</t>
    <phoneticPr fontId="10" type="noConversion"/>
  </si>
  <si>
    <t>1188E</t>
  </si>
  <si>
    <t>EVER LEGEND</t>
    <phoneticPr fontId="10" type="noConversion"/>
  </si>
  <si>
    <t>1187E</t>
  </si>
  <si>
    <t>EVER FOCUS</t>
    <phoneticPr fontId="10" type="noConversion"/>
  </si>
  <si>
    <t>VIA MAN</t>
    <phoneticPr fontId="10" type="noConversion"/>
  </si>
  <si>
    <t xml:space="preserve">CMA(PEX2)
COSCO(CAX1) </t>
    <phoneticPr fontId="10" type="noConversion"/>
  </si>
  <si>
    <t>1186E</t>
    <phoneticPr fontId="59" type="noConversion"/>
  </si>
  <si>
    <t>COLON</t>
  </si>
  <si>
    <t>MANZANILLO(PA)</t>
    <phoneticPr fontId="10" type="noConversion"/>
  </si>
  <si>
    <t>COLON FREE ZONE</t>
    <phoneticPr fontId="10" type="noConversion"/>
  </si>
  <si>
    <t>0PPGSE1MA</t>
  </si>
  <si>
    <t>0PPGOE2MA</t>
  </si>
  <si>
    <t xml:space="preserve">CMA(PEX2)
COSCO(CAX1) </t>
    <phoneticPr fontId="10" type="noConversion"/>
  </si>
  <si>
    <t>0PPGME2MA</t>
  </si>
  <si>
    <t>CAUCEDO</t>
    <phoneticPr fontId="10" type="noConversion"/>
  </si>
  <si>
    <t>0106W</t>
  </si>
  <si>
    <t>0160W</t>
  </si>
  <si>
    <t>0096W</t>
  </si>
  <si>
    <t>HYUNDAI PREMIUM</t>
  </si>
  <si>
    <t>ONE(SX1)/HMM</t>
    <phoneticPr fontId="10" type="noConversion"/>
  </si>
  <si>
    <t>0141W</t>
  </si>
  <si>
    <t>HYUNDAI COLOMBO</t>
  </si>
  <si>
    <t>RIO GRANDE</t>
    <phoneticPr fontId="10" type="noConversion"/>
  </si>
  <si>
    <t>RIO GRANDE</t>
    <phoneticPr fontId="10" type="noConversion"/>
  </si>
  <si>
    <t>1619-071W</t>
  </si>
  <si>
    <t>1617-063W</t>
  </si>
  <si>
    <t>1616-063W</t>
  </si>
  <si>
    <t>COSCO(ESA)
CMA(SEAS1)
OOCL(TLA1)</t>
    <phoneticPr fontId="10" type="noConversion"/>
  </si>
  <si>
    <t>1615-066W</t>
  </si>
  <si>
    <t>2447W</t>
  </si>
  <si>
    <t>CAPE ARTEMISIO</t>
  </si>
  <si>
    <t>FI446A</t>
  </si>
  <si>
    <t>MSC SHUBA B</t>
  </si>
  <si>
    <t>2445W</t>
  </si>
  <si>
    <t>NAVEGANTES EXPRESS</t>
  </si>
  <si>
    <t>ONE(SX1)</t>
    <phoneticPr fontId="10" type="noConversion"/>
  </si>
  <si>
    <t>FI444A</t>
  </si>
  <si>
    <t>MSC AINO</t>
  </si>
  <si>
    <t>VESSEL</t>
    <phoneticPr fontId="10" type="noConversion"/>
  </si>
  <si>
    <t>COSCO(ESA)
CMA(SEAS1)
OOCL(TLA1)</t>
    <phoneticPr fontId="10" type="noConversion"/>
  </si>
  <si>
    <t>COSCO SHIPPING BRAZIL</t>
  </si>
  <si>
    <t>0BDJUW1MA</t>
  </si>
  <si>
    <t>CMA CGM BUZIOS</t>
  </si>
  <si>
    <t xml:space="preserve">004W </t>
  </si>
  <si>
    <t>COSCO SHIPPING ARGENTINA</t>
  </si>
  <si>
    <t>COSCO(ESA2)
CMA(SEAS1)
OOCL(TLA2)</t>
    <phoneticPr fontId="10" type="noConversion"/>
  </si>
  <si>
    <t>COSCO SHIPPING CHILE</t>
  </si>
  <si>
    <t>PARANAGUA</t>
  </si>
  <si>
    <t>COSCO(ESA2)
CMA(SEAS1)
OOCL(TLA2)</t>
    <phoneticPr fontId="10" type="noConversion"/>
  </si>
  <si>
    <t>COSCO(ESA2)
CMA(SEAS1)
OOCL(TLA2)</t>
    <phoneticPr fontId="10" type="noConversion"/>
  </si>
  <si>
    <t>SANTOS</t>
    <phoneticPr fontId="10" type="noConversion"/>
  </si>
  <si>
    <t>SANTOS</t>
    <phoneticPr fontId="10" type="noConversion"/>
  </si>
  <si>
    <t>BALBOA</t>
    <phoneticPr fontId="10" type="noConversion"/>
  </si>
  <si>
    <t>BALBOA</t>
    <phoneticPr fontId="10" type="noConversion"/>
  </si>
  <si>
    <t>0706-067E</t>
  </si>
  <si>
    <t>0705-076E</t>
  </si>
  <si>
    <t>EVER LIBRA</t>
  </si>
  <si>
    <t>0704-060E</t>
  </si>
  <si>
    <t>EVER LAWFUL</t>
  </si>
  <si>
    <t xml:space="preserve">COSCO(WSA)
 </t>
    <phoneticPr fontId="10" type="noConversion"/>
  </si>
  <si>
    <t>0703-064E</t>
  </si>
  <si>
    <t>EVER LYRIC</t>
  </si>
  <si>
    <t>PUERTO CALDERA</t>
    <phoneticPr fontId="10" type="noConversion"/>
  </si>
  <si>
    <t>PUERTO CALDERA</t>
    <phoneticPr fontId="10" type="noConversion"/>
  </si>
  <si>
    <t xml:space="preserve">CUT OFF </t>
    <phoneticPr fontId="10" type="noConversion"/>
  </si>
  <si>
    <t>BUE</t>
    <phoneticPr fontId="10" type="noConversion"/>
  </si>
  <si>
    <t>CNSHA</t>
    <phoneticPr fontId="10" type="noConversion"/>
  </si>
  <si>
    <t>OPERATOR</t>
    <phoneticPr fontId="10" type="noConversion"/>
  </si>
  <si>
    <t>VOYAGE</t>
    <phoneticPr fontId="10" type="noConversion"/>
  </si>
  <si>
    <t>BUENAVENTURA</t>
    <phoneticPr fontId="10" type="noConversion"/>
  </si>
  <si>
    <t>0601-066E</t>
  </si>
  <si>
    <t>005E</t>
  </si>
  <si>
    <t xml:space="preserve">COSCO(WSA2)
 </t>
    <phoneticPr fontId="10" type="noConversion"/>
  </si>
  <si>
    <t>017E</t>
  </si>
  <si>
    <t>GUAYAQUIL</t>
  </si>
  <si>
    <t>GUAYAQUIL</t>
    <phoneticPr fontId="10" type="noConversion"/>
  </si>
  <si>
    <t xml:space="preserve">COSCO(WSA)
 </t>
    <phoneticPr fontId="10" type="noConversion"/>
  </si>
  <si>
    <t>VESSEL</t>
    <phoneticPr fontId="10" type="noConversion"/>
  </si>
  <si>
    <t>CALLAO</t>
    <phoneticPr fontId="10" type="noConversion"/>
  </si>
  <si>
    <t>MANZANILLO</t>
    <phoneticPr fontId="10" type="noConversion"/>
  </si>
  <si>
    <t xml:space="preserve">MAERSK EUREKA </t>
    <phoneticPr fontId="59" type="noConversion"/>
  </si>
  <si>
    <t>MAERSK EL BANCO</t>
    <phoneticPr fontId="59" type="noConversion"/>
  </si>
  <si>
    <t xml:space="preserve">MAERSK EVORA </t>
    <phoneticPr fontId="59" type="noConversion"/>
  </si>
  <si>
    <t>MSK(AC2)</t>
    <phoneticPr fontId="10" type="noConversion"/>
  </si>
  <si>
    <t>445E</t>
    <phoneticPr fontId="10" type="noConversion"/>
  </si>
  <si>
    <t>MAERSK HALIFAX</t>
    <phoneticPr fontId="10" type="noConversion"/>
  </si>
  <si>
    <t>MANZANILLO</t>
    <phoneticPr fontId="10" type="noConversion"/>
  </si>
  <si>
    <t>SAN ANTONIO</t>
    <phoneticPr fontId="10" type="noConversion"/>
  </si>
  <si>
    <t>SAN ANTONIO</t>
    <phoneticPr fontId="10" type="noConversion"/>
  </si>
  <si>
    <t>HUMBOLDT EXPRESS</t>
  </si>
  <si>
    <t>LIMA EXPRESS</t>
  </si>
  <si>
    <t>BUENAVENTURA EXPRESS</t>
  </si>
  <si>
    <t>HPL(AN1)/ONE(ALX1)</t>
    <phoneticPr fontId="10" type="noConversion"/>
  </si>
  <si>
    <t>RIO DE JANEIRO EXPRESS</t>
  </si>
  <si>
    <t>464S</t>
  </si>
  <si>
    <t>JONATHAN SWIFT</t>
  </si>
  <si>
    <t>467S</t>
  </si>
  <si>
    <t>167S</t>
  </si>
  <si>
    <t>COSCO(CNS)/OOCL</t>
    <phoneticPr fontId="10" type="noConversion"/>
  </si>
  <si>
    <t xml:space="preserve">	503S</t>
  </si>
  <si>
    <t>NO VESSEL</t>
  </si>
  <si>
    <t>191S</t>
  </si>
  <si>
    <t>COSCO FELIXSTOWE</t>
  </si>
  <si>
    <t>NYK FUTAGO</t>
  </si>
  <si>
    <t>128S</t>
  </si>
  <si>
    <t>NYK FUSHIMI</t>
    <phoneticPr fontId="10" type="noConversion"/>
  </si>
  <si>
    <t>COSCO/OOCL(JKN)
ONE(NZJ)</t>
    <phoneticPr fontId="10" type="noConversion"/>
  </si>
  <si>
    <t>181S</t>
  </si>
  <si>
    <t>NAVIOS MIAMI</t>
  </si>
  <si>
    <t>NYK FUSHIMI</t>
    <phoneticPr fontId="10" type="noConversion"/>
  </si>
  <si>
    <t>COSCO/OOCL(JKN)
ONE(NZJ)</t>
    <phoneticPr fontId="10" type="noConversion"/>
  </si>
  <si>
    <t>ETA</t>
    <phoneticPr fontId="51" type="noConversion"/>
  </si>
  <si>
    <t>ETD</t>
    <phoneticPr fontId="51" type="noConversion"/>
  </si>
  <si>
    <t xml:space="preserve">CUT OFF </t>
    <phoneticPr fontId="51" type="noConversion"/>
  </si>
  <si>
    <t>BRI</t>
    <phoneticPr fontId="10" type="noConversion"/>
  </si>
  <si>
    <t>CNSHA</t>
    <phoneticPr fontId="51" type="noConversion"/>
  </si>
  <si>
    <t>OPERATOR</t>
    <phoneticPr fontId="10" type="noConversion"/>
  </si>
  <si>
    <t>VOYAGE</t>
    <phoneticPr fontId="51" type="noConversion"/>
  </si>
  <si>
    <t>232S</t>
  </si>
  <si>
    <t>CMA CGM BAIKAL</t>
  </si>
  <si>
    <t>088S</t>
  </si>
  <si>
    <t>OOCL SHANGHAI</t>
  </si>
  <si>
    <t>CMA CGM ETOSHA</t>
  </si>
  <si>
    <t>CMA CGM FIORDLAND</t>
    <phoneticPr fontId="10" type="noConversion"/>
  </si>
  <si>
    <t>CMA/COSCO/OOCL(A3N)</t>
    <phoneticPr fontId="10" type="noConversion"/>
  </si>
  <si>
    <t>145S</t>
  </si>
  <si>
    <t>TIAN XIANG HE</t>
  </si>
  <si>
    <t>ETD</t>
    <phoneticPr fontId="51" type="noConversion"/>
  </si>
  <si>
    <t xml:space="preserve">CUT OFF </t>
    <phoneticPr fontId="51" type="noConversion"/>
  </si>
  <si>
    <t>MEL</t>
    <phoneticPr fontId="10" type="noConversion"/>
  </si>
  <si>
    <t>CNSHA</t>
    <phoneticPr fontId="51" type="noConversion"/>
  </si>
  <si>
    <t>VOYAGE</t>
    <phoneticPr fontId="51" type="noConversion"/>
  </si>
  <si>
    <t>24044S</t>
  </si>
  <si>
    <t>24027S</t>
  </si>
  <si>
    <t>OOCL DURBAN</t>
    <phoneticPr fontId="10" type="noConversion"/>
  </si>
  <si>
    <t>CMA/COSCO/OOCL(A3C)</t>
    <phoneticPr fontId="10" type="noConversion"/>
  </si>
  <si>
    <t>MEL</t>
    <phoneticPr fontId="10" type="noConversion"/>
  </si>
  <si>
    <t>VOYAGE</t>
    <phoneticPr fontId="51" type="noConversion"/>
  </si>
  <si>
    <t>CMA/COSCO/OOCL(A3N)</t>
    <phoneticPr fontId="10" type="noConversion"/>
  </si>
  <si>
    <t>ETD</t>
    <phoneticPr fontId="51" type="noConversion"/>
  </si>
  <si>
    <t>SYD</t>
    <phoneticPr fontId="10" type="noConversion"/>
  </si>
  <si>
    <t>OOCL DURBAN</t>
    <phoneticPr fontId="10" type="noConversion"/>
  </si>
  <si>
    <t>CMA/COSCO/OOCL(A3C)</t>
    <phoneticPr fontId="10" type="noConversion"/>
  </si>
  <si>
    <t>VESSEL</t>
    <phoneticPr fontId="10" type="noConversion"/>
  </si>
  <si>
    <t>448S</t>
    <phoneticPr fontId="51" type="noConversion"/>
  </si>
  <si>
    <t>GSL DOROTHEA</t>
    <phoneticPr fontId="51" type="noConversion"/>
  </si>
  <si>
    <t>0SSJDW1MA6</t>
    <phoneticPr fontId="51" type="noConversion"/>
  </si>
  <si>
    <t>CMA CGM MEKONG</t>
    <phoneticPr fontId="51" type="noConversion"/>
  </si>
  <si>
    <t>0SSJBW1MA</t>
    <phoneticPr fontId="51" type="noConversion"/>
  </si>
  <si>
    <t>RIO MADEIRA</t>
    <phoneticPr fontId="51" type="noConversion"/>
  </si>
  <si>
    <t>0SSJ9W1MA</t>
    <phoneticPr fontId="51" type="noConversion"/>
  </si>
  <si>
    <t>CMA CGM RIO GRANDE</t>
    <phoneticPr fontId="51" type="noConversion"/>
  </si>
  <si>
    <t>CMA (SHAKA2)/ MAERSK (SAF1)</t>
    <phoneticPr fontId="10" type="noConversion"/>
  </si>
  <si>
    <t>444S</t>
    <phoneticPr fontId="10" type="noConversion"/>
  </si>
  <si>
    <t>MAERSK RIO BLANCO</t>
    <phoneticPr fontId="10" type="noConversion"/>
  </si>
  <si>
    <t xml:space="preserve">CUT OFF </t>
    <phoneticPr fontId="51" type="noConversion"/>
  </si>
  <si>
    <t>PORT LOUIS</t>
    <phoneticPr fontId="10" type="noConversion"/>
  </si>
  <si>
    <t>OPERATOR</t>
    <phoneticPr fontId="10" type="noConversion"/>
  </si>
  <si>
    <t>PORT LOUIS</t>
    <phoneticPr fontId="68" type="noConversion"/>
  </si>
  <si>
    <t>007W</t>
    <phoneticPr fontId="10" type="noConversion"/>
  </si>
  <si>
    <t>NAVIOS CHRYSALIS</t>
    <phoneticPr fontId="10" type="noConversion"/>
  </si>
  <si>
    <t>446W</t>
    <phoneticPr fontId="10" type="noConversion"/>
  </si>
  <si>
    <t>GSL VALERIE</t>
    <phoneticPr fontId="10" type="noConversion"/>
  </si>
  <si>
    <t>053W</t>
    <phoneticPr fontId="10" type="noConversion"/>
  </si>
  <si>
    <t>NAVIOS NERINE</t>
    <phoneticPr fontId="10" type="noConversion"/>
  </si>
  <si>
    <t>OOCL(WAF1)</t>
    <phoneticPr fontId="10" type="noConversion"/>
  </si>
  <si>
    <t>134W</t>
    <phoneticPr fontId="10" type="noConversion"/>
  </si>
  <si>
    <t>VENETIA</t>
    <phoneticPr fontId="10" type="noConversion"/>
  </si>
  <si>
    <t>TEMA</t>
    <phoneticPr fontId="10" type="noConversion"/>
  </si>
  <si>
    <t>CNSHA</t>
    <phoneticPr fontId="51" type="noConversion"/>
  </si>
  <si>
    <t>TEMA</t>
  </si>
  <si>
    <t>GSL VALERIE</t>
    <phoneticPr fontId="10" type="noConversion"/>
  </si>
  <si>
    <t>NAVIOS NERINE</t>
    <phoneticPr fontId="10" type="noConversion"/>
  </si>
  <si>
    <t>134W</t>
    <phoneticPr fontId="10" type="noConversion"/>
  </si>
  <si>
    <t>LAGOS</t>
    <phoneticPr fontId="10" type="noConversion"/>
  </si>
  <si>
    <t>APAPA,LAGOS</t>
    <phoneticPr fontId="10" type="noConversion"/>
  </si>
  <si>
    <t>146W</t>
    <phoneticPr fontId="10" type="noConversion"/>
  </si>
  <si>
    <t>EA JERSEY</t>
    <phoneticPr fontId="10" type="noConversion"/>
  </si>
  <si>
    <t>125W</t>
    <phoneticPr fontId="10" type="noConversion"/>
  </si>
  <si>
    <t>BEAR MOUNTAIN BRIDGE</t>
    <phoneticPr fontId="10" type="noConversion"/>
  </si>
  <si>
    <t>020W</t>
    <phoneticPr fontId="10" type="noConversion"/>
  </si>
  <si>
    <t>NYK FURANO</t>
    <phoneticPr fontId="10" type="noConversion"/>
  </si>
  <si>
    <t>023W</t>
    <phoneticPr fontId="10" type="noConversion"/>
  </si>
  <si>
    <t>NAVIOS DEVOTION</t>
    <phoneticPr fontId="10" type="noConversion"/>
  </si>
  <si>
    <t>ONE(SAC)</t>
    <phoneticPr fontId="10" type="noConversion"/>
  </si>
  <si>
    <t>085W</t>
    <phoneticPr fontId="10" type="noConversion"/>
  </si>
  <si>
    <t>COSCO ASHDOD</t>
    <phoneticPr fontId="10" type="noConversion"/>
  </si>
  <si>
    <t>ETA</t>
    <phoneticPr fontId="51" type="noConversion"/>
  </si>
  <si>
    <t>DURBAN</t>
    <phoneticPr fontId="10" type="noConversion"/>
  </si>
  <si>
    <t>04IJ5W</t>
    <phoneticPr fontId="10" type="noConversion"/>
  </si>
  <si>
    <t>BALTIC NORTH</t>
    <phoneticPr fontId="10" type="noConversion"/>
  </si>
  <si>
    <t>006W</t>
    <phoneticPr fontId="10" type="noConversion"/>
  </si>
  <si>
    <t>EVER VOW</t>
    <phoneticPr fontId="10" type="noConversion"/>
  </si>
  <si>
    <t>24010W</t>
    <phoneticPr fontId="10" type="noConversion"/>
  </si>
  <si>
    <t>EMMANUEL P</t>
    <phoneticPr fontId="10" type="noConversion"/>
  </si>
  <si>
    <t>009W</t>
    <phoneticPr fontId="10" type="noConversion"/>
  </si>
  <si>
    <t>EVER VIM</t>
    <phoneticPr fontId="10" type="noConversion"/>
  </si>
  <si>
    <t xml:space="preserve">OOCL(EAX3) </t>
    <phoneticPr fontId="10" type="noConversion"/>
  </si>
  <si>
    <t>24006W</t>
    <phoneticPr fontId="10" type="noConversion"/>
  </si>
  <si>
    <t xml:space="preserve">	X-PRESS ANTARES</t>
    <phoneticPr fontId="10" type="noConversion"/>
  </si>
  <si>
    <t>MOMBASA</t>
    <phoneticPr fontId="10" type="noConversion"/>
  </si>
  <si>
    <t>04IJ5W</t>
    <phoneticPr fontId="10" type="noConversion"/>
  </si>
  <si>
    <t>BALTIC NORTH</t>
    <phoneticPr fontId="10" type="noConversion"/>
  </si>
  <si>
    <t>006W</t>
    <phoneticPr fontId="10" type="noConversion"/>
  </si>
  <si>
    <t>EVER VOW</t>
    <phoneticPr fontId="10" type="noConversion"/>
  </si>
  <si>
    <t>EMMANUEL P</t>
    <phoneticPr fontId="10" type="noConversion"/>
  </si>
  <si>
    <t>009W</t>
    <phoneticPr fontId="10" type="noConversion"/>
  </si>
  <si>
    <t xml:space="preserve">OOCL(EAX3) </t>
    <phoneticPr fontId="10" type="noConversion"/>
  </si>
  <si>
    <t>24006W</t>
    <phoneticPr fontId="10" type="noConversion"/>
  </si>
  <si>
    <t xml:space="preserve">	X-PRESS ANTARES</t>
    <phoneticPr fontId="10" type="noConversion"/>
  </si>
  <si>
    <t>DAR ES SALAAM</t>
    <phoneticPr fontId="10" type="noConversion"/>
  </si>
  <si>
    <t>2424S</t>
    <phoneticPr fontId="59" type="noConversion"/>
  </si>
  <si>
    <t>SITC DECHENG</t>
    <phoneticPr fontId="59" type="noConversion"/>
  </si>
  <si>
    <t>SITC QIMING</t>
    <phoneticPr fontId="59" type="noConversion"/>
  </si>
  <si>
    <t>2424S</t>
    <phoneticPr fontId="59" type="noConversion"/>
  </si>
  <si>
    <t>SITC SHENGMING</t>
    <phoneticPr fontId="59" type="noConversion"/>
  </si>
  <si>
    <t>KMTC(CVI)/SITC</t>
    <phoneticPr fontId="10" type="noConversion"/>
  </si>
  <si>
    <t>2424S</t>
    <phoneticPr fontId="10" type="noConversion"/>
  </si>
  <si>
    <t>SITC XINCHENG</t>
    <phoneticPr fontId="10" type="noConversion"/>
  </si>
  <si>
    <t>ETD</t>
    <phoneticPr fontId="10" type="noConversion"/>
  </si>
  <si>
    <t>SEMARANG</t>
    <phoneticPr fontId="10" type="noConversion"/>
  </si>
  <si>
    <t>0401-002S</t>
    <phoneticPr fontId="59" type="noConversion"/>
  </si>
  <si>
    <t>EVER WIZ</t>
    <phoneticPr fontId="59" type="noConversion"/>
  </si>
  <si>
    <t>0400-004S7</t>
    <phoneticPr fontId="59" type="noConversion"/>
  </si>
  <si>
    <t>EVER WEB</t>
    <phoneticPr fontId="59" type="noConversion"/>
  </si>
  <si>
    <t>0399-041S</t>
    <phoneticPr fontId="59" type="noConversion"/>
  </si>
  <si>
    <t>EVER OWN</t>
    <phoneticPr fontId="59" type="noConversion"/>
  </si>
  <si>
    <t>EMC(CIT)</t>
    <phoneticPr fontId="10" type="noConversion"/>
  </si>
  <si>
    <t>0398-005S</t>
    <phoneticPr fontId="10" type="noConversion"/>
  </si>
  <si>
    <t>EVER WIN</t>
    <phoneticPr fontId="10" type="noConversion"/>
  </si>
  <si>
    <t>ETD</t>
    <phoneticPr fontId="51" type="noConversion"/>
  </si>
  <si>
    <t>SEMARANG</t>
    <phoneticPr fontId="10" type="noConversion"/>
  </si>
  <si>
    <t>448S</t>
  </si>
  <si>
    <t>AS SERENA</t>
    <phoneticPr fontId="10" type="noConversion"/>
  </si>
  <si>
    <t>447S</t>
  </si>
  <si>
    <t>DONGJIN VOYAGER</t>
    <phoneticPr fontId="10" type="noConversion"/>
  </si>
  <si>
    <t>446S</t>
  </si>
  <si>
    <t>ERASMUS LEO</t>
    <phoneticPr fontId="10" type="noConversion"/>
  </si>
  <si>
    <t>445S</t>
  </si>
  <si>
    <t>MCC/MSK(HP2)</t>
    <phoneticPr fontId="10" type="noConversion"/>
  </si>
  <si>
    <t>444S</t>
    <phoneticPr fontId="10" type="noConversion"/>
  </si>
  <si>
    <t>DONGJIN VOYAGER</t>
    <phoneticPr fontId="10" type="noConversion"/>
  </si>
  <si>
    <t>YANGON(MIIT)</t>
    <phoneticPr fontId="10" type="noConversion"/>
  </si>
  <si>
    <t>YANGON(MIIT)</t>
    <phoneticPr fontId="10" type="noConversion"/>
  </si>
  <si>
    <t>2422S</t>
    <phoneticPr fontId="59" type="noConversion"/>
  </si>
  <si>
    <t>SITC PORT KLANG</t>
    <phoneticPr fontId="59" type="noConversion"/>
  </si>
  <si>
    <t>2421S</t>
    <phoneticPr fontId="10" type="noConversion"/>
  </si>
  <si>
    <t>ZHONG WAI YUN XIN GANG</t>
    <phoneticPr fontId="10" type="noConversion"/>
  </si>
  <si>
    <t>2421S</t>
    <phoneticPr fontId="10" type="noConversion"/>
  </si>
  <si>
    <t>SITC PORT KLANG</t>
    <phoneticPr fontId="10" type="noConversion"/>
  </si>
  <si>
    <t>ZHONG WAI YUN XIN GANG</t>
    <phoneticPr fontId="10" type="noConversion"/>
  </si>
  <si>
    <t>SITC(CPS)/CNC</t>
    <phoneticPr fontId="10" type="noConversion"/>
  </si>
  <si>
    <t>2420S</t>
    <phoneticPr fontId="76" type="noConversion"/>
  </si>
  <si>
    <t>SITC PORT KLANG</t>
    <phoneticPr fontId="10" type="noConversion"/>
  </si>
  <si>
    <t>MANILA(N)</t>
    <phoneticPr fontId="10" type="noConversion"/>
  </si>
  <si>
    <t>MANILA(S)</t>
    <phoneticPr fontId="10" type="noConversion"/>
  </si>
  <si>
    <t xml:space="preserve"> </t>
    <phoneticPr fontId="59" type="noConversion"/>
  </si>
  <si>
    <t>S044</t>
    <phoneticPr fontId="10" type="noConversion"/>
  </si>
  <si>
    <t>INTERASIA VISION</t>
    <phoneticPr fontId="10" type="noConversion"/>
  </si>
  <si>
    <t>S074</t>
    <phoneticPr fontId="10" type="noConversion"/>
  </si>
  <si>
    <t>INTERASIA VISION</t>
    <phoneticPr fontId="10" type="noConversion"/>
  </si>
  <si>
    <t>S035</t>
    <phoneticPr fontId="10" type="noConversion"/>
  </si>
  <si>
    <t>WAN HAI 296</t>
    <phoneticPr fontId="10" type="noConversion"/>
  </si>
  <si>
    <t>WHL(JCV)/IAL(JCV)</t>
    <phoneticPr fontId="10" type="noConversion"/>
  </si>
  <si>
    <t>S043</t>
    <phoneticPr fontId="76" type="noConversion"/>
  </si>
  <si>
    <t>WAN HAI 292</t>
    <phoneticPr fontId="10" type="noConversion"/>
  </si>
  <si>
    <t>DANANG</t>
    <phoneticPr fontId="10" type="noConversion"/>
  </si>
  <si>
    <t>2430S</t>
    <phoneticPr fontId="59" type="noConversion"/>
  </si>
  <si>
    <t>SITC QINZHOU</t>
    <phoneticPr fontId="10" type="noConversion"/>
  </si>
  <si>
    <t>2432S</t>
    <phoneticPr fontId="59" type="noConversion"/>
  </si>
  <si>
    <t>SITC DALIAN</t>
    <phoneticPr fontId="59" type="noConversion"/>
  </si>
  <si>
    <t>2454S</t>
    <phoneticPr fontId="59" type="noConversion"/>
  </si>
  <si>
    <t>SITC KWANGYANG</t>
    <phoneticPr fontId="10" type="noConversion"/>
  </si>
  <si>
    <t>2428S</t>
    <phoneticPr fontId="59" type="noConversion"/>
  </si>
  <si>
    <t>SITC QINZHOU</t>
    <phoneticPr fontId="59" type="noConversion"/>
  </si>
  <si>
    <t>SITC(CJV6)</t>
    <phoneticPr fontId="10" type="noConversion"/>
  </si>
  <si>
    <t>2430S</t>
    <phoneticPr fontId="77" type="noConversion"/>
  </si>
  <si>
    <t>SITC DALIAN</t>
    <phoneticPr fontId="76" type="noConversion"/>
  </si>
  <si>
    <t>DANANG</t>
    <phoneticPr fontId="10" type="noConversion"/>
  </si>
  <si>
    <t>DANANG</t>
    <phoneticPr fontId="51" type="noConversion"/>
  </si>
  <si>
    <t>SUNNY LAUREL</t>
    <phoneticPr fontId="10" type="noConversion"/>
  </si>
  <si>
    <t>2422S</t>
    <phoneticPr fontId="59" type="noConversion"/>
  </si>
  <si>
    <t>SKY JADE</t>
    <phoneticPr fontId="59" type="noConversion"/>
  </si>
  <si>
    <t>2421S</t>
  </si>
  <si>
    <t>SKY JADE</t>
    <phoneticPr fontId="59" type="noConversion"/>
  </si>
  <si>
    <t>KMTC(KSH)/SML/HEUNG-A/CK</t>
    <phoneticPr fontId="10" type="noConversion"/>
  </si>
  <si>
    <t>2420S</t>
    <phoneticPr fontId="77" type="noConversion"/>
  </si>
  <si>
    <t>SUNNY LAUREL</t>
    <phoneticPr fontId="76" type="noConversion"/>
  </si>
  <si>
    <t>HAIPHONG</t>
    <phoneticPr fontId="10" type="noConversion"/>
  </si>
  <si>
    <t xml:space="preserve"> </t>
    <phoneticPr fontId="59" type="noConversion"/>
  </si>
  <si>
    <t>2448S</t>
    <phoneticPr fontId="59" type="noConversion"/>
  </si>
  <si>
    <t>HARRIER</t>
    <phoneticPr fontId="59" type="noConversion"/>
  </si>
  <si>
    <t xml:space="preserve"> JJ SUN</t>
    <phoneticPr fontId="10" type="noConversion"/>
  </si>
  <si>
    <t>HARRIER</t>
    <phoneticPr fontId="59" type="noConversion"/>
  </si>
  <si>
    <t>JJ(CHH1)</t>
    <phoneticPr fontId="10" type="noConversion"/>
  </si>
  <si>
    <t>2445S</t>
    <phoneticPr fontId="77" type="noConversion"/>
  </si>
  <si>
    <t>CONSCIENCE</t>
    <phoneticPr fontId="76" type="noConversion"/>
  </si>
  <si>
    <t>HAIPHONG</t>
    <phoneticPr fontId="10" type="noConversion"/>
  </si>
  <si>
    <t>2438S</t>
    <phoneticPr fontId="76" type="noConversion"/>
  </si>
  <si>
    <t>HF FORTUNE</t>
    <phoneticPr fontId="10" type="noConversion"/>
  </si>
  <si>
    <t>2430S</t>
    <phoneticPr fontId="59" type="noConversion"/>
  </si>
  <si>
    <t>SITC MOJI</t>
    <phoneticPr fontId="59" type="noConversion"/>
  </si>
  <si>
    <t>SITC TIANJIN</t>
    <phoneticPr fontId="59" type="noConversion"/>
  </si>
  <si>
    <t>2426S</t>
    <phoneticPr fontId="59" type="noConversion"/>
  </si>
  <si>
    <t>HF FORTUNE</t>
    <phoneticPr fontId="59" type="noConversion"/>
  </si>
  <si>
    <t>2426S</t>
    <phoneticPr fontId="76" type="noConversion"/>
  </si>
  <si>
    <t>SITC MOJI</t>
    <phoneticPr fontId="10" type="noConversion"/>
  </si>
  <si>
    <t>HAIPHONG</t>
    <phoneticPr fontId="10" type="noConversion"/>
  </si>
  <si>
    <t>2436S</t>
    <phoneticPr fontId="76" type="noConversion"/>
  </si>
  <si>
    <t>SITC SHUNHE</t>
    <phoneticPr fontId="10" type="noConversion"/>
  </si>
  <si>
    <t>2445S</t>
    <phoneticPr fontId="59" type="noConversion"/>
  </si>
  <si>
    <t>PANJA BHUM</t>
    <phoneticPr fontId="59" type="noConversion"/>
  </si>
  <si>
    <t>2434S</t>
    <phoneticPr fontId="59" type="noConversion"/>
  </si>
  <si>
    <t>SITC SHUNHE</t>
    <phoneticPr fontId="59" type="noConversion"/>
  </si>
  <si>
    <t>2443S</t>
    <phoneticPr fontId="59" type="noConversion"/>
  </si>
  <si>
    <t>PANJA BHUM</t>
    <phoneticPr fontId="59" type="noConversion"/>
  </si>
  <si>
    <t>SITC(CJV5)/SNL</t>
    <phoneticPr fontId="10" type="noConversion"/>
  </si>
  <si>
    <t>2432S</t>
    <phoneticPr fontId="76" type="noConversion"/>
  </si>
  <si>
    <t>SITC HAINAN</t>
    <phoneticPr fontId="10" type="noConversion"/>
  </si>
  <si>
    <t>SITC SHANGHAI</t>
    <phoneticPr fontId="59" type="noConversion"/>
  </si>
  <si>
    <t>SITC HENGDE</t>
    <phoneticPr fontId="59" type="noConversion"/>
  </si>
  <si>
    <t>SITC HAINAN</t>
    <phoneticPr fontId="59" type="noConversion"/>
  </si>
  <si>
    <t>SITC(CKV)</t>
    <phoneticPr fontId="10" type="noConversion"/>
  </si>
  <si>
    <t>2428S</t>
    <phoneticPr fontId="76" type="noConversion"/>
  </si>
  <si>
    <t>SITC SHANGHAI</t>
    <phoneticPr fontId="10" type="noConversion"/>
  </si>
  <si>
    <t>2447S</t>
    <phoneticPr fontId="76" type="noConversion"/>
  </si>
  <si>
    <t>MILD ORCHID</t>
    <phoneticPr fontId="10" type="noConversion"/>
  </si>
  <si>
    <t>2430S</t>
    <phoneticPr fontId="59" type="noConversion"/>
  </si>
  <si>
    <t>SITC HEBEI</t>
    <phoneticPr fontId="59" type="noConversion"/>
  </si>
  <si>
    <t>2429S</t>
    <phoneticPr fontId="59" type="noConversion"/>
  </si>
  <si>
    <t>HONG AN</t>
    <phoneticPr fontId="59" type="noConversion"/>
  </si>
  <si>
    <t>2444S</t>
    <phoneticPr fontId="59" type="noConversion"/>
  </si>
  <si>
    <t>MILD ORCHID</t>
    <phoneticPr fontId="59" type="noConversion"/>
  </si>
  <si>
    <t>JJ(JCV)/SNL(JCV)/SITC(CVS2)</t>
    <phoneticPr fontId="10" type="noConversion"/>
  </si>
  <si>
    <t>2428S</t>
    <phoneticPr fontId="76" type="noConversion"/>
  </si>
  <si>
    <t>SITC HEBEI</t>
    <phoneticPr fontId="10" type="noConversion"/>
  </si>
  <si>
    <t>HCM</t>
    <phoneticPr fontId="10" type="noConversion"/>
  </si>
  <si>
    <t>2424S</t>
    <phoneticPr fontId="76" type="noConversion"/>
  </si>
  <si>
    <t>SITC LIAONING</t>
    <phoneticPr fontId="10" type="noConversion"/>
  </si>
  <si>
    <t>SITC MACAO</t>
    <phoneticPr fontId="59" type="noConversion"/>
  </si>
  <si>
    <t>SITC SHUNDE</t>
    <phoneticPr fontId="59" type="noConversion"/>
  </si>
  <si>
    <t>2422S</t>
    <phoneticPr fontId="59" type="noConversion"/>
  </si>
  <si>
    <t>SITC KEELUNG</t>
    <phoneticPr fontId="59" type="noConversion"/>
  </si>
  <si>
    <t>SITC(VTX1)</t>
    <phoneticPr fontId="10" type="noConversion"/>
  </si>
  <si>
    <t>SITC XIANDE</t>
    <phoneticPr fontId="10" type="noConversion"/>
  </si>
  <si>
    <t>HCM</t>
    <phoneticPr fontId="10" type="noConversion"/>
  </si>
  <si>
    <t>SITC JIADE</t>
    <phoneticPr fontId="10" type="noConversion"/>
  </si>
  <si>
    <t>SITC JIANGSU</t>
    <phoneticPr fontId="59" type="noConversion"/>
  </si>
  <si>
    <t>SITC ZHEJIANG</t>
    <phoneticPr fontId="59" type="noConversion"/>
  </si>
  <si>
    <t>SITC MINGDE</t>
    <phoneticPr fontId="59" type="noConversion"/>
  </si>
  <si>
    <t>SITC(VTX2)</t>
    <phoneticPr fontId="10" type="noConversion"/>
  </si>
  <si>
    <t>2422S</t>
    <phoneticPr fontId="76" type="noConversion"/>
  </si>
  <si>
    <t>SITC CHANGDE</t>
    <phoneticPr fontId="10" type="noConversion"/>
  </si>
  <si>
    <t xml:space="preserve">HO CHI MINH </t>
    <phoneticPr fontId="10" type="noConversion"/>
  </si>
  <si>
    <t>S116</t>
    <phoneticPr fontId="10" type="noConversion"/>
  </si>
  <si>
    <t>WAN HAI 173</t>
    <phoneticPr fontId="10" type="noConversion"/>
  </si>
  <si>
    <t>447S</t>
    <phoneticPr fontId="10" type="noConversion"/>
  </si>
  <si>
    <t>ZHONG GU DONG HAI</t>
    <phoneticPr fontId="10" type="noConversion"/>
  </si>
  <si>
    <t>332S</t>
    <phoneticPr fontId="10" type="noConversion"/>
  </si>
  <si>
    <t>YM INITIATIVE</t>
    <phoneticPr fontId="10" type="noConversion"/>
  </si>
  <si>
    <t>WHL(CT5)/YML (CTK)</t>
    <phoneticPr fontId="10" type="noConversion"/>
  </si>
  <si>
    <t>S115</t>
    <phoneticPr fontId="10" type="noConversion"/>
  </si>
  <si>
    <t>WAN HAI 173</t>
    <phoneticPr fontId="10" type="noConversion"/>
  </si>
  <si>
    <t>LAEM CHABANG</t>
    <phoneticPr fontId="10" type="noConversion"/>
  </si>
  <si>
    <t>VOYAGE</t>
    <phoneticPr fontId="10" type="noConversion"/>
  </si>
  <si>
    <t xml:space="preserve"> </t>
    <phoneticPr fontId="76" type="noConversion"/>
  </si>
  <si>
    <t>292S</t>
    <phoneticPr fontId="10" type="noConversion"/>
  </si>
  <si>
    <t>054S</t>
    <phoneticPr fontId="59" type="noConversion"/>
  </si>
  <si>
    <t>KHUNA BHUM</t>
    <phoneticPr fontId="59" type="noConversion"/>
  </si>
  <si>
    <t>284S</t>
    <phoneticPr fontId="10" type="noConversion"/>
  </si>
  <si>
    <t>007S</t>
    <phoneticPr fontId="59" type="noConversion"/>
  </si>
  <si>
    <t>LITTLE WARRIOR</t>
    <phoneticPr fontId="59" type="noConversion"/>
  </si>
  <si>
    <t>0RK2FS</t>
    <phoneticPr fontId="10" type="noConversion"/>
  </si>
  <si>
    <t>SKY SUNSHINE</t>
    <phoneticPr fontId="59" type="noConversion"/>
  </si>
  <si>
    <t>RCL(RBC)/CUL/CNC</t>
    <phoneticPr fontId="10" type="noConversion"/>
  </si>
  <si>
    <t>053S</t>
    <phoneticPr fontId="76" type="noConversion"/>
  </si>
  <si>
    <t>KHUNA BHUM</t>
    <phoneticPr fontId="10" type="noConversion"/>
  </si>
  <si>
    <t>LAEM CHABANG</t>
    <phoneticPr fontId="10" type="noConversion"/>
  </si>
  <si>
    <t>447S</t>
    <phoneticPr fontId="10" type="noConversion"/>
  </si>
  <si>
    <t>ZHONG GU DONG HAI</t>
    <phoneticPr fontId="10" type="noConversion"/>
  </si>
  <si>
    <t>332S</t>
    <phoneticPr fontId="10" type="noConversion"/>
  </si>
  <si>
    <t>WHL(CT5)/YML (CTK)</t>
    <phoneticPr fontId="10" type="noConversion"/>
  </si>
  <si>
    <t>S115</t>
    <phoneticPr fontId="10" type="noConversion"/>
  </si>
  <si>
    <t>WAN HAI 173</t>
    <phoneticPr fontId="10" type="noConversion"/>
  </si>
  <si>
    <t>BKK(PAT)</t>
    <phoneticPr fontId="10" type="noConversion"/>
  </si>
  <si>
    <t xml:space="preserve"> </t>
    <phoneticPr fontId="76" type="noConversion"/>
  </si>
  <si>
    <t>292S</t>
    <phoneticPr fontId="10" type="noConversion"/>
  </si>
  <si>
    <t>054S</t>
    <phoneticPr fontId="59" type="noConversion"/>
  </si>
  <si>
    <t>KHUNA BHUM</t>
    <phoneticPr fontId="59" type="noConversion"/>
  </si>
  <si>
    <t>284S</t>
    <phoneticPr fontId="10" type="noConversion"/>
  </si>
  <si>
    <t>007S</t>
    <phoneticPr fontId="59" type="noConversion"/>
  </si>
  <si>
    <t>2444S</t>
    <phoneticPr fontId="59" type="noConversion"/>
  </si>
  <si>
    <t>RCL(RBC)/CUL/CNC</t>
    <phoneticPr fontId="10" type="noConversion"/>
  </si>
  <si>
    <t>BKK(PAT)</t>
    <phoneticPr fontId="10" type="noConversion"/>
  </si>
  <si>
    <t>2424S</t>
    <phoneticPr fontId="76" type="noConversion"/>
  </si>
  <si>
    <t>SITC JIANGSU</t>
    <phoneticPr fontId="59" type="noConversion"/>
  </si>
  <si>
    <t>2426S</t>
    <phoneticPr fontId="59" type="noConversion"/>
  </si>
  <si>
    <t>2422S</t>
    <phoneticPr fontId="59" type="noConversion"/>
  </si>
  <si>
    <t>SITC(VTX2)</t>
    <phoneticPr fontId="10" type="noConversion"/>
  </si>
  <si>
    <t>2422S</t>
    <phoneticPr fontId="76" type="noConversion"/>
  </si>
  <si>
    <t>ETA</t>
    <phoneticPr fontId="10" type="noConversion"/>
  </si>
  <si>
    <t xml:space="preserve">BANGKOK </t>
    <phoneticPr fontId="77" type="noConversion"/>
  </si>
  <si>
    <t>028S</t>
  </si>
  <si>
    <t>NATTHA BHUM</t>
    <phoneticPr fontId="10" type="noConversion"/>
  </si>
  <si>
    <t>075S</t>
    <phoneticPr fontId="10" type="noConversion"/>
  </si>
  <si>
    <t>AS FENJA</t>
    <phoneticPr fontId="10" type="noConversion"/>
  </si>
  <si>
    <t>137S</t>
    <phoneticPr fontId="10" type="noConversion"/>
  </si>
  <si>
    <t>CAPE FORBY</t>
    <phoneticPr fontId="10" type="noConversion"/>
  </si>
  <si>
    <t>RCL(RBC2)/CUL/CNC</t>
    <phoneticPr fontId="10" type="noConversion"/>
  </si>
  <si>
    <t>SIHANOUKVILLE</t>
    <phoneticPr fontId="10" type="noConversion"/>
  </si>
  <si>
    <t>SIHANOUKVILLE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</si>
  <si>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</si>
  <si>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YM EXPRESS</t>
  </si>
  <si>
    <t>24036W</t>
  </si>
  <si>
    <t>207W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</si>
  <si>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</si>
  <si>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146W</t>
    <phoneticPr fontId="10" type="noConversion"/>
  </si>
  <si>
    <t>24065W</t>
  </si>
  <si>
    <t>BELAWAN</t>
    <phoneticPr fontId="10" type="noConversion"/>
  </si>
  <si>
    <t>SGP</t>
    <phoneticPr fontId="10" type="noConversion"/>
  </si>
  <si>
    <t>VIA TANJUNG PELEPAS</t>
    <phoneticPr fontId="10" type="noConversion"/>
  </si>
  <si>
    <t>2002-093S</t>
    <phoneticPr fontId="10" type="noConversion"/>
  </si>
  <si>
    <t>EVER BLISS</t>
    <phoneticPr fontId="10" type="noConversion"/>
  </si>
  <si>
    <t>2001-079S</t>
    <phoneticPr fontId="10" type="noConversion"/>
  </si>
  <si>
    <t>EVER BRAVE</t>
    <phoneticPr fontId="10" type="noConversion"/>
  </si>
  <si>
    <t>VIA TANJUNG PELEPAS</t>
    <phoneticPr fontId="10" type="noConversion"/>
  </si>
  <si>
    <t>1999-004S</t>
    <phoneticPr fontId="10" type="noConversion"/>
  </si>
  <si>
    <t>EVER VERA</t>
    <phoneticPr fontId="10" type="noConversion"/>
  </si>
  <si>
    <t>1998-005S</t>
    <phoneticPr fontId="10" type="noConversion"/>
  </si>
  <si>
    <t>EVER VAST</t>
    <phoneticPr fontId="10" type="noConversion"/>
  </si>
  <si>
    <t>EMC(NSB)</t>
    <phoneticPr fontId="10" type="noConversion"/>
  </si>
  <si>
    <t xml:space="preserve"> 1997-092S2</t>
    <phoneticPr fontId="59" type="noConversion"/>
  </si>
  <si>
    <t>EVER BLISS</t>
    <phoneticPr fontId="59" type="noConversion"/>
  </si>
  <si>
    <t>BELAWAN</t>
    <phoneticPr fontId="10" type="noConversion"/>
  </si>
  <si>
    <t>TANJUNG PELEPAS</t>
    <phoneticPr fontId="10" type="noConversion"/>
  </si>
  <si>
    <t>24012S</t>
  </si>
  <si>
    <t>TS NANSHA</t>
    <phoneticPr fontId="10" type="noConversion"/>
  </si>
  <si>
    <t>2412S</t>
    <phoneticPr fontId="10" type="noConversion"/>
  </si>
  <si>
    <t>SITC YUNCHENG</t>
    <phoneticPr fontId="10" type="noConversion"/>
  </si>
  <si>
    <t>2411S</t>
    <phoneticPr fontId="10" type="noConversion"/>
  </si>
  <si>
    <t>KMTC PENANG</t>
    <phoneticPr fontId="10" type="noConversion"/>
  </si>
  <si>
    <t>KMTC(KCM)/SITC/CNC</t>
    <phoneticPr fontId="10" type="noConversion"/>
  </si>
  <si>
    <t>2411S</t>
  </si>
  <si>
    <t>KMTC TIANJIN</t>
    <phoneticPr fontId="10" type="noConversion"/>
  </si>
  <si>
    <t>PASIR GUDANG</t>
    <phoneticPr fontId="10" type="noConversion"/>
  </si>
  <si>
    <t>2002-093S</t>
    <phoneticPr fontId="10" type="noConversion"/>
  </si>
  <si>
    <t>EVER BLISS</t>
    <phoneticPr fontId="10" type="noConversion"/>
  </si>
  <si>
    <t>1999-004S</t>
    <phoneticPr fontId="10" type="noConversion"/>
  </si>
  <si>
    <t>EVER VERA</t>
    <phoneticPr fontId="10" type="noConversion"/>
  </si>
  <si>
    <t>EMC(NSB)</t>
    <phoneticPr fontId="10" type="noConversion"/>
  </si>
  <si>
    <t xml:space="preserve"> </t>
    <phoneticPr fontId="51" type="noConversion"/>
  </si>
  <si>
    <t>2417S</t>
    <phoneticPr fontId="59" type="noConversion"/>
  </si>
  <si>
    <t>KMTC HAIPHONG</t>
    <phoneticPr fontId="59" type="noConversion"/>
  </si>
  <si>
    <t>2414S</t>
    <phoneticPr fontId="59" type="noConversion"/>
  </si>
  <si>
    <t>KMTC SHANGHAI</t>
    <phoneticPr fontId="59" type="noConversion"/>
  </si>
  <si>
    <t>2408S</t>
    <phoneticPr fontId="10" type="noConversion"/>
  </si>
  <si>
    <t>KMTC MANILA</t>
    <phoneticPr fontId="10" type="noConversion"/>
  </si>
  <si>
    <t>KMTC(CKI/S)</t>
  </si>
  <si>
    <t>2413S</t>
  </si>
  <si>
    <t>KMTC INCHEON</t>
    <phoneticPr fontId="10" type="noConversion"/>
  </si>
  <si>
    <t>SURABAYA</t>
    <phoneticPr fontId="10" type="noConversion"/>
  </si>
  <si>
    <t>2417S</t>
    <phoneticPr fontId="59" type="noConversion"/>
  </si>
  <si>
    <t>KMTC SHANGHAI</t>
    <phoneticPr fontId="59" type="noConversion"/>
  </si>
  <si>
    <t>KMTC INCHEON</t>
    <phoneticPr fontId="10" type="noConversion"/>
  </si>
  <si>
    <t>JKT</t>
    <phoneticPr fontId="10" type="noConversion"/>
  </si>
  <si>
    <t>2410S</t>
    <phoneticPr fontId="59" type="noConversion"/>
  </si>
  <si>
    <t>KMTC SURABAYA</t>
    <phoneticPr fontId="59" type="noConversion"/>
  </si>
  <si>
    <t>2410S</t>
    <phoneticPr fontId="59" type="noConversion"/>
  </si>
  <si>
    <t>INCHEON VOYAGER</t>
    <phoneticPr fontId="59" type="noConversion"/>
  </si>
  <si>
    <t>2410S</t>
    <phoneticPr fontId="10" type="noConversion"/>
  </si>
  <si>
    <t>KMTC XIAMEN</t>
    <phoneticPr fontId="10" type="noConversion"/>
  </si>
  <si>
    <t>KMTC(ANX)</t>
    <phoneticPr fontId="10" type="noConversion"/>
  </si>
  <si>
    <t>2410S</t>
  </si>
  <si>
    <t>STARSHIP JUPITER</t>
    <phoneticPr fontId="10" type="noConversion"/>
  </si>
  <si>
    <t>JKT</t>
    <phoneticPr fontId="10" type="noConversion"/>
  </si>
  <si>
    <t>2411S</t>
    <phoneticPr fontId="59" type="noConversion"/>
  </si>
  <si>
    <t>AS PATRIA</t>
    <phoneticPr fontId="10" type="noConversion"/>
  </si>
  <si>
    <t>BLANK SAILING</t>
    <phoneticPr fontId="10" type="noConversion"/>
  </si>
  <si>
    <t>KMTC SHENZHEN</t>
    <phoneticPr fontId="10" type="noConversion"/>
  </si>
  <si>
    <t>KMTC SEOUL</t>
    <phoneticPr fontId="10" type="noConversion"/>
  </si>
  <si>
    <t>KMTC(KMSK)HEUNG-A(FEM)</t>
    <phoneticPr fontId="10" type="noConversion"/>
  </si>
  <si>
    <t>KMTC QINGDAO</t>
    <phoneticPr fontId="10" type="noConversion"/>
  </si>
  <si>
    <t>SITC XIN</t>
    <phoneticPr fontId="10" type="noConversion"/>
  </si>
  <si>
    <t>2402S</t>
    <phoneticPr fontId="10" type="noConversion"/>
  </si>
  <si>
    <t>LAEM CHABANG VOYAGER</t>
    <phoneticPr fontId="10" type="noConversion"/>
  </si>
  <si>
    <t>2409S</t>
    <phoneticPr fontId="10" type="noConversion"/>
  </si>
  <si>
    <t>HOCHIMINH VOYAGER</t>
    <phoneticPr fontId="10" type="noConversion"/>
  </si>
  <si>
    <t>SINKOR/KMTC(FEM)</t>
    <phoneticPr fontId="10" type="noConversion"/>
  </si>
  <si>
    <t>2404S</t>
  </si>
  <si>
    <t>TIANJIN VOYAGER</t>
    <phoneticPr fontId="10" type="noConversion"/>
  </si>
  <si>
    <t>TS NANSHA</t>
    <phoneticPr fontId="10" type="noConversion"/>
  </si>
  <si>
    <t>SITC YUNCHENG</t>
    <phoneticPr fontId="10" type="noConversion"/>
  </si>
  <si>
    <t>2411S</t>
    <phoneticPr fontId="10" type="noConversion"/>
  </si>
  <si>
    <t>KMTC TIANJIN</t>
    <phoneticPr fontId="10" type="noConversion"/>
  </si>
  <si>
    <t>PKG(N)</t>
    <phoneticPr fontId="10" type="noConversion"/>
  </si>
  <si>
    <t>2418S</t>
  </si>
  <si>
    <t>SITC MAKASSAR</t>
    <phoneticPr fontId="10" type="noConversion"/>
  </si>
  <si>
    <t>KMTC NINGBO</t>
    <phoneticPr fontId="10" type="noConversion"/>
  </si>
  <si>
    <t>025S</t>
    <phoneticPr fontId="10" type="noConversion"/>
  </si>
  <si>
    <t>ST SUCCESS</t>
    <phoneticPr fontId="10" type="noConversion"/>
  </si>
  <si>
    <t>KMTC(KCM3)</t>
    <phoneticPr fontId="10" type="noConversion"/>
  </si>
  <si>
    <t>YM COOPERATION</t>
    <phoneticPr fontId="10" type="noConversion"/>
  </si>
  <si>
    <t>207W</t>
    <phoneticPr fontId="10" type="noConversion"/>
  </si>
  <si>
    <t>OOCL NAGOYA</t>
    <phoneticPr fontId="10" type="noConversion"/>
  </si>
  <si>
    <t>SPIL KARTINI</t>
    <phoneticPr fontId="10" type="noConversion"/>
  </si>
  <si>
    <t>SGP</t>
    <phoneticPr fontId="10" type="noConversion"/>
  </si>
  <si>
    <t>AS PATRIA</t>
  </si>
  <si>
    <t>KMTC SHENZHEN</t>
    <phoneticPr fontId="10" type="noConversion"/>
  </si>
  <si>
    <t>KMTC SEOUL</t>
    <phoneticPr fontId="10" type="noConversion"/>
  </si>
  <si>
    <t>KMTC(KMSK)HEUNG-A(FEM)</t>
    <phoneticPr fontId="10" type="noConversion"/>
  </si>
  <si>
    <t>TS NANSHA</t>
    <phoneticPr fontId="10" type="noConversion"/>
  </si>
  <si>
    <t>SITC YUNCHENG</t>
    <phoneticPr fontId="10" type="noConversion"/>
  </si>
  <si>
    <t>KMTC TIANJIN</t>
    <phoneticPr fontId="10" type="noConversion"/>
  </si>
  <si>
    <t xml:space="preserve">SINGAPORE  </t>
    <phoneticPr fontId="10" type="noConversion"/>
  </si>
  <si>
    <t>GLORY TIANJIN</t>
    <phoneticPr fontId="10" type="noConversion"/>
  </si>
  <si>
    <t>GLORY TIANJIN</t>
    <phoneticPr fontId="10" type="noConversion"/>
  </si>
  <si>
    <t>JJ(STW2)</t>
    <phoneticPr fontId="10" type="noConversion"/>
  </si>
  <si>
    <t>KEELUNG</t>
    <phoneticPr fontId="10" type="noConversion"/>
  </si>
  <si>
    <t>SNL NANTONG</t>
    <phoneticPr fontId="10" type="noConversion"/>
  </si>
  <si>
    <t>2443S</t>
  </si>
  <si>
    <t>SNL NANTONG</t>
    <phoneticPr fontId="10" type="noConversion"/>
  </si>
  <si>
    <t>2442S</t>
  </si>
  <si>
    <t>2441S</t>
  </si>
  <si>
    <t>SITC(NST)</t>
    <phoneticPr fontId="10" type="noConversion"/>
  </si>
  <si>
    <t>2440S</t>
    <phoneticPr fontId="10" type="noConversion"/>
  </si>
  <si>
    <t>KEELUNG</t>
    <phoneticPr fontId="10" type="noConversion"/>
  </si>
  <si>
    <t>KEELUNG/KAOHSIUNG/TAICHUNG</t>
  </si>
  <si>
    <t>2436S</t>
    <phoneticPr fontId="10" type="noConversion"/>
  </si>
  <si>
    <t xml:space="preserve"> SITC SHUNHE</t>
    <phoneticPr fontId="10" type="noConversion"/>
  </si>
  <si>
    <t>2445S</t>
    <phoneticPr fontId="10" type="noConversion"/>
  </si>
  <si>
    <t>PANJA BHUM</t>
    <phoneticPr fontId="10" type="noConversion"/>
  </si>
  <si>
    <t>2434S</t>
    <phoneticPr fontId="10" type="noConversion"/>
  </si>
  <si>
    <t>2443S</t>
    <phoneticPr fontId="10" type="noConversion"/>
  </si>
  <si>
    <t xml:space="preserve"> PANJA BHUM</t>
    <phoneticPr fontId="10" type="noConversion"/>
  </si>
  <si>
    <t>SITC(CJV5)</t>
    <phoneticPr fontId="10" type="noConversion"/>
  </si>
  <si>
    <t>2432S</t>
    <phoneticPr fontId="10" type="noConversion"/>
  </si>
  <si>
    <t>HONGKONG</t>
    <phoneticPr fontId="10" type="noConversion"/>
  </si>
  <si>
    <t>MILD SONATA</t>
    <phoneticPr fontId="10" type="noConversion"/>
  </si>
  <si>
    <t>MILD TUNE</t>
    <phoneticPr fontId="10" type="noConversion"/>
  </si>
  <si>
    <t>JJ(CHH2)</t>
    <phoneticPr fontId="10" type="noConversion"/>
  </si>
  <si>
    <t>2444S</t>
    <phoneticPr fontId="10" type="noConversion"/>
  </si>
  <si>
    <t>HONGKONG</t>
    <phoneticPr fontId="10" type="noConversion"/>
  </si>
  <si>
    <t>HONGKONG &amp; TAIWAN</t>
  </si>
  <si>
    <t>YM WIDTH</t>
    <phoneticPr fontId="10" type="noConversion"/>
  </si>
  <si>
    <t>YM WREATH</t>
    <phoneticPr fontId="10" type="noConversion"/>
  </si>
  <si>
    <t>YM WINDOW</t>
    <phoneticPr fontId="10" type="noConversion"/>
  </si>
  <si>
    <t>YML/ONE(MD3)</t>
    <phoneticPr fontId="10" type="noConversion"/>
  </si>
  <si>
    <t>VIA IST</t>
    <phoneticPr fontId="51" type="noConversion"/>
  </si>
  <si>
    <t>YM WREATH</t>
    <phoneticPr fontId="10" type="noConversion"/>
  </si>
  <si>
    <t>VIA IST</t>
    <phoneticPr fontId="51" type="noConversion"/>
  </si>
  <si>
    <t>NO VESSEL</t>
    <phoneticPr fontId="10" type="noConversion"/>
  </si>
  <si>
    <t>KAV</t>
    <phoneticPr fontId="10" type="noConversion"/>
  </si>
  <si>
    <t>IST</t>
    <phoneticPr fontId="10" type="noConversion"/>
  </si>
  <si>
    <t>OOCL FRANCE</t>
    <phoneticPr fontId="10" type="noConversion"/>
  </si>
  <si>
    <t>065W</t>
  </si>
  <si>
    <t>EVER LUCENT</t>
    <phoneticPr fontId="10" type="noConversion"/>
  </si>
  <si>
    <t>CSCL VENUS</t>
    <phoneticPr fontId="10" type="noConversion"/>
  </si>
  <si>
    <t>085W</t>
    <phoneticPr fontId="10" type="noConversion"/>
  </si>
  <si>
    <t>CSCL STAR</t>
    <phoneticPr fontId="10" type="noConversion"/>
  </si>
  <si>
    <t>COSCO(AEM3)
EMC(BEX)
OOCL(EM1)
CMA(BEX)</t>
    <phoneticPr fontId="51" type="noConversion"/>
  </si>
  <si>
    <t>042W</t>
    <phoneticPr fontId="10" type="noConversion"/>
  </si>
  <si>
    <t>COSCO SHIPPING HIMALAYAS</t>
    <phoneticPr fontId="10" type="noConversion"/>
  </si>
  <si>
    <t>ODS</t>
    <phoneticPr fontId="10" type="noConversion"/>
  </si>
  <si>
    <t>ODESSA</t>
    <phoneticPr fontId="10" type="noConversion"/>
  </si>
  <si>
    <t>OOCL FRANCE</t>
    <phoneticPr fontId="10" type="noConversion"/>
  </si>
  <si>
    <t>CSCL STAR</t>
    <phoneticPr fontId="10" type="noConversion"/>
  </si>
  <si>
    <t>CND</t>
    <phoneticPr fontId="10" type="noConversion"/>
  </si>
  <si>
    <t>CONSTANTZA</t>
    <phoneticPr fontId="10" type="noConversion"/>
  </si>
  <si>
    <t>OOCL FRANCE</t>
    <phoneticPr fontId="10" type="noConversion"/>
  </si>
  <si>
    <t>085W</t>
    <phoneticPr fontId="10" type="noConversion"/>
  </si>
  <si>
    <t>CSCL STAR</t>
    <phoneticPr fontId="10" type="noConversion"/>
  </si>
  <si>
    <t>COSCO(AEM3)
EMC(BEX)
OOCL(EM1)
CMA(BEX)</t>
    <phoneticPr fontId="51" type="noConversion"/>
  </si>
  <si>
    <t>COSCO SHIPPING HIMALAYAS</t>
    <phoneticPr fontId="10" type="noConversion"/>
  </si>
  <si>
    <t>BEIRUT</t>
    <phoneticPr fontId="10" type="noConversion"/>
  </si>
  <si>
    <t>VIA PIR</t>
  </si>
  <si>
    <t>COSCO SHIPPING VIRGO</t>
    <phoneticPr fontId="10" type="noConversion"/>
  </si>
  <si>
    <t>035W</t>
    <phoneticPr fontId="10" type="noConversion"/>
  </si>
  <si>
    <t>COSCO SHIPPING CAPRICORN</t>
    <phoneticPr fontId="10" type="noConversion"/>
  </si>
  <si>
    <t>COSCO(AEU3)
EMC(NE3)
OOCL(LL2)
CMA(FAL2)</t>
    <phoneticPr fontId="51" type="noConversion"/>
  </si>
  <si>
    <t>002W</t>
    <phoneticPr fontId="10" type="noConversion"/>
  </si>
  <si>
    <t>OOCL DENMARK</t>
    <phoneticPr fontId="10" type="noConversion"/>
  </si>
  <si>
    <t>LIM</t>
  </si>
  <si>
    <t>PIR</t>
    <phoneticPr fontId="10" type="noConversion"/>
  </si>
  <si>
    <t>035W</t>
    <phoneticPr fontId="10" type="noConversion"/>
  </si>
  <si>
    <t>OOCL DENMARK</t>
    <phoneticPr fontId="10" type="noConversion"/>
  </si>
  <si>
    <t>ALEX(DEKHELA)</t>
    <phoneticPr fontId="10" type="noConversion"/>
  </si>
  <si>
    <t>TO BE ADVISED</t>
    <phoneticPr fontId="10" type="noConversion"/>
  </si>
  <si>
    <t>0BEJNW</t>
  </si>
  <si>
    <t>CMA CGM RODOLPHE</t>
    <phoneticPr fontId="10" type="noConversion"/>
  </si>
  <si>
    <t>0BEJLW</t>
  </si>
  <si>
    <t>CMA CGM IVANHOE</t>
    <phoneticPr fontId="10" type="noConversion"/>
  </si>
  <si>
    <t>0BEJJW</t>
  </si>
  <si>
    <t>CMA CGM JEAN GABRIEL</t>
    <phoneticPr fontId="10" type="noConversion"/>
  </si>
  <si>
    <t>COSCO(AEM6)
EMC(BEX2)
OOCL(AAS)
CMA(PHEX)</t>
    <phoneticPr fontId="51" type="noConversion"/>
  </si>
  <si>
    <t>0BEJHW</t>
  </si>
  <si>
    <t>CMA CGM CENTAURUS</t>
    <phoneticPr fontId="10" type="noConversion"/>
  </si>
  <si>
    <t>KPR</t>
    <phoneticPr fontId="10" type="noConversion"/>
  </si>
  <si>
    <t>VESSEL</t>
    <phoneticPr fontId="55" type="noConversion"/>
  </si>
  <si>
    <t>KOPER</t>
    <phoneticPr fontId="10" type="noConversion"/>
  </si>
  <si>
    <t>COSCO SHIPPING CAPRICORN</t>
    <phoneticPr fontId="10" type="noConversion"/>
  </si>
  <si>
    <t>POTI</t>
    <phoneticPr fontId="10" type="noConversion"/>
  </si>
  <si>
    <t>AMB</t>
    <phoneticPr fontId="10" type="noConversion"/>
  </si>
  <si>
    <t>VIA PIR</t>
    <phoneticPr fontId="51" type="noConversion"/>
  </si>
  <si>
    <t>0677024W</t>
  </si>
  <si>
    <t>EVER GLORY</t>
    <phoneticPr fontId="10" type="noConversion"/>
  </si>
  <si>
    <t>VIA PIR</t>
    <phoneticPr fontId="51" type="noConversion"/>
  </si>
  <si>
    <t>OOCL HONG KONG</t>
    <phoneticPr fontId="10" type="noConversion"/>
  </si>
  <si>
    <t>COSCO SHIPPING SOLAR</t>
    <phoneticPr fontId="10" type="noConversion"/>
  </si>
  <si>
    <t>0674023W</t>
  </si>
  <si>
    <t>EVER GRADE</t>
    <phoneticPr fontId="10" type="noConversion"/>
  </si>
  <si>
    <t>VIA PIR</t>
    <phoneticPr fontId="51" type="noConversion"/>
  </si>
  <si>
    <t>COSCO(AEM1)
EMC(MD2)
OOCL(WM1)
CMA(MEX2)</t>
    <phoneticPr fontId="51" type="noConversion"/>
  </si>
  <si>
    <t>COSCO SHIPPING PISCES</t>
    <phoneticPr fontId="10" type="noConversion"/>
  </si>
  <si>
    <t>PIR</t>
    <phoneticPr fontId="10" type="noConversion"/>
  </si>
  <si>
    <t>POTI</t>
    <phoneticPr fontId="10" type="noConversion"/>
  </si>
  <si>
    <t>YM WINDOW</t>
    <phoneticPr fontId="10" type="noConversion"/>
  </si>
  <si>
    <t>AMB</t>
    <phoneticPr fontId="10" type="noConversion"/>
  </si>
  <si>
    <t xml:space="preserve"> MSC TINA</t>
    <phoneticPr fontId="10" type="noConversion"/>
  </si>
  <si>
    <t xml:space="preserve"> MSC ZOE</t>
    <phoneticPr fontId="10" type="noConversion"/>
  </si>
  <si>
    <t xml:space="preserve"> MSC ERICA</t>
    <phoneticPr fontId="10" type="noConversion"/>
  </si>
  <si>
    <t>MSK(AE15)/MSC(TIGER)</t>
    <phoneticPr fontId="10" type="noConversion"/>
  </si>
  <si>
    <t>FT444W</t>
    <phoneticPr fontId="10" type="noConversion"/>
  </si>
  <si>
    <t>MSC INGY</t>
    <phoneticPr fontId="10" type="noConversion"/>
  </si>
  <si>
    <t xml:space="preserve">ISTANBUL(AMBARLI) </t>
    <phoneticPr fontId="10" type="noConversion"/>
  </si>
  <si>
    <t>MSC METTE</t>
    <phoneticPr fontId="10" type="noConversion"/>
  </si>
  <si>
    <t>MSC ALLEGRA</t>
    <phoneticPr fontId="10" type="noConversion"/>
  </si>
  <si>
    <t>FJ444W</t>
    <phoneticPr fontId="10" type="noConversion"/>
  </si>
  <si>
    <t>MSC DILETTA</t>
    <phoneticPr fontId="10" type="noConversion"/>
  </si>
  <si>
    <t>MSC(JADE)</t>
    <phoneticPr fontId="51" type="noConversion"/>
  </si>
  <si>
    <t>FJ443W</t>
    <phoneticPr fontId="10" type="noConversion"/>
  </si>
  <si>
    <t>MSC AMELIA</t>
    <phoneticPr fontId="10" type="noConversion"/>
  </si>
  <si>
    <t>BAR</t>
    <phoneticPr fontId="10" type="noConversion"/>
  </si>
  <si>
    <t>ZEAL LUMOS</t>
  </si>
  <si>
    <t>ONE FANTASTIC</t>
    <phoneticPr fontId="10" type="noConversion"/>
  </si>
  <si>
    <t>006W</t>
  </si>
  <si>
    <t>ONE FRUITION</t>
    <phoneticPr fontId="10" type="noConversion"/>
  </si>
  <si>
    <t>ONE/YML/HPL
(MD1)</t>
    <phoneticPr fontId="51" type="noConversion"/>
  </si>
  <si>
    <t>BAR</t>
    <phoneticPr fontId="10" type="noConversion"/>
  </si>
  <si>
    <t>BARCELONA</t>
    <phoneticPr fontId="10" type="noConversion"/>
  </si>
  <si>
    <t>EVER GLORY</t>
  </si>
  <si>
    <t>OOCL HONG KONG</t>
    <phoneticPr fontId="10" type="noConversion"/>
  </si>
  <si>
    <t>COSCO SHIPPING SOLAR</t>
    <phoneticPr fontId="10" type="noConversion"/>
  </si>
  <si>
    <t>EVER GRADE</t>
    <phoneticPr fontId="10" type="noConversion"/>
  </si>
  <si>
    <t>COSCO(AEM1)
EMC(MD2)
OOCL(WM1)
CMA(MEX2)</t>
    <phoneticPr fontId="51" type="noConversion"/>
  </si>
  <si>
    <t>027W</t>
    <phoneticPr fontId="10" type="noConversion"/>
  </si>
  <si>
    <t>COSCO SHIPPING PISCES</t>
    <phoneticPr fontId="10" type="noConversion"/>
  </si>
  <si>
    <t>GOA</t>
    <phoneticPr fontId="10" type="noConversion"/>
  </si>
  <si>
    <t>ONE FOCUS</t>
    <phoneticPr fontId="10" type="noConversion"/>
  </si>
  <si>
    <t>AL MURABBA</t>
    <phoneticPr fontId="10" type="noConversion"/>
  </si>
  <si>
    <t>008W</t>
  </si>
  <si>
    <t>ONE FREEDOM</t>
    <phoneticPr fontId="10" type="noConversion"/>
  </si>
  <si>
    <t>ONE/YML/HPL
(MD2)</t>
    <phoneticPr fontId="51" type="noConversion"/>
  </si>
  <si>
    <t>030W</t>
    <phoneticPr fontId="10" type="noConversion"/>
  </si>
  <si>
    <t>AL MASHRAB</t>
    <phoneticPr fontId="10" type="noConversion"/>
  </si>
  <si>
    <t>GOA</t>
    <phoneticPr fontId="10" type="noConversion"/>
  </si>
  <si>
    <t xml:space="preserve">GENOVA </t>
  </si>
  <si>
    <t>VIA ROTTERDAM</t>
    <phoneticPr fontId="51" type="noConversion"/>
  </si>
  <si>
    <t>027W</t>
    <phoneticPr fontId="10" type="noConversion"/>
  </si>
  <si>
    <t>ONE TRUST</t>
    <phoneticPr fontId="10" type="noConversion"/>
  </si>
  <si>
    <t>VIA ROTTERDAM</t>
    <phoneticPr fontId="51" type="noConversion"/>
  </si>
  <si>
    <t>013W</t>
  </si>
  <si>
    <t>HMM HANBADA</t>
    <phoneticPr fontId="10" type="noConversion"/>
  </si>
  <si>
    <t>025W</t>
    <phoneticPr fontId="10" type="noConversion"/>
  </si>
  <si>
    <t>ONE TRUTH</t>
    <phoneticPr fontId="10" type="noConversion"/>
  </si>
  <si>
    <t>HPL/YML/HMM/ONE(FE2)</t>
    <phoneticPr fontId="51" type="noConversion"/>
  </si>
  <si>
    <t>TIHAMA</t>
    <phoneticPr fontId="10" type="noConversion"/>
  </si>
  <si>
    <t>LIS</t>
    <phoneticPr fontId="51" type="noConversion"/>
  </si>
  <si>
    <t>ROT</t>
    <phoneticPr fontId="10" type="noConversion"/>
  </si>
  <si>
    <t>LISBON</t>
  </si>
  <si>
    <t>VIA ZEEBRUGGE</t>
    <phoneticPr fontId="51" type="noConversion"/>
  </si>
  <si>
    <t>1325030W</t>
    <phoneticPr fontId="10" type="noConversion"/>
  </si>
  <si>
    <t>EVER GOODS</t>
    <phoneticPr fontId="10" type="noConversion"/>
  </si>
  <si>
    <t>VIA ZEEBRUGGE</t>
    <phoneticPr fontId="51" type="noConversion"/>
  </si>
  <si>
    <t>1324012W</t>
  </si>
  <si>
    <t>EVER AIM</t>
    <phoneticPr fontId="10" type="noConversion"/>
  </si>
  <si>
    <t>1323013W</t>
    <phoneticPr fontId="10" type="noConversion"/>
  </si>
  <si>
    <t>EVER ACE</t>
    <phoneticPr fontId="10" type="noConversion"/>
  </si>
  <si>
    <t>1322009W</t>
    <phoneticPr fontId="10" type="noConversion"/>
  </si>
  <si>
    <t>EVER APEX</t>
    <phoneticPr fontId="10" type="noConversion"/>
  </si>
  <si>
    <t>COSCO(AEU1)
EMC(NE1)
OOCL(LL6)
CMA(FAL6)</t>
    <phoneticPr fontId="51" type="noConversion"/>
  </si>
  <si>
    <t>1321002W</t>
  </si>
  <si>
    <t>EVER AEON</t>
    <phoneticPr fontId="10" type="noConversion"/>
  </si>
  <si>
    <t>DBL</t>
    <phoneticPr fontId="51" type="noConversion"/>
  </si>
  <si>
    <t>ZEE</t>
    <phoneticPr fontId="10" type="noConversion"/>
  </si>
  <si>
    <t>VIA ROTTERDAM</t>
    <phoneticPr fontId="10" type="noConversion"/>
  </si>
  <si>
    <t>COSCO SHIPPING VIRGO</t>
    <phoneticPr fontId="10" type="noConversion"/>
  </si>
  <si>
    <t>VIA ROTTERDAM</t>
    <phoneticPr fontId="10" type="noConversion"/>
  </si>
  <si>
    <t>COSCO(AEU3)
EMC(NE3)
OOCL(LL2)
CMA(FAL2)</t>
    <phoneticPr fontId="51" type="noConversion"/>
  </si>
  <si>
    <t>OOCL DENMARK</t>
    <phoneticPr fontId="10" type="noConversion"/>
  </si>
  <si>
    <t>GDYNIA</t>
    <phoneticPr fontId="10" type="noConversion"/>
  </si>
  <si>
    <t>ROT</t>
    <phoneticPr fontId="10" type="noConversion"/>
  </si>
  <si>
    <t>VIA HAMBURG</t>
    <phoneticPr fontId="51" type="noConversion"/>
  </si>
  <si>
    <t>VIA HAMBURG</t>
    <phoneticPr fontId="51" type="noConversion"/>
  </si>
  <si>
    <t>COSCO SHIPPING CAPRICORN</t>
    <phoneticPr fontId="10" type="noConversion"/>
  </si>
  <si>
    <t xml:space="preserve"> </t>
  </si>
  <si>
    <t>HAM</t>
    <phoneticPr fontId="10" type="noConversion"/>
  </si>
  <si>
    <t>VIA ROTTERDAM</t>
    <phoneticPr fontId="10" type="noConversion"/>
  </si>
  <si>
    <t>002W</t>
    <phoneticPr fontId="10" type="noConversion"/>
  </si>
  <si>
    <t>HEL</t>
  </si>
  <si>
    <t>ROT</t>
    <phoneticPr fontId="10" type="noConversion"/>
  </si>
  <si>
    <t>RIGA/TALLINN</t>
    <phoneticPr fontId="10" type="noConversion"/>
  </si>
  <si>
    <t>RIGA/TALLINN</t>
    <phoneticPr fontId="10" type="noConversion"/>
  </si>
  <si>
    <t>HMM GDANSK</t>
    <phoneticPr fontId="10" type="noConversion"/>
  </si>
  <si>
    <t>0013W</t>
    <phoneticPr fontId="10" type="noConversion"/>
  </si>
  <si>
    <t>HMM GARAM</t>
    <phoneticPr fontId="10" type="noConversion"/>
  </si>
  <si>
    <t>NO VESSEL</t>
    <phoneticPr fontId="10" type="noConversion"/>
  </si>
  <si>
    <t>HPL/YML/HMM/ONE(FE4)</t>
    <phoneticPr fontId="51" type="noConversion"/>
  </si>
  <si>
    <t>HMM ALGECIRAS</t>
    <phoneticPr fontId="10" type="noConversion"/>
  </si>
  <si>
    <t>GOT</t>
    <phoneticPr fontId="10" type="noConversion"/>
  </si>
  <si>
    <t>HAM</t>
    <phoneticPr fontId="10" type="noConversion"/>
  </si>
  <si>
    <t>COSCO(AEU3)
EMC(NE3)
OOCL(LL2)
CMA(FAL2)</t>
    <phoneticPr fontId="51" type="noConversion"/>
  </si>
  <si>
    <t>GOT</t>
    <phoneticPr fontId="10" type="noConversion"/>
  </si>
  <si>
    <t>GOTHENBURG</t>
    <phoneticPr fontId="10" type="noConversion"/>
  </si>
  <si>
    <t>NORDIC ROUTE</t>
    <phoneticPr fontId="51" type="noConversion"/>
  </si>
  <si>
    <t>HMM GDANSK</t>
    <phoneticPr fontId="10" type="noConversion"/>
  </si>
  <si>
    <t>0013W</t>
    <phoneticPr fontId="10" type="noConversion"/>
  </si>
  <si>
    <t>HMM GARAM</t>
    <phoneticPr fontId="10" type="noConversion"/>
  </si>
  <si>
    <t>ANT</t>
    <phoneticPr fontId="10" type="noConversion"/>
  </si>
  <si>
    <t xml:space="preserve">ANTWERP </t>
    <phoneticPr fontId="10" type="noConversion"/>
  </si>
  <si>
    <t>027W</t>
    <phoneticPr fontId="10" type="noConversion"/>
  </si>
  <si>
    <t>ONE TRUST</t>
    <phoneticPr fontId="10" type="noConversion"/>
  </si>
  <si>
    <t>HMM HANBADA</t>
    <phoneticPr fontId="10" type="noConversion"/>
  </si>
  <si>
    <t>ONE TRUTH</t>
    <phoneticPr fontId="10" type="noConversion"/>
  </si>
  <si>
    <t>HPL/YML/HMM/ONE(FE2)</t>
    <phoneticPr fontId="51" type="noConversion"/>
  </si>
  <si>
    <t>SOUTHAMPTON</t>
    <phoneticPr fontId="10" type="noConversion"/>
  </si>
  <si>
    <t>0FLQZW</t>
  </si>
  <si>
    <t>0FLQXW</t>
  </si>
  <si>
    <t>APL SINGAPURA</t>
    <phoneticPr fontId="10" type="noConversion"/>
  </si>
  <si>
    <t>0FLQVW</t>
    <phoneticPr fontId="10" type="noConversion"/>
  </si>
  <si>
    <t>CMA CGM KERGUELEN</t>
    <phoneticPr fontId="10" type="noConversion"/>
  </si>
  <si>
    <t>COSCO(AEU2)
EMC(FAL1)
OOCL(LL4)
CMA(FAL1)</t>
    <phoneticPr fontId="51" type="noConversion"/>
  </si>
  <si>
    <t>0FLQRW</t>
    <phoneticPr fontId="10" type="noConversion"/>
  </si>
  <si>
    <t>APL FULLERTON</t>
    <phoneticPr fontId="10" type="noConversion"/>
  </si>
  <si>
    <t>0736012W</t>
  </si>
  <si>
    <t>EVER TOP</t>
    <phoneticPr fontId="10" type="noConversion"/>
  </si>
  <si>
    <t>0735024W</t>
    <phoneticPr fontId="10" type="noConversion"/>
  </si>
  <si>
    <t>EVER GIFTED</t>
    <phoneticPr fontId="10" type="noConversion"/>
  </si>
  <si>
    <t>0734001W</t>
    <phoneticPr fontId="10" type="noConversion"/>
  </si>
  <si>
    <t>EVER MERCY</t>
    <phoneticPr fontId="10" type="noConversion"/>
  </si>
  <si>
    <t>COSCO(AEU9)
EMC(CES)
OOCL(LL7)</t>
    <phoneticPr fontId="51" type="noConversion"/>
  </si>
  <si>
    <t>0733024W</t>
    <phoneticPr fontId="10" type="noConversion"/>
  </si>
  <si>
    <t>EVER FOREVER</t>
    <phoneticPr fontId="10" type="noConversion"/>
  </si>
  <si>
    <t>ONE TRUST</t>
    <phoneticPr fontId="10" type="noConversion"/>
  </si>
  <si>
    <t>ONE TRUTH</t>
    <phoneticPr fontId="10" type="noConversion"/>
  </si>
  <si>
    <t>HPL/YML/HMM/ONE(FE2)</t>
    <phoneticPr fontId="51" type="noConversion"/>
  </si>
  <si>
    <t>TIHAMA</t>
    <phoneticPr fontId="10" type="noConversion"/>
  </si>
  <si>
    <t>LEH</t>
    <phoneticPr fontId="10" type="noConversion"/>
  </si>
  <si>
    <t>0FLQVW</t>
    <phoneticPr fontId="10" type="noConversion"/>
  </si>
  <si>
    <t>CMA CGM KERGUELEN</t>
    <phoneticPr fontId="10" type="noConversion"/>
  </si>
  <si>
    <t>0FLQRW</t>
    <phoneticPr fontId="10" type="noConversion"/>
  </si>
  <si>
    <t>APL FULLERTON</t>
    <phoneticPr fontId="10" type="noConversion"/>
  </si>
  <si>
    <t>1325030W</t>
    <phoneticPr fontId="10" type="noConversion"/>
  </si>
  <si>
    <t>EVER GOODS</t>
    <phoneticPr fontId="10" type="noConversion"/>
  </si>
  <si>
    <t>EVER AIM</t>
    <phoneticPr fontId="10" type="noConversion"/>
  </si>
  <si>
    <t>EVER ACE</t>
    <phoneticPr fontId="10" type="noConversion"/>
  </si>
  <si>
    <t>1322009W</t>
    <phoneticPr fontId="10" type="noConversion"/>
  </si>
  <si>
    <t>EVER APEX</t>
    <phoneticPr fontId="10" type="noConversion"/>
  </si>
  <si>
    <t>EVER AEON</t>
    <phoneticPr fontId="10" type="noConversion"/>
  </si>
  <si>
    <t>FLX</t>
    <phoneticPr fontId="10" type="noConversion"/>
  </si>
  <si>
    <t>HMM HANBADA</t>
    <phoneticPr fontId="10" type="noConversion"/>
  </si>
  <si>
    <t>HMM GDANSK</t>
    <phoneticPr fontId="10" type="noConversion"/>
  </si>
  <si>
    <t>HPL/YML/HMM/ONE(FE4)</t>
    <phoneticPr fontId="51" type="noConversion"/>
  </si>
  <si>
    <t>HMM ALGECIRAS</t>
    <phoneticPr fontId="10" type="noConversion"/>
  </si>
  <si>
    <t>EVER TOP</t>
    <phoneticPr fontId="10" type="noConversion"/>
  </si>
  <si>
    <t>0735024W</t>
    <phoneticPr fontId="10" type="noConversion"/>
  </si>
  <si>
    <t>0734001W</t>
    <phoneticPr fontId="10" type="noConversion"/>
  </si>
  <si>
    <t>EVER MERCY</t>
    <phoneticPr fontId="10" type="noConversion"/>
  </si>
  <si>
    <t>COSCO(AEU9)
EMC(CES)
OOCL(LL7)</t>
    <phoneticPr fontId="51" type="noConversion"/>
  </si>
  <si>
    <t>EVER FOREVER</t>
    <phoneticPr fontId="10" type="noConversion"/>
  </si>
  <si>
    <t>HAMBURG</t>
    <phoneticPr fontId="10" type="noConversion"/>
  </si>
  <si>
    <t>PS: THE CARGO AND DOC WILL BE SENT TO OUR WAREHOUSE AND COMPANY BEFOR 11:00AM IN CUT OFF TIME</t>
  </si>
  <si>
    <t xml:space="preserve">          SALLING SCHEDULE-SHANGHAI     </t>
  </si>
  <si>
    <t>141S</t>
  </si>
  <si>
    <t> OOCL ITALY</t>
  </si>
  <si>
    <t>197S</t>
  </si>
  <si>
    <t> COSCO ROTTERDAM</t>
  </si>
  <si>
    <t> COSCO HONG KONG</t>
  </si>
  <si>
    <t>185S</t>
  </si>
  <si>
    <t> COSCO SINGAPORE</t>
  </si>
  <si>
    <t>COSCO</t>
    <phoneticPr fontId="10" type="noConversion"/>
  </si>
  <si>
    <t>4J3K</t>
    <phoneticPr fontId="10" type="noConversion"/>
  </si>
  <si>
    <t>BRISBANE</t>
    <phoneticPr fontId="10" type="noConversion"/>
  </si>
  <si>
    <t>CFS CUT OFF</t>
  </si>
  <si>
    <t>OOCL/COSCO</t>
    <phoneticPr fontId="10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</si>
  <si>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0" type="noConversion"/>
  </si>
  <si>
    <t>MELBOURNE</t>
    <phoneticPr fontId="10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</si>
  <si>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0" type="noConversion"/>
  </si>
  <si>
    <t>SYDNEY</t>
    <phoneticPr fontId="10" type="noConversion"/>
  </si>
  <si>
    <t>449N</t>
  </si>
  <si>
    <t>SAN FELIPE </t>
  </si>
  <si>
    <t>448N</t>
  </si>
  <si>
    <t>MARCOS V</t>
  </si>
  <si>
    <t>447N</t>
  </si>
  <si>
    <t>MAERSK LETICIA</t>
  </si>
  <si>
    <t> 446N</t>
  </si>
  <si>
    <t>GSL EFFIE</t>
  </si>
  <si>
    <t>ZIM</t>
    <phoneticPr fontId="10" type="noConversion"/>
  </si>
  <si>
    <t>UM445N</t>
  </si>
  <si>
    <t>MSC DOMNA X</t>
  </si>
  <si>
    <t>3J4K</t>
    <phoneticPr fontId="10" type="noConversion"/>
  </si>
  <si>
    <t>MIAMI</t>
    <phoneticPr fontId="10" type="noConversion"/>
  </si>
  <si>
    <t>E002</t>
    <phoneticPr fontId="10" type="noConversion"/>
  </si>
  <si>
    <t>ATLANTA EXPRESS</t>
  </si>
  <si>
    <t>E002</t>
    <phoneticPr fontId="10" type="noConversion"/>
  </si>
  <si>
    <t>WAN HAI A17</t>
  </si>
  <si>
    <t>E004</t>
  </si>
  <si>
    <t>WAN HAI A13</t>
  </si>
  <si>
    <t>WHL</t>
    <phoneticPr fontId="10" type="noConversion"/>
  </si>
  <si>
    <t>E003</t>
    <phoneticPr fontId="10" type="noConversion"/>
  </si>
  <si>
    <t>BALTIMORE EXPRESS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</si>
  <si>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</si>
  <si>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NEW YORK,NJ</t>
    <phoneticPr fontId="10" type="noConversion"/>
  </si>
  <si>
    <t>1281E</t>
  </si>
  <si>
    <t> TAIPEI TRIUMPH</t>
  </si>
  <si>
    <t>1280E</t>
  </si>
  <si>
    <t> EVER FEAT</t>
  </si>
  <si>
    <t>1279E</t>
  </si>
  <si>
    <t>TALOS</t>
  </si>
  <si>
    <t>1278E</t>
  </si>
  <si>
    <t>TRITON</t>
  </si>
  <si>
    <t>193N</t>
  </si>
  <si>
    <t> COSCO BOSTON</t>
  </si>
  <si>
    <t> COSCO AUCKLAND</t>
  </si>
  <si>
    <t>129E</t>
  </si>
  <si>
    <t> OOCL OAKLAND</t>
  </si>
  <si>
    <t>OOCL</t>
    <phoneticPr fontId="10" type="noConversion"/>
  </si>
  <si>
    <t> COSCO JEDDAH</t>
  </si>
  <si>
    <t>VANCOUVER</t>
    <phoneticPr fontId="10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</si>
  <si>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</si>
  <si>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Toronto</t>
  </si>
  <si>
    <t>Toronto</t>
    <phoneticPr fontId="10" type="noConversion"/>
  </si>
  <si>
    <t>067E</t>
  </si>
  <si>
    <t> COSCO NETHERLANDS</t>
  </si>
  <si>
    <t> COSCO BELGIUM</t>
  </si>
  <si>
    <t>068E</t>
  </si>
  <si>
    <t> COSCO SPAIN</t>
  </si>
  <si>
    <t>OOCL</t>
    <phoneticPr fontId="10" type="noConversion"/>
  </si>
  <si>
    <t>042E</t>
  </si>
  <si>
    <t> COSCO SHIPPING DENALI</t>
  </si>
  <si>
    <t xml:space="preserve">CHICAGO </t>
  </si>
  <si>
    <t xml:space="preserve">CHICAGO </t>
    <phoneticPr fontId="10" type="noConversion"/>
  </si>
  <si>
    <t>1TU9SE1MA</t>
  </si>
  <si>
    <t> APL SENTOSA</t>
  </si>
  <si>
    <t>0TXIXE1MA</t>
  </si>
  <si>
    <t> CMA CGM OHIO</t>
  </si>
  <si>
    <t>1TU9KE1MA</t>
  </si>
  <si>
    <t> CMA CGM ARGENTINA</t>
  </si>
  <si>
    <t>1TU9GE1MA</t>
  </si>
  <si>
    <t> CMA CGM A. LINCOLN</t>
  </si>
  <si>
    <t>0TXIRE1MA</t>
  </si>
  <si>
    <t> CMA CGM MEDEA</t>
  </si>
  <si>
    <t xml:space="preserve">CFS CUT OFF </t>
  </si>
  <si>
    <t>五截五开</t>
    <phoneticPr fontId="10" type="noConversion"/>
  </si>
  <si>
    <t>0090E</t>
  </si>
  <si>
    <t xml:space="preserve">YM UPWARD </t>
    <phoneticPr fontId="10" type="noConversion"/>
  </si>
  <si>
    <t xml:space="preserve"> 0043E</t>
  </si>
  <si>
    <t>YM WELCOME</t>
    <phoneticPr fontId="10" type="noConversion"/>
  </si>
  <si>
    <t>0070E</t>
  </si>
  <si>
    <t xml:space="preserve">ONE ARCADIA </t>
    <phoneticPr fontId="10" type="noConversion"/>
  </si>
  <si>
    <t>HMM</t>
    <phoneticPr fontId="10" type="noConversion"/>
  </si>
  <si>
    <t xml:space="preserve">YM UPSURGENCE </t>
    <phoneticPr fontId="10" type="noConversion"/>
  </si>
  <si>
    <t>二截一开</t>
  </si>
  <si>
    <t xml:space="preserve">LOS ANGELES,CA </t>
    <phoneticPr fontId="10" type="noConversion"/>
  </si>
  <si>
    <t>1377E</t>
  </si>
  <si>
    <t> EVER MEGA</t>
  </si>
  <si>
    <t>1376E</t>
  </si>
  <si>
    <t> EVER MACH</t>
  </si>
  <si>
    <t>1375E</t>
  </si>
  <si>
    <t> EVER FAR</t>
  </si>
  <si>
    <t xml:space="preserve">EMC(HTW) </t>
  </si>
  <si>
    <t>1374E</t>
  </si>
  <si>
    <t> EVER MILD</t>
  </si>
  <si>
    <t>一截天开</t>
  </si>
  <si>
    <t>UX449A</t>
  </si>
  <si>
    <t>MSC CARLOTTA</t>
  </si>
  <si>
    <t>UX448A</t>
  </si>
  <si>
    <t>MSC RIDA VIII</t>
  </si>
  <si>
    <t>UX447A</t>
  </si>
  <si>
    <t>MSC SHAY</t>
  </si>
  <si>
    <t>UX446A</t>
  </si>
  <si>
    <t>MSC CHARLESTON</t>
  </si>
  <si>
    <t>MSC</t>
    <phoneticPr fontId="10" type="noConversion"/>
  </si>
  <si>
    <t>UX445A</t>
  </si>
  <si>
    <t>MSC MAGNITUDE VII</t>
  </si>
  <si>
    <t>2J/1K</t>
    <phoneticPr fontId="10" type="noConversion"/>
  </si>
  <si>
    <t>CAUCEDO</t>
    <phoneticPr fontId="10" type="noConversion"/>
  </si>
  <si>
    <t>CAUCEDO</t>
    <phoneticPr fontId="10" type="noConversion"/>
  </si>
  <si>
    <t>EMC</t>
    <phoneticPr fontId="10" type="noConversion"/>
  </si>
  <si>
    <t xml:space="preserve">1281-033E </t>
    <phoneticPr fontId="10" type="noConversion"/>
  </si>
  <si>
    <t xml:space="preserve"> TAIPEI TRIUMPH</t>
    <phoneticPr fontId="10" type="noConversion"/>
  </si>
  <si>
    <t>1280-024E</t>
    <phoneticPr fontId="10" type="noConversion"/>
  </si>
  <si>
    <t xml:space="preserve"> EVER FEAT</t>
    <phoneticPr fontId="10" type="noConversion"/>
  </si>
  <si>
    <t>1279-036E</t>
  </si>
  <si>
    <t>1278-041E</t>
  </si>
  <si>
    <t>4J4K</t>
    <phoneticPr fontId="10" type="noConversion"/>
  </si>
  <si>
    <t xml:space="preserve">COLON FREE ZONE </t>
    <phoneticPr fontId="10" type="noConversion"/>
  </si>
  <si>
    <t> 0707-056E</t>
  </si>
  <si>
    <t>EVER LIFTING</t>
  </si>
  <si>
    <t> EVER LIBRA</t>
  </si>
  <si>
    <t>2J2K</t>
    <phoneticPr fontId="10" type="noConversion"/>
  </si>
  <si>
    <t>Buenaventura</t>
    <phoneticPr fontId="10" type="noConversion"/>
  </si>
  <si>
    <t>Buenaventura</t>
    <phoneticPr fontId="10" type="noConversion"/>
  </si>
  <si>
    <t>YML</t>
    <phoneticPr fontId="10" type="noConversion"/>
  </si>
  <si>
    <t>1J2K</t>
    <phoneticPr fontId="10" type="noConversion"/>
  </si>
  <si>
    <t>SAN ANTONIO</t>
    <phoneticPr fontId="10" type="noConversion"/>
  </si>
  <si>
    <t>2J/2K</t>
    <phoneticPr fontId="10" type="noConversion"/>
  </si>
  <si>
    <t> KOTA PEONY</t>
  </si>
  <si>
    <t> EVER LEARNED</t>
  </si>
  <si>
    <t> WAN HAI A06</t>
  </si>
  <si>
    <t> WAN HAI A02</t>
  </si>
  <si>
    <t>GUAYAQUIL</t>
    <phoneticPr fontId="10" type="noConversion"/>
  </si>
  <si>
    <t>ATACAMA</t>
  </si>
  <si>
    <t>MAERSK LANCO</t>
  </si>
  <si>
    <t>ZIM THAILAND</t>
  </si>
  <si>
    <t>MSK</t>
    <phoneticPr fontId="10" type="noConversion"/>
  </si>
  <si>
    <t>MAERSK LIRQUEN</t>
  </si>
  <si>
    <t>5J5K</t>
    <phoneticPr fontId="10" type="noConversion"/>
  </si>
  <si>
    <t> KOTA SANTOS</t>
  </si>
  <si>
    <t>1615-063W</t>
  </si>
  <si>
    <t> EVER LINKING</t>
  </si>
  <si>
    <t>1614-063W</t>
  </si>
  <si>
    <t> EVER LOTUS</t>
  </si>
  <si>
    <t> EVER LISSOME</t>
  </si>
  <si>
    <t>3J3K</t>
    <phoneticPr fontId="10" type="noConversion"/>
  </si>
  <si>
    <t>Navegantes</t>
    <phoneticPr fontId="10" type="noConversion"/>
  </si>
  <si>
    <t>BUENOS AIRES</t>
    <phoneticPr fontId="10" type="noConversion"/>
  </si>
  <si>
    <t>cosco</t>
    <phoneticPr fontId="10" type="noConversion"/>
  </si>
  <si>
    <t>3J3K</t>
  </si>
  <si>
    <t>msk</t>
    <phoneticPr fontId="10" type="noConversion"/>
  </si>
  <si>
    <t xml:space="preserve">MONTEVIDEO  </t>
    <phoneticPr fontId="10" type="noConversion"/>
  </si>
  <si>
    <t>5J5K</t>
    <phoneticPr fontId="10" type="noConversion"/>
  </si>
  <si>
    <t>二截二开</t>
    <phoneticPr fontId="10" type="noConversion"/>
  </si>
  <si>
    <t xml:space="preserve">MANZANILIO (MEX) </t>
    <phoneticPr fontId="10" type="noConversion"/>
  </si>
  <si>
    <t>W029</t>
    <phoneticPr fontId="10" type="noConversion"/>
  </si>
  <si>
    <t>WAN HAI 521</t>
  </si>
  <si>
    <t>W042</t>
    <phoneticPr fontId="10" type="noConversion"/>
  </si>
  <si>
    <t>INTERASIA HORIZON</t>
  </si>
  <si>
    <t>W407</t>
    <phoneticPr fontId="10" type="noConversion"/>
  </si>
  <si>
    <t>BEIJING BRIDGE</t>
  </si>
  <si>
    <t>w128</t>
    <phoneticPr fontId="10" type="noConversion"/>
  </si>
  <si>
    <t>WAN HAI 502</t>
  </si>
  <si>
    <t>w019</t>
    <phoneticPr fontId="10" type="noConversion"/>
  </si>
  <si>
    <t>WAN HAI 627</t>
  </si>
  <si>
    <t>3J2K</t>
  </si>
  <si>
    <t>NHAVA SHEVA</t>
    <phoneticPr fontId="10" type="noConversion"/>
  </si>
  <si>
    <t>W066</t>
    <phoneticPr fontId="10" type="noConversion"/>
  </si>
  <si>
    <t>WAN HAI 613</t>
  </si>
  <si>
    <t>W004</t>
    <phoneticPr fontId="10" type="noConversion"/>
  </si>
  <si>
    <t>SEASPAN BRISBANE</t>
  </si>
  <si>
    <t>w183</t>
    <phoneticPr fontId="10" type="noConversion"/>
  </si>
  <si>
    <t>WAN HAI 510</t>
  </si>
  <si>
    <t>WHL</t>
    <phoneticPr fontId="10" type="noConversion"/>
  </si>
  <si>
    <t>w927</t>
    <phoneticPr fontId="10" type="noConversion"/>
  </si>
  <si>
    <t>NORTHERN GUARD</t>
  </si>
  <si>
    <t>1J6K</t>
    <phoneticPr fontId="10" type="noConversion"/>
  </si>
  <si>
    <t>NHAVA SHEVA</t>
    <phoneticPr fontId="10" type="noConversion"/>
  </si>
  <si>
    <t>COSCO/ONE</t>
    <phoneticPr fontId="10" type="noConversion"/>
  </si>
  <si>
    <t>1323-013W</t>
  </si>
  <si>
    <t> EVER ACE</t>
  </si>
  <si>
    <t>COSCO/ONE</t>
    <phoneticPr fontId="10" type="noConversion"/>
  </si>
  <si>
    <t>1322-009W</t>
  </si>
  <si>
    <t> EVER APEX</t>
  </si>
  <si>
    <t>1321-012W</t>
  </si>
  <si>
    <t> EVER ACT</t>
  </si>
  <si>
    <t>1320-002W</t>
  </si>
  <si>
    <t> EVER AEON</t>
  </si>
  <si>
    <t>3J1K</t>
    <phoneticPr fontId="10" type="noConversion"/>
  </si>
  <si>
    <t>COLOMBO</t>
    <phoneticPr fontId="10" type="noConversion"/>
  </si>
  <si>
    <t>w014</t>
    <phoneticPr fontId="10" type="noConversion"/>
  </si>
  <si>
    <t>WAN HAI 367</t>
  </si>
  <si>
    <t>W411</t>
    <phoneticPr fontId="10" type="noConversion"/>
  </si>
  <si>
    <t>JEJU ISLAND</t>
  </si>
  <si>
    <t>W057</t>
    <phoneticPr fontId="10" type="noConversion"/>
  </si>
  <si>
    <t>INTERASIA INSPIRATION</t>
  </si>
  <si>
    <t>w014</t>
    <phoneticPr fontId="10" type="noConversion"/>
  </si>
  <si>
    <t>WAN HAI 363</t>
  </si>
  <si>
    <t>2J1K</t>
    <phoneticPr fontId="10" type="noConversion"/>
  </si>
  <si>
    <t>CHENNAI</t>
    <phoneticPr fontId="10" type="noConversion"/>
  </si>
  <si>
    <t>OPERATOR</t>
    <phoneticPr fontId="10" type="noConversion"/>
  </si>
  <si>
    <t>Chennai</t>
    <phoneticPr fontId="10" type="noConversion"/>
  </si>
  <si>
    <t>W023</t>
    <phoneticPr fontId="10" type="noConversion"/>
  </si>
  <si>
    <t>BHUDTHI BHUM</t>
  </si>
  <si>
    <t>KOTA PRIMROSE</t>
  </si>
  <si>
    <t>W002</t>
    <phoneticPr fontId="10" type="noConversion"/>
  </si>
  <si>
    <t>USSAMA BHUM</t>
  </si>
  <si>
    <t>W003</t>
    <phoneticPr fontId="10" type="noConversion"/>
  </si>
  <si>
    <t>KOTA PLUMBAGO</t>
  </si>
  <si>
    <t>DUBAI</t>
    <phoneticPr fontId="10" type="noConversion"/>
  </si>
  <si>
    <t>0MDCHW1MA</t>
  </si>
  <si>
    <t> CMA CGM AQUILA</t>
  </si>
  <si>
    <t>0MDCFW1MA</t>
  </si>
  <si>
    <t> CMA CGM NEVADA</t>
  </si>
  <si>
    <t>0MDCDW1MA</t>
  </si>
  <si>
    <t> CMA CGM THALASSA</t>
  </si>
  <si>
    <t>0MDCBW1MA</t>
  </si>
  <si>
    <t> CMA CGM MUSCA</t>
  </si>
  <si>
    <r>
      <t>JEBEL ALI</t>
    </r>
    <r>
      <rPr>
        <sz val="10"/>
        <rFont val="宋体"/>
        <family val="3"/>
        <charset val="134"/>
      </rPr>
      <t/>
    </r>
    <phoneticPr fontId="10" type="noConversion"/>
  </si>
  <si>
    <t> AKA BHUM</t>
  </si>
  <si>
    <t> XIN BEIJING</t>
  </si>
  <si>
    <t>CMA</t>
    <phoneticPr fontId="10" type="noConversion"/>
  </si>
  <si>
    <t>133W</t>
  </si>
  <si>
    <t> STRATFORD</t>
  </si>
  <si>
    <t>4J4K</t>
    <phoneticPr fontId="10" type="noConversion"/>
  </si>
  <si>
    <t>PATPARGANJ</t>
    <phoneticPr fontId="10" type="noConversion"/>
  </si>
  <si>
    <t>PATPARGANJ(PIPAVAV)</t>
    <phoneticPr fontId="10" type="noConversion"/>
  </si>
  <si>
    <t>186S</t>
  </si>
  <si>
    <t> YM EFFICIENCY</t>
  </si>
  <si>
    <t>121S</t>
  </si>
  <si>
    <t> COSCO HOUSTON</t>
  </si>
  <si>
    <t>95S</t>
  </si>
  <si>
    <t> NAVIOS SUMMER</t>
  </si>
  <si>
    <t> XIN BEI LUN</t>
  </si>
  <si>
    <t>2J3K</t>
    <phoneticPr fontId="10" type="noConversion"/>
  </si>
  <si>
    <t>JAKARTA</t>
  </si>
  <si>
    <t>JAKARTA</t>
    <phoneticPr fontId="10" type="noConversion"/>
  </si>
  <si>
    <t>W014</t>
    <phoneticPr fontId="10" type="noConversion"/>
  </si>
  <si>
    <t>W090</t>
    <phoneticPr fontId="10" type="noConversion"/>
  </si>
  <si>
    <t>S044</t>
    <phoneticPr fontId="10" type="noConversion"/>
  </si>
  <si>
    <t>WAN HAI 328</t>
  </si>
  <si>
    <t>CI3</t>
    <phoneticPr fontId="10" type="noConversion"/>
  </si>
  <si>
    <t>1J7K</t>
  </si>
  <si>
    <t>SINGAPORE</t>
    <phoneticPr fontId="10" type="noConversion"/>
  </si>
  <si>
    <t>S040</t>
    <phoneticPr fontId="10" type="noConversion"/>
  </si>
  <si>
    <t>WAN HAI 276</t>
  </si>
  <si>
    <t>S344</t>
    <phoneticPr fontId="10" type="noConversion"/>
  </si>
  <si>
    <t>WAN HAI 171</t>
  </si>
  <si>
    <t>S038</t>
    <phoneticPr fontId="10" type="noConversion"/>
  </si>
  <si>
    <t>WAN HAI 177</t>
  </si>
  <si>
    <t>S203</t>
    <phoneticPr fontId="10" type="noConversion"/>
  </si>
  <si>
    <t>WAN HAI 272</t>
  </si>
  <si>
    <t>2J1K</t>
    <phoneticPr fontId="10" type="noConversion"/>
  </si>
  <si>
    <t>HOCHIMINH VICT</t>
  </si>
  <si>
    <t>HOCHIMINH VICT</t>
    <phoneticPr fontId="10" type="noConversion"/>
  </si>
  <si>
    <t>WHL(JST)</t>
    <phoneticPr fontId="10" type="noConversion"/>
  </si>
  <si>
    <t>WHL(JST)</t>
    <phoneticPr fontId="10" type="noConversion"/>
  </si>
  <si>
    <t>S203</t>
    <phoneticPr fontId="10" type="noConversion"/>
  </si>
  <si>
    <t>BANGKOK</t>
    <phoneticPr fontId="10" type="noConversion"/>
  </si>
  <si>
    <t xml:space="preserve">BANGKOK </t>
    <phoneticPr fontId="10" type="noConversion"/>
  </si>
  <si>
    <t>MCC</t>
    <phoneticPr fontId="10" type="noConversion"/>
  </si>
  <si>
    <t>MAERSK DAVAO</t>
  </si>
  <si>
    <t>MAERSK VLADIVOSTOK</t>
  </si>
  <si>
    <t>MAERSK SONGKHLA</t>
  </si>
  <si>
    <t>MAERSK BINTULU</t>
  </si>
  <si>
    <t>ETD</t>
    <phoneticPr fontId="10" type="noConversion"/>
  </si>
  <si>
    <t>2J1K</t>
  </si>
  <si>
    <t>CHITTAGONG</t>
    <phoneticPr fontId="10" type="noConversion"/>
  </si>
  <si>
    <t>SOUTHEAST ASIAN AND JANPAN ROUTE</t>
  </si>
  <si>
    <t>cosco</t>
    <phoneticPr fontId="10" type="noConversion"/>
  </si>
  <si>
    <t> COSCO SHIPPING SOLAR</t>
  </si>
  <si>
    <t>0674-023W</t>
  </si>
  <si>
    <t> EVER GRADE</t>
  </si>
  <si>
    <t> COSCO SHIPPING PISCES</t>
  </si>
  <si>
    <t> 0672-023W</t>
  </si>
  <si>
    <t> EVER GENTLE</t>
  </si>
  <si>
    <t>La Spezia</t>
    <phoneticPr fontId="10" type="noConversion"/>
  </si>
  <si>
    <t>La Spezia</t>
    <phoneticPr fontId="10" type="noConversion"/>
  </si>
  <si>
    <t>MSC ALLEGRA </t>
  </si>
  <si>
    <t> FJ444W</t>
  </si>
  <si>
    <t>MSC DILETTA</t>
  </si>
  <si>
    <t>FJ443W</t>
  </si>
  <si>
    <t>MSC AMELIA </t>
  </si>
  <si>
    <t>MSC</t>
    <phoneticPr fontId="10" type="noConversion"/>
  </si>
  <si>
    <t>FJ442W</t>
  </si>
  <si>
    <t>MSC MINA </t>
  </si>
  <si>
    <t>BARCELONA</t>
    <phoneticPr fontId="10" type="noConversion"/>
  </si>
  <si>
    <t> CSCL VENUS</t>
  </si>
  <si>
    <t>085W</t>
  </si>
  <si>
    <t> CSCL STAR</t>
  </si>
  <si>
    <t> COSCO SHIPPING HIMALAYAS</t>
  </si>
  <si>
    <t xml:space="preserve">Piraeus  </t>
    <phoneticPr fontId="10" type="noConversion"/>
  </si>
  <si>
    <t>Piraeus  </t>
    <phoneticPr fontId="10" type="noConversion"/>
  </si>
  <si>
    <t> FT447W</t>
  </si>
  <si>
    <t>MSC TINA</t>
  </si>
  <si>
    <t>MSC ZOE</t>
  </si>
  <si>
    <t>MSC ERICA </t>
  </si>
  <si>
    <t>FT444W</t>
  </si>
  <si>
    <t>MSC INGY</t>
  </si>
  <si>
    <t>ZIM</t>
    <phoneticPr fontId="10" type="noConversion"/>
  </si>
  <si>
    <t> FT443W</t>
  </si>
  <si>
    <t>MSC MIRJAM</t>
  </si>
  <si>
    <t>5j6k</t>
    <phoneticPr fontId="10" type="noConversion"/>
  </si>
  <si>
    <t xml:space="preserve">ISTANBUL(k) </t>
    <phoneticPr fontId="10" type="noConversion"/>
  </si>
  <si>
    <t>HMM</t>
    <phoneticPr fontId="10" type="noConversion"/>
  </si>
  <si>
    <t xml:space="preserve"> 0005W</t>
  </si>
  <si>
    <t>BERLIN EXPRESS</t>
    <phoneticPr fontId="10" type="noConversion"/>
  </si>
  <si>
    <t xml:space="preserve">HMM GARAM </t>
    <phoneticPr fontId="10" type="noConversion"/>
  </si>
  <si>
    <t xml:space="preserve"> 0016W</t>
  </si>
  <si>
    <t xml:space="preserve">HMM ROTTERDAM </t>
    <phoneticPr fontId="10" type="noConversion"/>
  </si>
  <si>
    <t>1J7K</t>
    <phoneticPr fontId="10" type="noConversion"/>
  </si>
  <si>
    <t>ROTTERDAM</t>
  </si>
  <si>
    <t xml:space="preserve">CFS CUT OFF </t>
    <phoneticPr fontId="10" type="noConversion"/>
  </si>
  <si>
    <t>ROTTERDAM</t>
    <phoneticPr fontId="10" type="noConversion"/>
  </si>
  <si>
    <t> OOCL ABU DHABI</t>
  </si>
  <si>
    <t> OOCL GERMANY</t>
  </si>
  <si>
    <t> OOCL PIRAEUS</t>
  </si>
  <si>
    <t xml:space="preserve">HMM GARAM </t>
    <phoneticPr fontId="10" type="noConversion"/>
  </si>
  <si>
    <t>HMM ALGECIRAS</t>
    <phoneticPr fontId="10" type="noConversion"/>
  </si>
  <si>
    <t xml:space="preserve">HMM ROTTERDAM </t>
    <phoneticPr fontId="10" type="noConversion"/>
  </si>
  <si>
    <t xml:space="preserve"> </t>
    <phoneticPr fontId="10" type="noConversion"/>
  </si>
  <si>
    <t xml:space="preserve"> ETA </t>
  </si>
  <si>
    <t xml:space="preserve"> ETD </t>
  </si>
  <si>
    <t xml:space="preserve"> HAMBURG  </t>
    <phoneticPr fontId="10" type="noConversion"/>
  </si>
  <si>
    <t xml:space="preserve"> CNSZX </t>
  </si>
  <si>
    <t xml:space="preserve"> OPERATOR </t>
  </si>
  <si>
    <t xml:space="preserve"> VOYAGE </t>
  </si>
  <si>
    <t xml:space="preserve"> VESSEL </t>
  </si>
  <si>
    <t>5J7K</t>
    <phoneticPr fontId="10" type="noConversion"/>
  </si>
  <si>
    <t>0FLQXW1MA</t>
  </si>
  <si>
    <t> APL SINGAPURA</t>
  </si>
  <si>
    <t>0FLQVW1MA</t>
  </si>
  <si>
    <t> CMA CGM KERGUELEN</t>
  </si>
  <si>
    <t> EVER FOREVER</t>
  </si>
  <si>
    <t> EVER GREET</t>
  </si>
  <si>
    <t xml:space="preserve"> HAMBURG  </t>
  </si>
  <si>
    <t xml:space="preserve">HAMBURG </t>
    <phoneticPr fontId="10" type="noConversion"/>
  </si>
  <si>
    <t>(CMA/COSCO/EMC/OOCL) / (HPL/YM/ONE) / (MSK/MSC/HBS/HMM)</t>
    <phoneticPr fontId="10" type="noConversion"/>
  </si>
  <si>
    <t>Nov</t>
    <phoneticPr fontId="10" type="noConversion"/>
  </si>
  <si>
    <t xml:space="preserve">          Sailing schedule-Shenzhen   </t>
  </si>
  <si>
    <t>TBN</t>
    <phoneticPr fontId="10" type="noConversion"/>
  </si>
  <si>
    <t>TO BE ADVISED</t>
    <phoneticPr fontId="10" type="noConversion"/>
  </si>
  <si>
    <t xml:space="preserve"> 2129E</t>
    <phoneticPr fontId="10" type="noConversion"/>
  </si>
  <si>
    <t>REVERENCE</t>
    <phoneticPr fontId="10" type="noConversion"/>
  </si>
  <si>
    <t>2128E</t>
    <phoneticPr fontId="10" type="noConversion"/>
  </si>
  <si>
    <t>REVERENCE</t>
    <phoneticPr fontId="10" type="noConversion"/>
  </si>
  <si>
    <t xml:space="preserve"> 2127E</t>
    <phoneticPr fontId="10" type="noConversion"/>
  </si>
  <si>
    <t>2126E</t>
    <phoneticPr fontId="10" type="noConversion"/>
  </si>
  <si>
    <t xml:space="preserve"> 2125E</t>
    <phoneticPr fontId="10" type="noConversion"/>
  </si>
  <si>
    <t xml:space="preserve"> 2124E</t>
    <phoneticPr fontId="10" type="noConversion"/>
  </si>
  <si>
    <t xml:space="preserve"> REVERENCE</t>
    <phoneticPr fontId="10" type="noConversion"/>
  </si>
  <si>
    <t xml:space="preserve"> 1010E</t>
    <phoneticPr fontId="10" type="noConversion"/>
  </si>
  <si>
    <t xml:space="preserve"> ULTIMA</t>
    <phoneticPr fontId="10" type="noConversion"/>
  </si>
  <si>
    <t>STX</t>
    <phoneticPr fontId="10" type="noConversion"/>
  </si>
  <si>
    <t xml:space="preserve"> 1009E</t>
    <phoneticPr fontId="10" type="noConversion"/>
  </si>
  <si>
    <t xml:space="preserve"> ULTIMA</t>
    <phoneticPr fontId="10" type="noConversion"/>
  </si>
  <si>
    <t>DATE</t>
  </si>
  <si>
    <t>CLOSING</t>
  </si>
  <si>
    <t xml:space="preserve">INCHON </t>
    <phoneticPr fontId="10" type="noConversion"/>
  </si>
  <si>
    <t>TBN</t>
    <phoneticPr fontId="10" type="noConversion"/>
  </si>
  <si>
    <t>TO BE ADVISED</t>
    <phoneticPr fontId="10" type="noConversion"/>
  </si>
  <si>
    <t>2417E</t>
    <phoneticPr fontId="10" type="noConversion"/>
  </si>
  <si>
    <t>SAWASDEE SHANGHAI</t>
    <phoneticPr fontId="10" type="noConversion"/>
  </si>
  <si>
    <t>2416E</t>
    <phoneticPr fontId="10" type="noConversion"/>
  </si>
  <si>
    <t>SAWASDEE SHANGHAI</t>
    <phoneticPr fontId="10" type="noConversion"/>
  </si>
  <si>
    <t>2415E</t>
    <phoneticPr fontId="10" type="noConversion"/>
  </si>
  <si>
    <t>SINOKOR</t>
    <phoneticPr fontId="10" type="noConversion"/>
  </si>
  <si>
    <t>2414E</t>
    <phoneticPr fontId="10" type="noConversion"/>
  </si>
  <si>
    <t>2446E</t>
    <phoneticPr fontId="10" type="noConversion"/>
  </si>
  <si>
    <t>PANCON VICTORY</t>
    <phoneticPr fontId="10" type="noConversion"/>
  </si>
  <si>
    <t>2445E</t>
    <phoneticPr fontId="10" type="noConversion"/>
  </si>
  <si>
    <t>2444E</t>
    <phoneticPr fontId="10" type="noConversion"/>
  </si>
  <si>
    <t>PANCON</t>
    <phoneticPr fontId="10" type="noConversion"/>
  </si>
  <si>
    <t>2443E</t>
    <phoneticPr fontId="10" type="noConversion"/>
  </si>
  <si>
    <t>PANCON VICTORY</t>
    <phoneticPr fontId="10" type="noConversion"/>
  </si>
  <si>
    <t xml:space="preserve">BUSAN  </t>
    <phoneticPr fontId="10" type="noConversion"/>
  </si>
  <si>
    <t xml:space="preserve">KOREA  ROUTE </t>
  </si>
  <si>
    <t>114S</t>
    <phoneticPr fontId="10" type="noConversion"/>
  </si>
  <si>
    <t>BROOKLYN BRIDGE</t>
    <phoneticPr fontId="10" type="noConversion"/>
  </si>
  <si>
    <t>089S</t>
    <phoneticPr fontId="10" type="noConversion"/>
  </si>
  <si>
    <t>ITAL LAGUNA</t>
    <phoneticPr fontId="10" type="noConversion"/>
  </si>
  <si>
    <t>MELBOURNE</t>
    <phoneticPr fontId="10" type="noConversion"/>
  </si>
  <si>
    <t>HSD</t>
    <phoneticPr fontId="10" type="noConversion"/>
  </si>
  <si>
    <t>MELBOURNE</t>
    <phoneticPr fontId="10" type="noConversion"/>
  </si>
  <si>
    <t>CMA</t>
    <phoneticPr fontId="10" type="noConversion"/>
  </si>
  <si>
    <t>111S</t>
    <phoneticPr fontId="10" type="noConversion"/>
  </si>
  <si>
    <t>MAERSK SEMAKAU</t>
    <phoneticPr fontId="10" type="noConversion"/>
  </si>
  <si>
    <t>110S</t>
    <phoneticPr fontId="10" type="noConversion"/>
  </si>
  <si>
    <t>PL GERMANY</t>
    <phoneticPr fontId="10" type="noConversion"/>
  </si>
  <si>
    <t>109S</t>
    <phoneticPr fontId="10" type="noConversion"/>
  </si>
  <si>
    <t>MOL PRESENCE</t>
    <phoneticPr fontId="10" type="noConversion"/>
  </si>
  <si>
    <t>108S</t>
    <phoneticPr fontId="10" type="noConversion"/>
  </si>
  <si>
    <t>MOL PROFICIENCY</t>
    <phoneticPr fontId="10" type="noConversion"/>
  </si>
  <si>
    <t>SYDNEY</t>
    <phoneticPr fontId="10" type="noConversion"/>
  </si>
  <si>
    <t>247S</t>
    <phoneticPr fontId="10" type="noConversion"/>
  </si>
  <si>
    <t>BREMEN BELLE</t>
    <phoneticPr fontId="10" type="noConversion"/>
  </si>
  <si>
    <t>246S</t>
    <phoneticPr fontId="10" type="noConversion"/>
  </si>
  <si>
    <t>FOLEGANDROS</t>
    <phoneticPr fontId="10" type="noConversion"/>
  </si>
  <si>
    <t>245S</t>
    <phoneticPr fontId="10" type="noConversion"/>
  </si>
  <si>
    <t xml:space="preserve">GSL VINIA </t>
    <phoneticPr fontId="10" type="noConversion"/>
  </si>
  <si>
    <t>244S</t>
    <phoneticPr fontId="10" type="noConversion"/>
  </si>
  <si>
    <t xml:space="preserve">TINA I </t>
    <phoneticPr fontId="10" type="noConversion"/>
  </si>
  <si>
    <t>MCC</t>
    <phoneticPr fontId="10" type="noConversion"/>
  </si>
  <si>
    <t>243S</t>
    <phoneticPr fontId="10" type="noConversion"/>
  </si>
  <si>
    <t>2416S</t>
    <phoneticPr fontId="10" type="noConversion"/>
  </si>
  <si>
    <t>SITC QIUMING</t>
    <phoneticPr fontId="10" type="noConversion"/>
  </si>
  <si>
    <t>SITC HUIMING</t>
    <phoneticPr fontId="10" type="noConversion"/>
  </si>
  <si>
    <t>SITC</t>
    <phoneticPr fontId="10" type="noConversion"/>
  </si>
  <si>
    <t>2414S</t>
    <phoneticPr fontId="10" type="noConversion"/>
  </si>
  <si>
    <t>SITC CHANGMING</t>
    <phoneticPr fontId="10" type="noConversion"/>
  </si>
  <si>
    <t>CHITTAGONG</t>
    <phoneticPr fontId="10" type="noConversion"/>
  </si>
  <si>
    <t>890W</t>
    <phoneticPr fontId="10" type="noConversion"/>
  </si>
  <si>
    <t>NAVIOS BAHAMAS</t>
    <phoneticPr fontId="10" type="noConversion"/>
  </si>
  <si>
    <t>170W</t>
    <phoneticPr fontId="10" type="noConversion"/>
  </si>
  <si>
    <t>EVER UNIFIC</t>
    <phoneticPr fontId="10" type="noConversion"/>
  </si>
  <si>
    <t>894W</t>
    <phoneticPr fontId="10" type="noConversion"/>
  </si>
  <si>
    <t>CELSIUS NAIROBI</t>
    <phoneticPr fontId="10" type="noConversion"/>
  </si>
  <si>
    <t>23002W</t>
    <phoneticPr fontId="10" type="noConversion"/>
  </si>
  <si>
    <t>TS KELANG</t>
    <phoneticPr fontId="10" type="noConversion"/>
  </si>
  <si>
    <t>HMM</t>
    <phoneticPr fontId="10" type="noConversion"/>
  </si>
  <si>
    <t>895W</t>
    <phoneticPr fontId="10" type="noConversion"/>
  </si>
  <si>
    <t>CELSIUS NAPLES</t>
    <phoneticPr fontId="10" type="noConversion"/>
  </si>
  <si>
    <t>QI446A</t>
    <phoneticPr fontId="10" type="noConversion"/>
  </si>
  <si>
    <t>MSC CASSANDRE</t>
    <phoneticPr fontId="10" type="noConversion"/>
  </si>
  <si>
    <t>QI445A</t>
    <phoneticPr fontId="10" type="noConversion"/>
  </si>
  <si>
    <t>MSC CHIARA X</t>
    <phoneticPr fontId="10" type="noConversion"/>
  </si>
  <si>
    <t>MSC</t>
    <phoneticPr fontId="10" type="noConversion"/>
  </si>
  <si>
    <t>QI444A</t>
    <phoneticPr fontId="10" type="noConversion"/>
  </si>
  <si>
    <t>MSC AINO</t>
    <phoneticPr fontId="10" type="noConversion"/>
  </si>
  <si>
    <t>COLOMBO</t>
    <phoneticPr fontId="10" type="noConversion"/>
  </si>
  <si>
    <t>0FD7DW1MA</t>
    <phoneticPr fontId="10" type="noConversion"/>
  </si>
  <si>
    <t>ARAYA BHUM</t>
    <phoneticPr fontId="10" type="noConversion"/>
  </si>
  <si>
    <t>CMA</t>
    <phoneticPr fontId="10" type="noConversion"/>
  </si>
  <si>
    <t>0MEDLW1MA</t>
    <phoneticPr fontId="10" type="noConversion"/>
  </si>
  <si>
    <t>CMA CGM INTEGRITY</t>
    <phoneticPr fontId="10" type="noConversion"/>
  </si>
  <si>
    <t>244W</t>
    <phoneticPr fontId="10" type="noConversion"/>
  </si>
  <si>
    <t>SHIJING</t>
    <phoneticPr fontId="10" type="noConversion"/>
  </si>
  <si>
    <t>243W</t>
    <phoneticPr fontId="10" type="noConversion"/>
  </si>
  <si>
    <t>ALS APOLLO</t>
    <phoneticPr fontId="10" type="noConversion"/>
  </si>
  <si>
    <t>242W</t>
    <phoneticPr fontId="10" type="noConversion"/>
  </si>
  <si>
    <t>NORTHERN DIAMOND</t>
    <phoneticPr fontId="10" type="noConversion"/>
  </si>
  <si>
    <t>241W</t>
    <phoneticPr fontId="10" type="noConversion"/>
  </si>
  <si>
    <t>SOFIA I</t>
    <phoneticPr fontId="10" type="noConversion"/>
  </si>
  <si>
    <t>MSK</t>
    <phoneticPr fontId="10" type="noConversion"/>
  </si>
  <si>
    <t>24007W</t>
    <phoneticPr fontId="10" type="noConversion"/>
  </si>
  <si>
    <t>ZHONG GU JI NAN</t>
    <phoneticPr fontId="10" type="noConversion"/>
  </si>
  <si>
    <t>2406W</t>
    <phoneticPr fontId="10" type="noConversion"/>
  </si>
  <si>
    <t>KMTC MUNDRA</t>
    <phoneticPr fontId="10" type="noConversion"/>
  </si>
  <si>
    <t>TSL</t>
    <phoneticPr fontId="10" type="noConversion"/>
  </si>
  <si>
    <t>2407W</t>
    <phoneticPr fontId="10" type="noConversion"/>
  </si>
  <si>
    <t>KMTC COLOMBO</t>
    <phoneticPr fontId="10" type="noConversion"/>
  </si>
  <si>
    <t>0FF97W1MA</t>
    <phoneticPr fontId="10" type="noConversion"/>
  </si>
  <si>
    <t>APL ANTWERP</t>
    <phoneticPr fontId="10" type="noConversion"/>
  </si>
  <si>
    <t>0FF95W1MA</t>
    <phoneticPr fontId="10" type="noConversion"/>
  </si>
  <si>
    <t>CMA CGM BRAHMAPUTRA</t>
    <phoneticPr fontId="10" type="noConversion"/>
  </si>
  <si>
    <t>0FF93W1MA</t>
    <phoneticPr fontId="10" type="noConversion"/>
  </si>
  <si>
    <t>CMA CGM FIGARO</t>
    <phoneticPr fontId="10" type="noConversion"/>
  </si>
  <si>
    <t>BLANK SAILING</t>
    <phoneticPr fontId="10" type="noConversion"/>
  </si>
  <si>
    <t>COSCO/OOCL</t>
    <phoneticPr fontId="10" type="noConversion"/>
  </si>
  <si>
    <t>0FF8ZW1MA</t>
    <phoneticPr fontId="10" type="noConversion"/>
  </si>
  <si>
    <t>LOTUS A</t>
    <phoneticPr fontId="10" type="noConversion"/>
  </si>
  <si>
    <t>KARACHI</t>
    <phoneticPr fontId="10" type="noConversion"/>
  </si>
  <si>
    <t>2442W</t>
    <phoneticPr fontId="10" type="noConversion"/>
  </si>
  <si>
    <t>NAVIOS UTMOST</t>
    <phoneticPr fontId="10" type="noConversion"/>
  </si>
  <si>
    <t>094W</t>
    <phoneticPr fontId="10" type="noConversion"/>
  </si>
  <si>
    <t>XIN TIAN JIN</t>
    <phoneticPr fontId="10" type="noConversion"/>
  </si>
  <si>
    <t>0FDD5W1MA</t>
    <phoneticPr fontId="10" type="noConversion"/>
  </si>
  <si>
    <t>CMA CGM PUCCINI</t>
    <phoneticPr fontId="10" type="noConversion"/>
  </si>
  <si>
    <t>2407W</t>
    <phoneticPr fontId="10" type="noConversion"/>
  </si>
  <si>
    <t>KMTC MUMBAI</t>
    <phoneticPr fontId="10" type="noConversion"/>
  </si>
  <si>
    <t>2408W</t>
    <phoneticPr fontId="10" type="noConversion"/>
  </si>
  <si>
    <t>KMTC JEBEL ALI</t>
    <phoneticPr fontId="10" type="noConversion"/>
  </si>
  <si>
    <t>TIGER CHENNAI</t>
    <phoneticPr fontId="10" type="noConversion"/>
  </si>
  <si>
    <t>W026</t>
    <phoneticPr fontId="10" type="noConversion"/>
  </si>
  <si>
    <t>WAN HAI 353</t>
    <phoneticPr fontId="10" type="noConversion"/>
  </si>
  <si>
    <t>WANHAI</t>
    <phoneticPr fontId="10" type="noConversion"/>
  </si>
  <si>
    <t>W179</t>
    <phoneticPr fontId="10" type="noConversion"/>
  </si>
  <si>
    <t>WAN HAI 505</t>
    <phoneticPr fontId="10" type="noConversion"/>
  </si>
  <si>
    <t>RCL</t>
    <phoneticPr fontId="10" type="noConversion"/>
  </si>
  <si>
    <t>CHENNAI</t>
    <phoneticPr fontId="10" type="noConversion"/>
  </si>
  <si>
    <t>902W</t>
    <phoneticPr fontId="10" type="noConversion"/>
  </si>
  <si>
    <t>CELSIUS NAPLES</t>
    <phoneticPr fontId="10" type="noConversion"/>
  </si>
  <si>
    <t>126W</t>
    <phoneticPr fontId="10" type="noConversion"/>
  </si>
  <si>
    <t>EVER SIGMA</t>
    <phoneticPr fontId="10" type="noConversion"/>
  </si>
  <si>
    <t>089W</t>
    <phoneticPr fontId="10" type="noConversion"/>
  </si>
  <si>
    <t>SEATTLE BRIDGE</t>
    <phoneticPr fontId="10" type="noConversion"/>
  </si>
  <si>
    <t>20W</t>
    <phoneticPr fontId="10" type="noConversion"/>
  </si>
  <si>
    <t>SHIMIN</t>
    <phoneticPr fontId="10" type="noConversion"/>
  </si>
  <si>
    <t>167W</t>
    <phoneticPr fontId="10" type="noConversion"/>
  </si>
  <si>
    <t>EVER ETHIC</t>
    <phoneticPr fontId="10" type="noConversion"/>
  </si>
  <si>
    <t>185W</t>
    <phoneticPr fontId="10" type="noConversion"/>
  </si>
  <si>
    <t>EVER EAGLE</t>
    <phoneticPr fontId="10" type="noConversion"/>
  </si>
  <si>
    <t>ESL DACHAN BAY</t>
    <phoneticPr fontId="10" type="noConversion"/>
  </si>
  <si>
    <t>906W</t>
    <phoneticPr fontId="10" type="noConversion"/>
  </si>
  <si>
    <t>130W</t>
    <phoneticPr fontId="10" type="noConversion"/>
  </si>
  <si>
    <t>W012</t>
    <phoneticPr fontId="10" type="noConversion"/>
  </si>
  <si>
    <t>WAN HAI 360</t>
    <phoneticPr fontId="10" type="noConversion"/>
  </si>
  <si>
    <t>W017</t>
    <phoneticPr fontId="10" type="noConversion"/>
  </si>
  <si>
    <t>WAN HAI 361</t>
    <phoneticPr fontId="10" type="noConversion"/>
  </si>
  <si>
    <t>W004</t>
    <phoneticPr fontId="10" type="noConversion"/>
  </si>
  <si>
    <t>WAN HAI 373</t>
    <phoneticPr fontId="10" type="noConversion"/>
  </si>
  <si>
    <t>CLOSING</t>
    <phoneticPr fontId="10" type="noConversion"/>
  </si>
  <si>
    <t>NHAVA SHEVA</t>
    <phoneticPr fontId="10" type="noConversion"/>
  </si>
  <si>
    <t>0XW1RS1NC</t>
    <phoneticPr fontId="10" type="noConversion"/>
  </si>
  <si>
    <t>CMA CGM EIFFEL</t>
    <phoneticPr fontId="10" type="noConversion"/>
  </si>
  <si>
    <t>CMA</t>
    <phoneticPr fontId="10" type="noConversion"/>
  </si>
  <si>
    <t>0XW1PS1NC</t>
    <phoneticPr fontId="10" type="noConversion"/>
  </si>
  <si>
    <t>DERBY D</t>
    <phoneticPr fontId="10" type="noConversion"/>
  </si>
  <si>
    <t>MANILA</t>
    <phoneticPr fontId="10" type="noConversion"/>
  </si>
  <si>
    <t>113S</t>
    <phoneticPr fontId="10" type="noConversion"/>
  </si>
  <si>
    <t>XIN QIN HUANG DAO</t>
    <phoneticPr fontId="10" type="noConversion"/>
  </si>
  <si>
    <t>098S</t>
    <phoneticPr fontId="10" type="noConversion"/>
  </si>
  <si>
    <t>TIAN CHANG HE</t>
    <phoneticPr fontId="10" type="noConversion"/>
  </si>
  <si>
    <t>192S</t>
    <phoneticPr fontId="10" type="noConversion"/>
  </si>
  <si>
    <t>XIN QIN ZHOU</t>
    <phoneticPr fontId="10" type="noConversion"/>
  </si>
  <si>
    <t>OOCL</t>
    <phoneticPr fontId="10" type="noConversion"/>
  </si>
  <si>
    <t>154S</t>
    <phoneticPr fontId="10" type="noConversion"/>
  </si>
  <si>
    <t>OOCL CALIFORNIA</t>
    <phoneticPr fontId="10" type="noConversion"/>
  </si>
  <si>
    <t>PORT KELANG</t>
    <phoneticPr fontId="10" type="noConversion"/>
  </si>
  <si>
    <t>077S</t>
    <phoneticPr fontId="10" type="noConversion"/>
  </si>
  <si>
    <t>XIN NING BO</t>
    <phoneticPr fontId="10" type="noConversion"/>
  </si>
  <si>
    <t>126S</t>
    <phoneticPr fontId="10" type="noConversion"/>
  </si>
  <si>
    <t>055S</t>
    <phoneticPr fontId="10" type="noConversion"/>
  </si>
  <si>
    <t>COSCO VALENCIA</t>
    <phoneticPr fontId="10" type="noConversion"/>
  </si>
  <si>
    <t>076S</t>
    <phoneticPr fontId="10" type="noConversion"/>
  </si>
  <si>
    <t>0XL75S1NC</t>
    <phoneticPr fontId="10" type="noConversion"/>
  </si>
  <si>
    <t>CMA CGM KRUGER</t>
    <phoneticPr fontId="10" type="noConversion"/>
  </si>
  <si>
    <t>0XL73S1MA</t>
    <phoneticPr fontId="10" type="noConversion"/>
  </si>
  <si>
    <t>CMA CGM PASSION</t>
    <phoneticPr fontId="10" type="noConversion"/>
  </si>
  <si>
    <t>0XL71S1MA</t>
    <phoneticPr fontId="10" type="noConversion"/>
  </si>
  <si>
    <t>INTERASIA ACCELERATE</t>
    <phoneticPr fontId="10" type="noConversion"/>
  </si>
  <si>
    <t>KMTC</t>
    <phoneticPr fontId="10" type="noConversion"/>
  </si>
  <si>
    <t>0XL6ZS1MA</t>
    <phoneticPr fontId="10" type="noConversion"/>
  </si>
  <si>
    <t>CMA CGM DOLOMITES</t>
    <phoneticPr fontId="10" type="noConversion"/>
  </si>
  <si>
    <t>JAKARTA</t>
    <phoneticPr fontId="10" type="noConversion"/>
  </si>
  <si>
    <t>125S</t>
    <phoneticPr fontId="10" type="noConversion"/>
  </si>
  <si>
    <t>COSCO COLOMBO</t>
    <phoneticPr fontId="10" type="noConversion"/>
  </si>
  <si>
    <t>XIN YING KOU</t>
    <phoneticPr fontId="10" type="noConversion"/>
  </si>
  <si>
    <t>COSCO DURBAN</t>
    <phoneticPr fontId="10" type="noConversion"/>
  </si>
  <si>
    <t>124S</t>
    <phoneticPr fontId="10" type="noConversion"/>
  </si>
  <si>
    <t>COSCO</t>
    <phoneticPr fontId="10" type="noConversion"/>
  </si>
  <si>
    <t>XIN YING KOU</t>
    <phoneticPr fontId="10" type="noConversion"/>
  </si>
  <si>
    <t>CMA/OOCL/ASL</t>
    <phoneticPr fontId="10" type="noConversion"/>
  </si>
  <si>
    <t>954S</t>
    <phoneticPr fontId="10" type="noConversion"/>
  </si>
  <si>
    <t>XUTRA BHUM</t>
    <phoneticPr fontId="10" type="noConversion"/>
  </si>
  <si>
    <t>078S</t>
    <phoneticPr fontId="10" type="noConversion"/>
  </si>
  <si>
    <t>YM CELEBRITY</t>
    <phoneticPr fontId="10" type="noConversion"/>
  </si>
  <si>
    <t>217S</t>
    <phoneticPr fontId="10" type="noConversion"/>
  </si>
  <si>
    <t>BUXMELODY</t>
    <phoneticPr fontId="10" type="noConversion"/>
  </si>
  <si>
    <t>953S</t>
    <phoneticPr fontId="10" type="noConversion"/>
  </si>
  <si>
    <t>HOCHIMINH</t>
  </si>
  <si>
    <t>050S</t>
    <phoneticPr fontId="10" type="noConversion"/>
  </si>
  <si>
    <t>LYDIA</t>
    <phoneticPr fontId="10" type="noConversion"/>
  </si>
  <si>
    <t>146S</t>
    <phoneticPr fontId="10" type="noConversion"/>
  </si>
  <si>
    <t>RACHA BHUM</t>
    <phoneticPr fontId="10" type="noConversion"/>
  </si>
  <si>
    <t>030S</t>
    <phoneticPr fontId="10" type="noConversion"/>
  </si>
  <si>
    <t>LIOBA</t>
    <phoneticPr fontId="10" type="noConversion"/>
  </si>
  <si>
    <t>049S</t>
    <phoneticPr fontId="10" type="noConversion"/>
  </si>
  <si>
    <t>LYDIA</t>
    <phoneticPr fontId="10" type="noConversion"/>
  </si>
  <si>
    <t>145S</t>
    <phoneticPr fontId="10" type="noConversion"/>
  </si>
  <si>
    <t>HOCHIMINH</t>
    <phoneticPr fontId="10" type="noConversion"/>
  </si>
  <si>
    <t>102W</t>
    <phoneticPr fontId="10" type="noConversion"/>
  </si>
  <si>
    <t>CSCL URANUS</t>
    <phoneticPr fontId="10" type="noConversion"/>
  </si>
  <si>
    <t>BLANK SAILIN</t>
    <phoneticPr fontId="10" type="noConversion"/>
  </si>
  <si>
    <t>037W</t>
    <phoneticPr fontId="10" type="noConversion"/>
  </si>
  <si>
    <t>COSCO SHIPPING PLANET</t>
    <phoneticPr fontId="10" type="noConversion"/>
  </si>
  <si>
    <t>JEBEL ALI</t>
  </si>
  <si>
    <t>0069W</t>
    <phoneticPr fontId="10" type="noConversion"/>
  </si>
  <si>
    <t>CSCL NEPTUNE</t>
    <phoneticPr fontId="10" type="noConversion"/>
  </si>
  <si>
    <t>0051W</t>
    <phoneticPr fontId="10" type="noConversion"/>
  </si>
  <si>
    <t>CSCL INDIAN OCEAN</t>
    <phoneticPr fontId="10" type="noConversion"/>
  </si>
  <si>
    <t>0021W</t>
    <phoneticPr fontId="10" type="noConversion"/>
  </si>
  <si>
    <t>081W</t>
    <phoneticPr fontId="10" type="noConversion"/>
  </si>
  <si>
    <t>CSCL MERCURY</t>
    <phoneticPr fontId="10" type="noConversion"/>
  </si>
  <si>
    <t>050W</t>
    <phoneticPr fontId="10" type="noConversion"/>
  </si>
  <si>
    <t>080W</t>
    <phoneticPr fontId="10" type="noConversion"/>
  </si>
  <si>
    <t>021W</t>
    <phoneticPr fontId="10" type="noConversion"/>
  </si>
  <si>
    <t>COSCO SHIPPING AQUARIUS</t>
    <phoneticPr fontId="10" type="noConversion"/>
  </si>
  <si>
    <t>DUBAI/JEBEL ALI</t>
    <phoneticPr fontId="10" type="noConversion"/>
  </si>
  <si>
    <t>011W</t>
    <phoneticPr fontId="10" type="noConversion"/>
  </si>
  <si>
    <t>AL MURAYKH</t>
    <phoneticPr fontId="10" type="noConversion"/>
  </si>
  <si>
    <t>009W</t>
    <phoneticPr fontId="10" type="noConversion"/>
  </si>
  <si>
    <t>MOL TRUTH</t>
    <phoneticPr fontId="10" type="noConversion"/>
  </si>
  <si>
    <t>012W</t>
    <phoneticPr fontId="10" type="noConversion"/>
  </si>
  <si>
    <t>TIHAMA</t>
    <phoneticPr fontId="10" type="noConversion"/>
  </si>
  <si>
    <r>
      <t>Y</t>
    </r>
    <r>
      <rPr>
        <sz val="11"/>
        <color indexed="8"/>
        <rFont val="Times New Roman"/>
        <family val="1"/>
      </rPr>
      <t>ML</t>
    </r>
    <phoneticPr fontId="10" type="noConversion"/>
  </si>
  <si>
    <t>MOL TRIUMPH</t>
    <phoneticPr fontId="10" type="noConversion"/>
  </si>
  <si>
    <t>192S</t>
    <phoneticPr fontId="10" type="noConversion"/>
  </si>
  <si>
    <t>SINGAPORE</t>
    <phoneticPr fontId="10" type="noConversion"/>
  </si>
  <si>
    <t>2426S</t>
    <phoneticPr fontId="10" type="noConversion"/>
  </si>
  <si>
    <t>SITC ZHEJIANG</t>
    <phoneticPr fontId="10" type="noConversion"/>
  </si>
  <si>
    <t>2422S</t>
    <phoneticPr fontId="10" type="noConversion"/>
  </si>
  <si>
    <t>SITC MINGDE</t>
    <phoneticPr fontId="10" type="noConversion"/>
  </si>
  <si>
    <t>SITC JIADE</t>
    <phoneticPr fontId="10" type="noConversion"/>
  </si>
  <si>
    <t>BANGKOK</t>
    <phoneticPr fontId="10" type="noConversion"/>
  </si>
  <si>
    <t>BUXMELOD</t>
    <phoneticPr fontId="10" type="noConversion"/>
  </si>
  <si>
    <t>YML</t>
    <phoneticPr fontId="10" type="noConversion"/>
  </si>
  <si>
    <t>HONGKONG</t>
  </si>
  <si>
    <t>2432W</t>
    <phoneticPr fontId="10" type="noConversion"/>
  </si>
  <si>
    <t>CA SHANGHAI</t>
    <phoneticPr fontId="10" type="noConversion"/>
  </si>
  <si>
    <t>ASL</t>
    <phoneticPr fontId="10" type="noConversion"/>
  </si>
  <si>
    <t>2436W</t>
    <phoneticPr fontId="10" type="noConversion"/>
  </si>
  <si>
    <t>CA MANILA</t>
    <phoneticPr fontId="10" type="noConversion"/>
  </si>
  <si>
    <t>HONGKONG</t>
    <phoneticPr fontId="10" type="noConversion"/>
  </si>
  <si>
    <t>447E</t>
    <phoneticPr fontId="10" type="noConversion"/>
  </si>
  <si>
    <t>MAERSK EUREKA</t>
    <phoneticPr fontId="10" type="noConversion"/>
  </si>
  <si>
    <t>446E</t>
    <phoneticPr fontId="10" type="noConversion"/>
  </si>
  <si>
    <t>MAERSK EVORA</t>
    <phoneticPr fontId="10" type="noConversion"/>
  </si>
  <si>
    <t>445E</t>
    <phoneticPr fontId="10" type="noConversion"/>
  </si>
  <si>
    <t>MAERSK ELBA</t>
    <phoneticPr fontId="10" type="noConversion"/>
  </si>
  <si>
    <t>MSK</t>
    <phoneticPr fontId="10" type="noConversion"/>
  </si>
  <si>
    <t>444E</t>
    <phoneticPr fontId="10" type="noConversion"/>
  </si>
  <si>
    <t>MAERSK EMERALD</t>
    <phoneticPr fontId="10" type="noConversion"/>
  </si>
  <si>
    <t>COLON</t>
    <phoneticPr fontId="10" type="noConversion"/>
  </si>
  <si>
    <t>0PPGSE2MA</t>
    <phoneticPr fontId="10" type="noConversion"/>
  </si>
  <si>
    <t>CMA CGM JACQUES JUNIOR</t>
    <phoneticPr fontId="10" type="noConversion"/>
  </si>
  <si>
    <t>111E</t>
    <phoneticPr fontId="10" type="noConversion"/>
  </si>
  <si>
    <t>COSCO HELLAS</t>
    <phoneticPr fontId="10" type="noConversion"/>
  </si>
  <si>
    <t>0PPGOE2MA</t>
    <phoneticPr fontId="10" type="noConversion"/>
  </si>
  <si>
    <t>CMA CGM LIBRA</t>
    <phoneticPr fontId="10" type="noConversion"/>
  </si>
  <si>
    <t>0PPGME2MA</t>
    <phoneticPr fontId="10" type="noConversion"/>
  </si>
  <si>
    <t>CMA CGM VELA</t>
    <phoneticPr fontId="10" type="noConversion"/>
  </si>
  <si>
    <t xml:space="preserve">CAUCEDO 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</si>
  <si>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</si>
  <si>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</si>
  <si>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</si>
  <si>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</si>
  <si>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031S</t>
    <phoneticPr fontId="10" type="noConversion"/>
  </si>
  <si>
    <t>CORNELIUS MAERSK</t>
    <phoneticPr fontId="10" type="noConversion"/>
  </si>
  <si>
    <t>164E</t>
    <phoneticPr fontId="10" type="noConversion"/>
  </si>
  <si>
    <t>CSCL ASIA</t>
    <phoneticPr fontId="10" type="noConversion"/>
  </si>
  <si>
    <t>032E</t>
    <phoneticPr fontId="10" type="noConversion"/>
  </si>
  <si>
    <t>COSCO SHIPPING THAMES</t>
    <phoneticPr fontId="10" type="noConversion"/>
  </si>
  <si>
    <t>091E</t>
    <phoneticPr fontId="10" type="noConversion"/>
  </si>
  <si>
    <t>COSCO AMERICA</t>
    <phoneticPr fontId="10" type="noConversion"/>
  </si>
  <si>
    <t>037E</t>
    <phoneticPr fontId="10" type="noConversion"/>
  </si>
  <si>
    <t>COSCO SHIPPING SEINE</t>
    <phoneticPr fontId="10" type="noConversion"/>
  </si>
  <si>
    <t>124E</t>
    <phoneticPr fontId="10" type="noConversion"/>
  </si>
  <si>
    <t>YANTIAN</t>
    <phoneticPr fontId="10" type="noConversion"/>
  </si>
  <si>
    <t xml:space="preserve">MANZANILLO (MEX) </t>
    <phoneticPr fontId="10" type="noConversion"/>
  </si>
  <si>
    <t>FZ438A</t>
    <phoneticPr fontId="10" type="noConversion"/>
  </si>
  <si>
    <t>NAVARINO</t>
    <phoneticPr fontId="10" type="noConversion"/>
  </si>
  <si>
    <t>2438E</t>
    <phoneticPr fontId="10" type="noConversion"/>
  </si>
  <si>
    <t>SEASPAN BRILLIANCE</t>
    <phoneticPr fontId="10" type="noConversion"/>
  </si>
  <si>
    <t>2437E</t>
    <phoneticPr fontId="10" type="noConversion"/>
  </si>
  <si>
    <t>SEASPAN BREEZE</t>
    <phoneticPr fontId="10" type="noConversion"/>
  </si>
  <si>
    <t>ONE</t>
    <phoneticPr fontId="10" type="noConversion"/>
  </si>
  <si>
    <t>2436E</t>
    <phoneticPr fontId="10" type="noConversion"/>
  </si>
  <si>
    <t>IQUIQUE EXPRESS</t>
    <phoneticPr fontId="10" type="noConversion"/>
  </si>
  <si>
    <t>MAERSK EVORA</t>
    <phoneticPr fontId="10" type="noConversion"/>
  </si>
  <si>
    <t>MAERSK EMERALD</t>
    <phoneticPr fontId="10" type="noConversion"/>
  </si>
  <si>
    <t>2421E</t>
    <phoneticPr fontId="10" type="noConversion"/>
  </si>
  <si>
    <t>ATHOS</t>
    <phoneticPr fontId="10" type="noConversion"/>
  </si>
  <si>
    <t>VANTAGE</t>
    <phoneticPr fontId="10" type="noConversion"/>
  </si>
  <si>
    <t>2419E</t>
    <phoneticPr fontId="10" type="noConversion"/>
  </si>
  <si>
    <t>VALOR</t>
    <phoneticPr fontId="10" type="noConversion"/>
  </si>
  <si>
    <t>ONE</t>
    <phoneticPr fontId="10" type="noConversion"/>
  </si>
  <si>
    <t>2418E</t>
    <phoneticPr fontId="10" type="noConversion"/>
  </si>
  <si>
    <t>POSORJA EXPRESS</t>
    <phoneticPr fontId="10" type="noConversion"/>
  </si>
  <si>
    <t>CALLAO</t>
    <phoneticPr fontId="10" type="noConversion"/>
  </si>
  <si>
    <t>2326E</t>
    <phoneticPr fontId="10" type="noConversion"/>
  </si>
  <si>
    <t>0037E</t>
    <phoneticPr fontId="10" type="noConversion"/>
  </si>
  <si>
    <t>HYUNDAI SATURN</t>
    <phoneticPr fontId="10" type="noConversion"/>
  </si>
  <si>
    <t>2324E</t>
    <phoneticPr fontId="10" type="noConversion"/>
  </si>
  <si>
    <t>KUALA LUMPUR EXPRESS</t>
    <phoneticPr fontId="10" type="noConversion"/>
  </si>
  <si>
    <t>2323E</t>
    <phoneticPr fontId="10" type="noConversion"/>
  </si>
  <si>
    <t>2322E</t>
    <phoneticPr fontId="10" type="noConversion"/>
  </si>
  <si>
    <r>
      <t>0</t>
    </r>
    <r>
      <rPr>
        <sz val="11"/>
        <color indexed="8"/>
        <rFont val="Times New Roman"/>
        <family val="1"/>
      </rPr>
      <t>11W</t>
    </r>
    <phoneticPr fontId="10" type="noConversion"/>
  </si>
  <si>
    <t>COSCO SHIPPING SCORPIO</t>
    <phoneticPr fontId="10" type="noConversion"/>
  </si>
  <si>
    <r>
      <t>0</t>
    </r>
    <r>
      <rPr>
        <sz val="11"/>
        <color indexed="8"/>
        <rFont val="Times New Roman"/>
        <family val="1"/>
      </rPr>
      <t>12W</t>
    </r>
    <phoneticPr fontId="10" type="noConversion"/>
  </si>
  <si>
    <t>010W</t>
    <phoneticPr fontId="10" type="noConversion"/>
  </si>
  <si>
    <t>COSCO SHIPPING NEBULA</t>
    <phoneticPr fontId="10" type="noConversion"/>
  </si>
  <si>
    <t>COSCO SHIPPING SAGITTA RIUS</t>
    <phoneticPr fontId="10" type="noConversion"/>
  </si>
  <si>
    <t>COSCO SHIPPING LIBRA</t>
    <phoneticPr fontId="10" type="noConversion"/>
  </si>
  <si>
    <t>HAM-SUD</t>
    <phoneticPr fontId="10" type="noConversion"/>
  </si>
  <si>
    <t>BUENOS AIRES</t>
    <phoneticPr fontId="10" type="noConversion"/>
  </si>
  <si>
    <t>TBN</t>
    <phoneticPr fontId="10" type="noConversion"/>
  </si>
  <si>
    <t>005W</t>
    <phoneticPr fontId="10" type="noConversion"/>
  </si>
  <si>
    <t>COSCO SHIPPING BRAZIL</t>
    <phoneticPr fontId="10" type="noConversion"/>
  </si>
  <si>
    <t>0BDJUW1MA</t>
    <phoneticPr fontId="10" type="noConversion"/>
  </si>
  <si>
    <t>CMA CGM BUZIOS</t>
    <phoneticPr fontId="10" type="noConversion"/>
  </si>
  <si>
    <t>004W</t>
    <phoneticPr fontId="10" type="noConversion"/>
  </si>
  <si>
    <t>COSCO SHIPPING ARGENTINA</t>
    <phoneticPr fontId="10" type="noConversion"/>
  </si>
  <si>
    <t>HYUNDAI NEPTUNE</t>
    <phoneticPr fontId="10" type="noConversion"/>
  </si>
  <si>
    <t>2447E</t>
    <phoneticPr fontId="10" type="noConversion"/>
  </si>
  <si>
    <t>COCHRANE</t>
    <phoneticPr fontId="10" type="noConversion"/>
  </si>
  <si>
    <t>2446E</t>
    <phoneticPr fontId="10" type="noConversion"/>
  </si>
  <si>
    <t>2445E</t>
    <phoneticPr fontId="10" type="noConversion"/>
  </si>
  <si>
    <t>114W</t>
    <phoneticPr fontId="10" type="noConversion"/>
  </si>
  <si>
    <t>ZIM SHANGHAI</t>
    <phoneticPr fontId="10" type="noConversion"/>
  </si>
  <si>
    <t>096W</t>
    <phoneticPr fontId="10" type="noConversion"/>
  </si>
  <si>
    <t>COSCO SURABAYA</t>
    <phoneticPr fontId="10" type="noConversion"/>
  </si>
  <si>
    <t>071W</t>
    <phoneticPr fontId="10" type="noConversion"/>
  </si>
  <si>
    <t>COSCO WELLINGTON</t>
    <phoneticPr fontId="10" type="noConversion"/>
  </si>
  <si>
    <t>940W</t>
    <phoneticPr fontId="10" type="noConversion"/>
  </si>
  <si>
    <t>2M012</t>
    <phoneticPr fontId="10" type="noConversion"/>
  </si>
  <si>
    <t>939W</t>
    <phoneticPr fontId="10" type="noConversion"/>
  </si>
  <si>
    <t>MARGRETHE MAERSK</t>
    <phoneticPr fontId="10" type="noConversion"/>
  </si>
  <si>
    <t>938W</t>
    <phoneticPr fontId="10" type="noConversion"/>
  </si>
  <si>
    <t>MAASTRICHT MAERSK</t>
    <phoneticPr fontId="10" type="noConversion"/>
  </si>
  <si>
    <t>937W</t>
    <phoneticPr fontId="10" type="noConversion"/>
  </si>
  <si>
    <t>MSC VENICE</t>
    <phoneticPr fontId="10" type="noConversion"/>
  </si>
  <si>
    <t>936W</t>
    <phoneticPr fontId="10" type="noConversion"/>
  </si>
  <si>
    <t>ESTELLE MAERSK</t>
    <phoneticPr fontId="10" type="noConversion"/>
  </si>
  <si>
    <t>MONTEVIDEO</t>
    <phoneticPr fontId="10" type="noConversion"/>
  </si>
  <si>
    <t>033E</t>
    <phoneticPr fontId="10" type="noConversion"/>
  </si>
  <si>
    <t>CSCL YELLOW SEA</t>
    <phoneticPr fontId="10" type="noConversion"/>
  </si>
  <si>
    <t>036E</t>
    <phoneticPr fontId="10" type="noConversion"/>
  </si>
  <si>
    <t>CSCL SUMMER</t>
    <phoneticPr fontId="10" type="noConversion"/>
  </si>
  <si>
    <t>CSCL SPRING</t>
    <phoneticPr fontId="10" type="noConversion"/>
  </si>
  <si>
    <t>044E</t>
    <phoneticPr fontId="10" type="noConversion"/>
  </si>
  <si>
    <t>CSCL SOUTH CHINA SEA</t>
    <phoneticPr fontId="10" type="noConversion"/>
  </si>
  <si>
    <t>039E</t>
    <phoneticPr fontId="10" type="noConversion"/>
  </si>
  <si>
    <t>CSCL EAST CHINA SEA</t>
    <phoneticPr fontId="10" type="noConversion"/>
  </si>
  <si>
    <t>DALLAS</t>
  </si>
  <si>
    <t>0BH5NE1MA</t>
    <phoneticPr fontId="10" type="noConversion"/>
  </si>
  <si>
    <t>COSCO NETHERLANDS</t>
    <phoneticPr fontId="10" type="noConversion"/>
  </si>
  <si>
    <t>0BH5LE1MA</t>
    <phoneticPr fontId="10" type="noConversion"/>
  </si>
  <si>
    <t>COSCO DENMARK</t>
    <phoneticPr fontId="10" type="noConversion"/>
  </si>
  <si>
    <t>0BH5JE1MA</t>
    <phoneticPr fontId="10" type="noConversion"/>
  </si>
  <si>
    <t>COSCO GLORY</t>
    <phoneticPr fontId="10" type="noConversion"/>
  </si>
  <si>
    <t>0BH5HE1MA</t>
    <phoneticPr fontId="10" type="noConversion"/>
  </si>
  <si>
    <t>COSCO ITALY</t>
    <phoneticPr fontId="10" type="noConversion"/>
  </si>
  <si>
    <t>0BH5FE1MA</t>
    <phoneticPr fontId="10" type="noConversion"/>
  </si>
  <si>
    <t>COSCO ENGLAND</t>
    <phoneticPr fontId="10" type="noConversion"/>
  </si>
  <si>
    <t>047E</t>
    <phoneticPr fontId="10" type="noConversion"/>
  </si>
  <si>
    <t>EVER LIBRA</t>
    <phoneticPr fontId="10" type="noConversion"/>
  </si>
  <si>
    <t>040E</t>
    <phoneticPr fontId="10" type="noConversion"/>
  </si>
  <si>
    <t>EVER LOGIC</t>
    <phoneticPr fontId="10" type="noConversion"/>
  </si>
  <si>
    <t>030E</t>
    <phoneticPr fontId="10" type="noConversion"/>
  </si>
  <si>
    <t>EVER LOADING</t>
    <phoneticPr fontId="10" type="noConversion"/>
  </si>
  <si>
    <t>033E</t>
    <phoneticPr fontId="10" type="noConversion"/>
  </si>
  <si>
    <t>EVER LUCENT</t>
    <phoneticPr fontId="10" type="noConversion"/>
  </si>
  <si>
    <t>EMC</t>
    <phoneticPr fontId="10" type="noConversion"/>
  </si>
  <si>
    <t>019E</t>
    <phoneticPr fontId="10" type="noConversion"/>
  </si>
  <si>
    <t>007E</t>
    <phoneticPr fontId="10" type="noConversion"/>
  </si>
  <si>
    <t>PRE SIDENT WILSON</t>
    <phoneticPr fontId="10" type="noConversion"/>
  </si>
  <si>
    <t>009E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</si>
  <si>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</si>
  <si>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</si>
  <si>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</si>
  <si>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PRE SIDENT TRUMAN</t>
    <phoneticPr fontId="10" type="noConversion"/>
  </si>
  <si>
    <t>APL</t>
    <phoneticPr fontId="10" type="noConversion"/>
  </si>
  <si>
    <t>PRE SIDENT KENNEDY</t>
    <phoneticPr fontId="10" type="noConversion"/>
  </si>
  <si>
    <t>HOUSTON</t>
  </si>
  <si>
    <t>EVER LAUREL</t>
  </si>
  <si>
    <t>0VC37E</t>
    <phoneticPr fontId="10" type="noConversion"/>
  </si>
  <si>
    <t>CMA CGM JACQUES</t>
  </si>
  <si>
    <t>PENDIND</t>
    <phoneticPr fontId="10" type="noConversion"/>
  </si>
  <si>
    <t>PENDING</t>
    <phoneticPr fontId="10" type="noConversion"/>
  </si>
  <si>
    <t>EMC</t>
    <phoneticPr fontId="10" type="noConversion"/>
  </si>
  <si>
    <t>EVER LIVEN</t>
    <phoneticPr fontId="10" type="noConversion"/>
  </si>
  <si>
    <t>HOUSTON</t>
    <phoneticPr fontId="10" type="noConversion"/>
  </si>
  <si>
    <t>TO BE ADVISED</t>
    <phoneticPr fontId="10" type="noConversion"/>
  </si>
  <si>
    <t>106E</t>
    <phoneticPr fontId="10" type="noConversion"/>
  </si>
  <si>
    <t>061E</t>
    <phoneticPr fontId="10" type="noConversion"/>
  </si>
  <si>
    <t>CSCL AUTUMN</t>
    <phoneticPr fontId="10" type="noConversion"/>
  </si>
  <si>
    <t>COSCO TAICANG</t>
    <phoneticPr fontId="10" type="noConversion"/>
  </si>
  <si>
    <t>EVER LENIENT</t>
  </si>
  <si>
    <t>046E</t>
    <phoneticPr fontId="10" type="noConversion"/>
  </si>
  <si>
    <t>025E</t>
    <phoneticPr fontId="10" type="noConversion"/>
  </si>
  <si>
    <t>EVER LOVELY</t>
    <phoneticPr fontId="10" type="noConversion"/>
  </si>
  <si>
    <t>EVER LUCENT</t>
    <phoneticPr fontId="10" type="noConversion"/>
  </si>
  <si>
    <t>009E</t>
    <phoneticPr fontId="10" type="noConversion"/>
  </si>
  <si>
    <t>007E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</si>
  <si>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</si>
  <si>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</si>
  <si>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</si>
  <si>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</si>
  <si>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028E</t>
    <phoneticPr fontId="10" type="noConversion"/>
  </si>
  <si>
    <t>COSCO SPAIN</t>
    <phoneticPr fontId="10" type="noConversion"/>
  </si>
  <si>
    <t>024E</t>
    <phoneticPr fontId="10" type="noConversion"/>
  </si>
  <si>
    <t>DALLAS</t>
    <phoneticPr fontId="10" type="noConversion"/>
  </si>
  <si>
    <t>FJ448W</t>
    <phoneticPr fontId="10" type="noConversion"/>
  </si>
  <si>
    <t>MSC APOLLINE</t>
    <phoneticPr fontId="10" type="noConversion"/>
  </si>
  <si>
    <t>FJ447W</t>
    <phoneticPr fontId="10" type="noConversion"/>
  </si>
  <si>
    <t>MSC ARINA</t>
    <phoneticPr fontId="10" type="noConversion"/>
  </si>
  <si>
    <t>FJ446W</t>
    <phoneticPr fontId="10" type="noConversion"/>
  </si>
  <si>
    <t>MSC METTE</t>
    <phoneticPr fontId="10" type="noConversion"/>
  </si>
  <si>
    <t>FJ445W</t>
    <phoneticPr fontId="10" type="noConversion"/>
  </si>
  <si>
    <t>MSC ALLEGRA</t>
    <phoneticPr fontId="10" type="noConversion"/>
  </si>
  <si>
    <t>MIAMI</t>
    <phoneticPr fontId="10" type="noConversion"/>
  </si>
  <si>
    <t>ONE CONTINUITY</t>
    <phoneticPr fontId="10" type="noConversion"/>
  </si>
  <si>
    <t>067E</t>
    <phoneticPr fontId="10" type="noConversion"/>
  </si>
  <si>
    <t>MOL CREATION</t>
    <phoneticPr fontId="10" type="noConversion"/>
  </si>
  <si>
    <t>069E</t>
    <phoneticPr fontId="10" type="noConversion"/>
  </si>
  <si>
    <t>MOL CELEBRATION</t>
    <phoneticPr fontId="10" type="noConversion"/>
  </si>
  <si>
    <t>041E</t>
    <phoneticPr fontId="10" type="noConversion"/>
  </si>
  <si>
    <t>ONE COMMITMENT</t>
    <phoneticPr fontId="10" type="noConversion"/>
  </si>
  <si>
    <t>205E</t>
    <phoneticPr fontId="10" type="noConversion"/>
  </si>
  <si>
    <t>MOL CHARISMA</t>
    <phoneticPr fontId="10" type="noConversion"/>
  </si>
  <si>
    <t>2004E</t>
    <phoneticPr fontId="10" type="noConversion"/>
  </si>
  <si>
    <t>CAP SAN VINCENT</t>
    <phoneticPr fontId="10" type="noConversion"/>
  </si>
  <si>
    <t>MAERSK ALFIRK</t>
    <phoneticPr fontId="10" type="noConversion"/>
  </si>
  <si>
    <t>MAERSK ALTAIR</t>
    <phoneticPr fontId="10" type="noConversion"/>
  </si>
  <si>
    <t>SMLINE</t>
    <phoneticPr fontId="10" type="noConversion"/>
  </si>
  <si>
    <t>2003E</t>
    <phoneticPr fontId="10" type="noConversion"/>
  </si>
  <si>
    <t>CAP SAN JUAN</t>
    <phoneticPr fontId="10" type="noConversion"/>
  </si>
  <si>
    <t>TORONTO</t>
    <phoneticPr fontId="10" type="noConversion"/>
  </si>
  <si>
    <t>079E</t>
    <phoneticPr fontId="10" type="noConversion"/>
  </si>
  <si>
    <t>YM MOVEMENT</t>
    <phoneticPr fontId="10" type="noConversion"/>
  </si>
  <si>
    <t>121E</t>
    <phoneticPr fontId="10" type="noConversion"/>
  </si>
  <si>
    <t>CONTI CONTESSA</t>
    <phoneticPr fontId="10" type="noConversion"/>
  </si>
  <si>
    <t>186E</t>
    <phoneticPr fontId="10" type="noConversion"/>
  </si>
  <si>
    <t>YM PLUM</t>
    <phoneticPr fontId="10" type="noConversion"/>
  </si>
  <si>
    <t>104E</t>
    <phoneticPr fontId="10" type="noConversion"/>
  </si>
  <si>
    <t>YM MUTUALITY</t>
    <phoneticPr fontId="10" type="noConversion"/>
  </si>
  <si>
    <t>ONE</t>
    <phoneticPr fontId="10" type="noConversion"/>
  </si>
  <si>
    <t>100E</t>
    <phoneticPr fontId="10" type="noConversion"/>
  </si>
  <si>
    <t>COSCO</t>
    <phoneticPr fontId="10" type="noConversion"/>
  </si>
  <si>
    <t>MAERSK EVORA</t>
    <phoneticPr fontId="10" type="noConversion"/>
  </si>
  <si>
    <t>2003E</t>
    <phoneticPr fontId="10" type="noConversion"/>
  </si>
  <si>
    <t>104E</t>
    <phoneticPr fontId="10" type="noConversion"/>
  </si>
  <si>
    <t>100E</t>
    <phoneticPr fontId="10" type="noConversion"/>
  </si>
  <si>
    <t>022E</t>
    <phoneticPr fontId="10" type="noConversion"/>
  </si>
  <si>
    <t>005E</t>
    <phoneticPr fontId="10" type="noConversion"/>
  </si>
  <si>
    <t>023E</t>
    <phoneticPr fontId="10" type="noConversion"/>
  </si>
  <si>
    <t>CSCL BOHAI SEA</t>
    <phoneticPr fontId="10" type="noConversion"/>
  </si>
  <si>
    <t>COSCO/CMA</t>
  </si>
  <si>
    <t>MONTREAL</t>
    <phoneticPr fontId="10" type="noConversion"/>
  </si>
  <si>
    <t>CONTI CONTESSA</t>
    <phoneticPr fontId="10" type="noConversion"/>
  </si>
  <si>
    <t>186E</t>
    <phoneticPr fontId="10" type="noConversion"/>
  </si>
  <si>
    <t>YM MUTUALITY</t>
    <phoneticPr fontId="10" type="noConversion"/>
  </si>
  <si>
    <t>ONE</t>
  </si>
  <si>
    <t>VANCOUVER</t>
  </si>
  <si>
    <t>2005E</t>
    <phoneticPr fontId="10" type="noConversion"/>
  </si>
  <si>
    <t>SM TIANJIN</t>
    <phoneticPr fontId="10" type="noConversion"/>
  </si>
  <si>
    <t>SM MUMBAI</t>
    <phoneticPr fontId="10" type="noConversion"/>
  </si>
  <si>
    <t>SCHUBERT</t>
    <phoneticPr fontId="10" type="noConversion"/>
  </si>
  <si>
    <t>SM QINGDAO</t>
    <phoneticPr fontId="10" type="noConversion"/>
  </si>
  <si>
    <t>SM LINE</t>
  </si>
  <si>
    <t>VANCOUVER</t>
    <phoneticPr fontId="10" type="noConversion"/>
  </si>
  <si>
    <t>YM MOVEMENT</t>
    <phoneticPr fontId="10" type="noConversion"/>
  </si>
  <si>
    <t>186E</t>
    <phoneticPr fontId="10" type="noConversion"/>
  </si>
  <si>
    <t>ONE COSMOS</t>
    <phoneticPr fontId="10" type="noConversion"/>
  </si>
  <si>
    <t>SEATTLE/TACOMA</t>
    <phoneticPr fontId="10" type="noConversion"/>
  </si>
  <si>
    <t>COSCO KAOHSIUNG</t>
    <phoneticPr fontId="10" type="noConversion"/>
  </si>
  <si>
    <t>BLANK SAILING</t>
    <phoneticPr fontId="10" type="noConversion"/>
  </si>
  <si>
    <t>OOCL</t>
    <phoneticPr fontId="10" type="noConversion"/>
  </si>
  <si>
    <t>098E</t>
    <phoneticPr fontId="10" type="noConversion"/>
  </si>
  <si>
    <t>CHICAGO</t>
    <phoneticPr fontId="10" type="noConversion"/>
  </si>
  <si>
    <t>CARRIER</t>
    <phoneticPr fontId="10" type="noConversion"/>
  </si>
  <si>
    <t>VESSEL</t>
    <phoneticPr fontId="10" type="noConversion"/>
  </si>
  <si>
    <t>SOFIA EXPRESS</t>
    <phoneticPr fontId="10" type="noConversion"/>
  </si>
  <si>
    <t>077E</t>
    <phoneticPr fontId="10" type="noConversion"/>
  </si>
  <si>
    <t>042E</t>
    <phoneticPr fontId="10" type="noConversion"/>
  </si>
  <si>
    <t>ONE HOUSTON</t>
    <phoneticPr fontId="10" type="noConversion"/>
  </si>
  <si>
    <t>089E</t>
    <phoneticPr fontId="10" type="noConversion"/>
  </si>
  <si>
    <t>HYUNDAI BRAVE</t>
    <phoneticPr fontId="10" type="noConversion"/>
  </si>
  <si>
    <t>CARRIER</t>
    <phoneticPr fontId="10" type="noConversion"/>
  </si>
  <si>
    <t>045E</t>
    <phoneticPr fontId="10" type="noConversion"/>
  </si>
  <si>
    <t>COSCO HARMONY</t>
    <phoneticPr fontId="10" type="noConversion"/>
  </si>
  <si>
    <t>CSCL WINTER</t>
    <phoneticPr fontId="10" type="noConversion"/>
  </si>
  <si>
    <t>COSCO SPAIN</t>
    <phoneticPr fontId="10" type="noConversion"/>
  </si>
  <si>
    <t>LONG BEACH</t>
  </si>
  <si>
    <t>014E</t>
    <phoneticPr fontId="10" type="noConversion"/>
  </si>
  <si>
    <t>YM THRONE</t>
    <phoneticPr fontId="10" type="noConversion"/>
  </si>
  <si>
    <t>017E</t>
    <phoneticPr fontId="10" type="noConversion"/>
  </si>
  <si>
    <t>YM TROPHY</t>
    <phoneticPr fontId="10" type="noConversion"/>
  </si>
  <si>
    <t>YM TOPMOST</t>
    <phoneticPr fontId="10" type="noConversion"/>
  </si>
  <si>
    <t>0017E</t>
    <phoneticPr fontId="10" type="noConversion"/>
  </si>
  <si>
    <t>HMM HANUL</t>
    <phoneticPr fontId="10" type="noConversion"/>
  </si>
  <si>
    <t>CHICAGO</t>
    <phoneticPr fontId="10" type="noConversion"/>
  </si>
  <si>
    <t>017E</t>
    <phoneticPr fontId="10" type="noConversion"/>
  </si>
  <si>
    <t>YM TROPHY</t>
    <phoneticPr fontId="10" type="noConversion"/>
  </si>
  <si>
    <t>YM TOPMOST</t>
    <phoneticPr fontId="10" type="noConversion"/>
  </si>
  <si>
    <t>0017E</t>
    <phoneticPr fontId="10" type="noConversion"/>
  </si>
  <si>
    <t>HMM HANUL</t>
    <phoneticPr fontId="10" type="noConversion"/>
  </si>
  <si>
    <t>020E</t>
    <phoneticPr fontId="10" type="noConversion"/>
  </si>
  <si>
    <t>028E</t>
    <phoneticPr fontId="10" type="noConversion"/>
  </si>
  <si>
    <t>024E</t>
    <phoneticPr fontId="10" type="noConversion"/>
  </si>
  <si>
    <t>OAKLAND/SAN FRANCISCO</t>
    <phoneticPr fontId="10" type="noConversion"/>
  </si>
  <si>
    <t>0TB51E1MA</t>
    <phoneticPr fontId="10" type="noConversion"/>
  </si>
  <si>
    <t>0TB4ZE1MA</t>
    <phoneticPr fontId="10" type="noConversion"/>
  </si>
  <si>
    <t>0TB4XE1MA</t>
    <phoneticPr fontId="10" type="noConversion"/>
  </si>
  <si>
    <t>0TB4VE1MA</t>
    <phoneticPr fontId="10" type="noConversion"/>
  </si>
  <si>
    <t>0TB4TE1MA</t>
    <phoneticPr fontId="10" type="noConversion"/>
  </si>
  <si>
    <t>EVER LOVELY</t>
    <phoneticPr fontId="10" type="noConversion"/>
  </si>
  <si>
    <t>036E</t>
    <phoneticPr fontId="10" type="noConversion"/>
  </si>
  <si>
    <t>036E</t>
    <phoneticPr fontId="10" type="noConversion"/>
  </si>
  <si>
    <t>CSCL SPRING</t>
    <phoneticPr fontId="10" type="noConversion"/>
  </si>
  <si>
    <t>CSCL SOUTH CHINA SEA</t>
    <phoneticPr fontId="10" type="noConversion"/>
  </si>
  <si>
    <t>0DBDDE1MA</t>
    <phoneticPr fontId="10" type="noConversion"/>
  </si>
  <si>
    <t>PRESIDENT EISENHOWER</t>
    <phoneticPr fontId="10" type="noConversion"/>
  </si>
  <si>
    <t>0DBDBE1MA</t>
    <phoneticPr fontId="10" type="noConversion"/>
  </si>
  <si>
    <t>PRESIDENT WILSON</t>
    <phoneticPr fontId="10" type="noConversion"/>
  </si>
  <si>
    <t>0DBD7E1MA</t>
    <phoneticPr fontId="10" type="noConversion"/>
  </si>
  <si>
    <t>PRESIDENT FD ROOSEVELT</t>
    <phoneticPr fontId="10" type="noConversion"/>
  </si>
  <si>
    <t>CMA</t>
    <phoneticPr fontId="10" type="noConversion"/>
  </si>
  <si>
    <t>0DBD3E1MA</t>
    <phoneticPr fontId="10" type="noConversion"/>
  </si>
  <si>
    <t>PRESIDENT CLEVELAND</t>
    <phoneticPr fontId="10" type="noConversion"/>
  </si>
  <si>
    <t>VOYAGE</t>
    <phoneticPr fontId="10" type="noConversion"/>
  </si>
  <si>
    <t>1144-075E</t>
    <phoneticPr fontId="10" type="noConversion"/>
  </si>
  <si>
    <t>1143-021E</t>
    <phoneticPr fontId="10" type="noConversion"/>
  </si>
  <si>
    <t>EVER FAST</t>
    <phoneticPr fontId="10" type="noConversion"/>
  </si>
  <si>
    <t>1142-061E</t>
    <phoneticPr fontId="10" type="noConversion"/>
  </si>
  <si>
    <t>EVER LIBERAL</t>
    <phoneticPr fontId="10" type="noConversion"/>
  </si>
  <si>
    <t>EMC</t>
    <phoneticPr fontId="10" type="noConversion"/>
  </si>
  <si>
    <t>1141-022E</t>
    <phoneticPr fontId="10" type="noConversion"/>
  </si>
  <si>
    <t>EVER FRANK</t>
    <phoneticPr fontId="10" type="noConversion"/>
  </si>
  <si>
    <t>048E</t>
    <phoneticPr fontId="10" type="noConversion"/>
  </si>
  <si>
    <t>EVER LAMBENT</t>
    <phoneticPr fontId="10" type="noConversion"/>
  </si>
  <si>
    <t>002E</t>
    <phoneticPr fontId="10" type="noConversion"/>
  </si>
  <si>
    <t>CONTI CHIVALRY</t>
    <phoneticPr fontId="10" type="noConversion"/>
  </si>
  <si>
    <t>EVER LOADING</t>
    <phoneticPr fontId="10" type="noConversion"/>
  </si>
  <si>
    <t>014E</t>
    <phoneticPr fontId="10" type="noConversion"/>
  </si>
  <si>
    <t>078E</t>
    <phoneticPr fontId="10" type="noConversion"/>
  </si>
  <si>
    <t>COSCO MALAYSIA</t>
    <phoneticPr fontId="10" type="noConversion"/>
  </si>
  <si>
    <t>055E</t>
    <phoneticPr fontId="10" type="noConversion"/>
  </si>
  <si>
    <t>COSCO IZMIR</t>
    <phoneticPr fontId="10" type="noConversion"/>
  </si>
  <si>
    <t>011E</t>
    <phoneticPr fontId="10" type="noConversion"/>
  </si>
  <si>
    <t>KURE</t>
    <phoneticPr fontId="10" type="noConversion"/>
  </si>
  <si>
    <t>142E</t>
    <phoneticPr fontId="10" type="noConversion"/>
  </si>
  <si>
    <t>XIN YA ZHOU</t>
    <phoneticPr fontId="10" type="noConversion"/>
  </si>
  <si>
    <t>0DB7PE1PL</t>
    <phoneticPr fontId="10" type="noConversion"/>
  </si>
  <si>
    <t>0DB7NE1PL</t>
    <phoneticPr fontId="10" type="noConversion"/>
  </si>
  <si>
    <t>PRESIDENT TRUMAN</t>
    <phoneticPr fontId="10" type="noConversion"/>
  </si>
  <si>
    <t>0DB7DE1PL</t>
    <phoneticPr fontId="10" type="noConversion"/>
  </si>
  <si>
    <t>0DB7BE1PL</t>
    <phoneticPr fontId="10" type="noConversion"/>
  </si>
  <si>
    <t xml:space="preserve">PRESIDENT TRUMAN </t>
    <phoneticPr fontId="10" type="noConversion"/>
  </si>
  <si>
    <t>APL</t>
    <phoneticPr fontId="10" type="noConversion"/>
  </si>
  <si>
    <t>0DB79E1PL</t>
    <phoneticPr fontId="10" type="noConversion"/>
  </si>
  <si>
    <t>2001E</t>
    <phoneticPr fontId="10" type="noConversion"/>
  </si>
  <si>
    <t>GUNVOR MAERSK</t>
    <phoneticPr fontId="10" type="noConversion"/>
  </si>
  <si>
    <t>MAERSK ANTARES</t>
    <phoneticPr fontId="10" type="noConversion"/>
  </si>
  <si>
    <t>MAERSK ALGOL</t>
    <phoneticPr fontId="10" type="noConversion"/>
  </si>
  <si>
    <t xml:space="preserve">LOS ANGELES/LONG BEACH </t>
    <phoneticPr fontId="10" type="noConversion"/>
  </si>
  <si>
    <t>1189-073E</t>
    <phoneticPr fontId="10" type="noConversion"/>
  </si>
  <si>
    <t>1188-016E</t>
    <phoneticPr fontId="10" type="noConversion"/>
  </si>
  <si>
    <t>EVER FOND</t>
    <phoneticPr fontId="10" type="noConversion"/>
  </si>
  <si>
    <t>1187-021E</t>
    <phoneticPr fontId="10" type="noConversion"/>
  </si>
  <si>
    <t>1186-025E</t>
    <phoneticPr fontId="10" type="noConversion"/>
  </si>
  <si>
    <t>NUE4</t>
    <phoneticPr fontId="10" type="noConversion"/>
  </si>
  <si>
    <t>ATLANTA</t>
    <phoneticPr fontId="10" type="noConversion"/>
  </si>
  <si>
    <t>027E</t>
    <phoneticPr fontId="10" type="noConversion"/>
  </si>
  <si>
    <t>COSCO SHIPPING ORCHID</t>
    <phoneticPr fontId="10" type="noConversion"/>
  </si>
  <si>
    <t>026E</t>
    <phoneticPr fontId="10" type="noConversion"/>
  </si>
  <si>
    <t>COSCO SHIPPING LOTUS</t>
    <phoneticPr fontId="10" type="noConversion"/>
  </si>
  <si>
    <t>076E</t>
    <phoneticPr fontId="10" type="noConversion"/>
  </si>
  <si>
    <t>COSCO FORTUNE</t>
    <phoneticPr fontId="10" type="noConversion"/>
  </si>
  <si>
    <t>NEW YORK</t>
  </si>
  <si>
    <t>012E</t>
    <phoneticPr fontId="10" type="noConversion"/>
  </si>
  <si>
    <t>ONE APUS</t>
    <phoneticPr fontId="10" type="noConversion"/>
  </si>
  <si>
    <t>016E</t>
    <phoneticPr fontId="10" type="noConversion"/>
  </si>
  <si>
    <t>YM WARRANTY</t>
    <phoneticPr fontId="10" type="noConversion"/>
  </si>
  <si>
    <t>NEW YORK</t>
    <phoneticPr fontId="10" type="noConversion"/>
  </si>
  <si>
    <t>NORTH  AMERICAN ROUTE</t>
  </si>
  <si>
    <t>ZEAL LUMOS</t>
    <phoneticPr fontId="10" type="noConversion"/>
  </si>
  <si>
    <t>ONE FANTASTIC</t>
    <phoneticPr fontId="10" type="noConversion"/>
  </si>
  <si>
    <t>006W</t>
    <phoneticPr fontId="10" type="noConversion"/>
  </si>
  <si>
    <t>ONE FRUITION</t>
    <phoneticPr fontId="10" type="noConversion"/>
  </si>
  <si>
    <t>BARCELONA</t>
    <phoneticPr fontId="10" type="noConversion"/>
  </si>
  <si>
    <t>040W</t>
    <phoneticPr fontId="10" type="noConversion"/>
  </si>
  <si>
    <t xml:space="preserve">MOGENS MAERSK </t>
    <phoneticPr fontId="10" type="noConversion"/>
  </si>
  <si>
    <t>039W</t>
    <phoneticPr fontId="10" type="noConversion"/>
  </si>
  <si>
    <t xml:space="preserve">MAASTRICHT MAERSK </t>
    <phoneticPr fontId="10" type="noConversion"/>
  </si>
  <si>
    <t>038W</t>
    <phoneticPr fontId="10" type="noConversion"/>
  </si>
  <si>
    <t xml:space="preserve">MARSTAL MAERSK </t>
    <phoneticPr fontId="10" type="noConversion"/>
  </si>
  <si>
    <t xml:space="preserve">MAYVIEW MAERSK </t>
    <phoneticPr fontId="10" type="noConversion"/>
  </si>
  <si>
    <t>036W</t>
    <phoneticPr fontId="10" type="noConversion"/>
  </si>
  <si>
    <t xml:space="preserve">MAGLEBY MAERSK </t>
    <phoneticPr fontId="10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</si>
  <si>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0" type="noConversion"/>
  </si>
  <si>
    <t>02M5JW1MA</t>
    <phoneticPr fontId="10" type="noConversion"/>
  </si>
  <si>
    <t>CSCL VENUS</t>
    <phoneticPr fontId="10" type="noConversion"/>
  </si>
  <si>
    <t>02M5FW1MA</t>
    <phoneticPr fontId="10" type="noConversion"/>
  </si>
  <si>
    <t>THALASSA PATRIS</t>
    <phoneticPr fontId="10" type="noConversion"/>
  </si>
  <si>
    <t>02M5DW1MA</t>
    <phoneticPr fontId="10" type="noConversion"/>
  </si>
  <si>
    <t>GENOVA</t>
  </si>
  <si>
    <t>017W</t>
    <phoneticPr fontId="10" type="noConversion"/>
  </si>
  <si>
    <t>AL MURABBA</t>
    <phoneticPr fontId="10" type="noConversion"/>
  </si>
  <si>
    <t>018W</t>
    <phoneticPr fontId="10" type="noConversion"/>
  </si>
  <si>
    <t>LINAH</t>
    <phoneticPr fontId="10" type="noConversion"/>
  </si>
  <si>
    <t>SALAHUDDIN</t>
    <phoneticPr fontId="10" type="noConversion"/>
  </si>
  <si>
    <t>ZEPHYR LUMOS</t>
    <phoneticPr fontId="10" type="noConversion"/>
  </si>
  <si>
    <t>GENOA</t>
    <phoneticPr fontId="10" type="noConversion"/>
  </si>
  <si>
    <t>405W</t>
    <phoneticPr fontId="10" type="noConversion"/>
  </si>
  <si>
    <t>MATHILDE MAERSK</t>
    <phoneticPr fontId="10" type="noConversion"/>
  </si>
  <si>
    <t>404W</t>
    <phoneticPr fontId="10" type="noConversion"/>
  </si>
  <si>
    <t>MAERSK MC-KINNEY MOLLER</t>
    <phoneticPr fontId="10" type="noConversion"/>
  </si>
  <si>
    <t>403W</t>
    <phoneticPr fontId="10" type="noConversion"/>
  </si>
  <si>
    <t>MUNKEBO MAERSK</t>
    <phoneticPr fontId="10" type="noConversion"/>
  </si>
  <si>
    <t>402W</t>
    <phoneticPr fontId="10" type="noConversion"/>
  </si>
  <si>
    <t>MARY MAERSK</t>
    <phoneticPr fontId="10" type="noConversion"/>
  </si>
  <si>
    <t>401W</t>
    <phoneticPr fontId="10" type="noConversion"/>
  </si>
  <si>
    <t>MOSCOW MAERSK</t>
    <phoneticPr fontId="10" type="noConversion"/>
  </si>
  <si>
    <t>GDANSK</t>
  </si>
  <si>
    <t>001W</t>
    <phoneticPr fontId="10" type="noConversion"/>
  </si>
  <si>
    <t>952W</t>
    <phoneticPr fontId="10" type="noConversion"/>
  </si>
  <si>
    <t xml:space="preserve">MSC LENI </t>
    <phoneticPr fontId="10" type="noConversion"/>
  </si>
  <si>
    <t>951W</t>
    <phoneticPr fontId="10" type="noConversion"/>
  </si>
  <si>
    <t xml:space="preserve">MSC ARINA </t>
    <phoneticPr fontId="10" type="noConversion"/>
  </si>
  <si>
    <t>950W</t>
    <phoneticPr fontId="10" type="noConversion"/>
  </si>
  <si>
    <t>949W</t>
    <phoneticPr fontId="10" type="noConversion"/>
  </si>
  <si>
    <t xml:space="preserve">MDV NIRVANA COBAIN </t>
    <phoneticPr fontId="10" type="noConversion"/>
  </si>
  <si>
    <t>030W</t>
    <phoneticPr fontId="10" type="noConversion"/>
  </si>
  <si>
    <t>035W</t>
    <phoneticPr fontId="10" type="noConversion"/>
  </si>
  <si>
    <t>003W</t>
    <phoneticPr fontId="10" type="noConversion"/>
  </si>
  <si>
    <t>OOCL ABU DHABI</t>
    <phoneticPr fontId="10" type="noConversion"/>
  </si>
  <si>
    <t>COSCO SHIPPING LEO</t>
    <phoneticPr fontId="10" type="noConversion"/>
  </si>
  <si>
    <t>COSCO SHIPPING TAURUS</t>
    <phoneticPr fontId="10" type="noConversion"/>
  </si>
  <si>
    <t>COSCO SHIPPING GEMINI</t>
    <phoneticPr fontId="10" type="noConversion"/>
  </si>
  <si>
    <t>COSCO SHIPPING ARIES</t>
    <phoneticPr fontId="10" type="noConversion"/>
  </si>
  <si>
    <t>008W</t>
    <phoneticPr fontId="10" type="noConversion"/>
  </si>
  <si>
    <t>COSCO SHIPPING UNIVERSE</t>
    <phoneticPr fontId="10" type="noConversion"/>
  </si>
  <si>
    <t>GDANSK</t>
    <phoneticPr fontId="10" type="noConversion"/>
  </si>
  <si>
    <t>031W</t>
    <phoneticPr fontId="10" type="noConversion"/>
  </si>
  <si>
    <t>COSCO SHIPPING SOLAR</t>
    <phoneticPr fontId="10" type="noConversion"/>
  </si>
  <si>
    <t>0674-012W</t>
    <phoneticPr fontId="10" type="noConversion"/>
  </si>
  <si>
    <t>EVER TOP</t>
    <phoneticPr fontId="10" type="noConversion"/>
  </si>
  <si>
    <t>COSCO SHIPPING PISCES</t>
    <phoneticPr fontId="10" type="noConversion"/>
  </si>
  <si>
    <t>CONSTANTA</t>
  </si>
  <si>
    <t>CONSTANTA</t>
    <phoneticPr fontId="10" type="noConversion"/>
  </si>
  <si>
    <t>1324-012W</t>
    <phoneticPr fontId="10" type="noConversion"/>
  </si>
  <si>
    <t>EVER AIM</t>
    <phoneticPr fontId="10" type="noConversion"/>
  </si>
  <si>
    <t>1323-013W</t>
    <phoneticPr fontId="10" type="noConversion"/>
  </si>
  <si>
    <t>EVER ACE</t>
    <phoneticPr fontId="10" type="noConversion"/>
  </si>
  <si>
    <t>1322-009W</t>
    <phoneticPr fontId="10" type="noConversion"/>
  </si>
  <si>
    <t>1321-012W</t>
    <phoneticPr fontId="10" type="noConversion"/>
  </si>
  <si>
    <t>EVER ACT</t>
    <phoneticPr fontId="10" type="noConversion"/>
  </si>
  <si>
    <t>TALLIN</t>
  </si>
  <si>
    <t xml:space="preserve">MOL TRIBUTE </t>
    <phoneticPr fontId="10" type="noConversion"/>
  </si>
  <si>
    <t xml:space="preserve">AL MURAYKH </t>
    <phoneticPr fontId="10" type="noConversion"/>
  </si>
  <si>
    <t xml:space="preserve">TIHAMA </t>
    <phoneticPr fontId="10" type="noConversion"/>
  </si>
  <si>
    <t>MOL TRIUMPH</t>
  </si>
  <si>
    <t>BARZAN</t>
  </si>
  <si>
    <t>MSC LENI</t>
    <phoneticPr fontId="10" type="noConversion"/>
  </si>
  <si>
    <t>MSC ARINA</t>
    <phoneticPr fontId="10" type="noConversion"/>
  </si>
  <si>
    <t>MAREN MAERSK</t>
    <phoneticPr fontId="10" type="noConversion"/>
  </si>
  <si>
    <t>MADRID MAERSK</t>
    <phoneticPr fontId="10" type="noConversion"/>
  </si>
  <si>
    <t>TALLINN</t>
    <phoneticPr fontId="10" type="noConversion"/>
  </si>
  <si>
    <t>007W</t>
    <phoneticPr fontId="10" type="noConversion"/>
  </si>
  <si>
    <t>COSCO/OOCL</t>
  </si>
  <si>
    <t>FELIXSTOWE</t>
    <phoneticPr fontId="10" type="noConversion"/>
  </si>
  <si>
    <t xml:space="preserve">HAMBURG </t>
    <phoneticPr fontId="10" type="noConversion"/>
  </si>
  <si>
    <t>HELSINKI</t>
    <phoneticPr fontId="10" type="noConversion"/>
  </si>
  <si>
    <t>003W</t>
    <phoneticPr fontId="10" type="noConversion"/>
  </si>
  <si>
    <t>DUBLIN</t>
    <phoneticPr fontId="10" type="noConversion"/>
  </si>
  <si>
    <t>COSCO SHIPPING VIRGO</t>
    <phoneticPr fontId="10" type="noConversion"/>
  </si>
  <si>
    <t xml:space="preserve">COSCO </t>
  </si>
  <si>
    <t>OSLO</t>
    <phoneticPr fontId="10" type="noConversion"/>
  </si>
  <si>
    <t>HMM COPENHAGEN</t>
    <phoneticPr fontId="10" type="noConversion"/>
  </si>
  <si>
    <t>HMM OSLO</t>
    <phoneticPr fontId="10" type="noConversion"/>
  </si>
  <si>
    <t>AARHUS</t>
    <phoneticPr fontId="10" type="noConversion"/>
  </si>
  <si>
    <t>AAHUS</t>
    <phoneticPr fontId="10" type="noConversion"/>
  </si>
  <si>
    <t>OOCL/COSCO</t>
  </si>
  <si>
    <t>GOTHENBURG</t>
    <phoneticPr fontId="10" type="noConversion"/>
  </si>
  <si>
    <t xml:space="preserve">          Sailing schedule-Qingdao  </t>
    <phoneticPr fontId="10" type="noConversion"/>
  </si>
  <si>
    <t>443W</t>
    <phoneticPr fontId="10" type="noConversion"/>
  </si>
  <si>
    <t>EDITH MAERSK</t>
    <phoneticPr fontId="10" type="noConversion"/>
  </si>
  <si>
    <t>MSC GIUSY</t>
    <phoneticPr fontId="10" type="noConversion"/>
  </si>
  <si>
    <t>445W</t>
    <phoneticPr fontId="10" type="noConversion"/>
  </si>
  <si>
    <t>ESTELLE MAERSK</t>
  </si>
  <si>
    <t>444W</t>
    <phoneticPr fontId="10" type="noConversion"/>
  </si>
  <si>
    <t>EUGEN MAERSK</t>
    <phoneticPr fontId="10" type="noConversion"/>
  </si>
  <si>
    <t>MSK</t>
    <phoneticPr fontId="10" type="noConversion"/>
  </si>
  <si>
    <t>CUT</t>
    <phoneticPr fontId="10" type="noConversion"/>
  </si>
  <si>
    <t>KAM</t>
    <phoneticPr fontId="10" type="noConversion"/>
  </si>
  <si>
    <t>CNNS</t>
    <phoneticPr fontId="10" type="noConversion"/>
  </si>
  <si>
    <t>CFS</t>
    <phoneticPr fontId="10" type="noConversion"/>
  </si>
  <si>
    <t>HAMBURG(AE7)</t>
    <phoneticPr fontId="10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</si>
  <si>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</si>
  <si>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0" type="noConversion"/>
  </si>
  <si>
    <t>FELIXSTOWE(AE7)</t>
    <phoneticPr fontId="10" type="noConversion"/>
  </si>
  <si>
    <t>108W</t>
    <phoneticPr fontId="10" type="noConversion"/>
  </si>
  <si>
    <t>COSCO SAO PAULO</t>
    <phoneticPr fontId="10" type="noConversion"/>
  </si>
  <si>
    <t>447W</t>
    <phoneticPr fontId="10" type="noConversion"/>
  </si>
  <si>
    <t>SPIL CAYA</t>
    <phoneticPr fontId="10" type="noConversion"/>
  </si>
  <si>
    <t>446W</t>
    <phoneticPr fontId="10" type="noConversion"/>
  </si>
  <si>
    <t>BSG BARBADOS</t>
    <phoneticPr fontId="10" type="noConversion"/>
  </si>
  <si>
    <t>GSL MELINA</t>
    <phoneticPr fontId="10" type="noConversion"/>
  </si>
  <si>
    <t>COSCO/MSK</t>
    <phoneticPr fontId="10" type="noConversion"/>
  </si>
  <si>
    <t>205W</t>
    <phoneticPr fontId="10" type="noConversion"/>
  </si>
  <si>
    <t xml:space="preserve">XIN YANG SHAN </t>
    <phoneticPr fontId="10" type="noConversion"/>
  </si>
  <si>
    <t>KAMPALA(EAX1)</t>
    <phoneticPr fontId="10" type="noConversion"/>
  </si>
  <si>
    <t>MSC MINA</t>
    <phoneticPr fontId="10" type="noConversion"/>
  </si>
  <si>
    <t>MSC MIA</t>
    <phoneticPr fontId="10" type="noConversion"/>
  </si>
  <si>
    <t>MSC METTE</t>
    <phoneticPr fontId="10" type="noConversion"/>
  </si>
  <si>
    <t>MSC ALLEGRA</t>
    <phoneticPr fontId="10" type="noConversion"/>
  </si>
  <si>
    <t>MSC DILETTA</t>
    <phoneticPr fontId="10" type="noConversion"/>
  </si>
  <si>
    <t>CON</t>
    <phoneticPr fontId="10" type="noConversion"/>
  </si>
  <si>
    <t>CNSK</t>
    <phoneticPr fontId="10" type="noConversion"/>
  </si>
  <si>
    <t>IST(TIGER)</t>
    <phoneticPr fontId="10" type="noConversion"/>
  </si>
  <si>
    <t>MAERSK CAMBRIDGE</t>
    <phoneticPr fontId="10" type="noConversion"/>
  </si>
  <si>
    <t>MAERSK CHARLESTON</t>
    <phoneticPr fontId="10" type="noConversion"/>
  </si>
  <si>
    <t>MAERSK HANOI</t>
    <phoneticPr fontId="10" type="noConversion"/>
  </si>
  <si>
    <t>MAERSK CANYON</t>
    <phoneticPr fontId="10" type="noConversion"/>
  </si>
  <si>
    <t>MAERSK HUACHO</t>
    <phoneticPr fontId="10" type="noConversion"/>
  </si>
  <si>
    <t>CON(AEM3)</t>
    <phoneticPr fontId="10" type="noConversion"/>
  </si>
  <si>
    <t>033E</t>
    <phoneticPr fontId="10" type="noConversion"/>
  </si>
  <si>
    <t>TAIPEI TRIUMPH</t>
    <phoneticPr fontId="10" type="noConversion"/>
  </si>
  <si>
    <t>024E</t>
    <phoneticPr fontId="10" type="noConversion"/>
  </si>
  <si>
    <t>EVER FEAT</t>
    <phoneticPr fontId="10" type="noConversion"/>
  </si>
  <si>
    <t>036E</t>
    <phoneticPr fontId="10" type="noConversion"/>
  </si>
  <si>
    <t xml:space="preserve">TALOS </t>
    <phoneticPr fontId="10" type="noConversion"/>
  </si>
  <si>
    <t>EMC/OOCL</t>
    <phoneticPr fontId="10" type="noConversion"/>
  </si>
  <si>
    <t>041E</t>
    <phoneticPr fontId="10" type="noConversion"/>
  </si>
  <si>
    <t xml:space="preserve">TRITON </t>
    <phoneticPr fontId="10" type="noConversion"/>
  </si>
  <si>
    <t>CNYT</t>
    <phoneticPr fontId="10" type="noConversion"/>
  </si>
  <si>
    <r>
      <t>NEW YORK (</t>
    </r>
    <r>
      <rPr>
        <b/>
        <sz val="12"/>
        <rFont val="宋体"/>
        <family val="3"/>
        <charset val="134"/>
        <scheme val="major"/>
      </rPr>
      <t>AUE</t>
    </r>
    <r>
      <rPr>
        <b/>
        <sz val="12"/>
        <rFont val="宋体"/>
        <family val="3"/>
        <charset val="134"/>
        <scheme val="major"/>
      </rPr>
      <t>)</t>
    </r>
    <phoneticPr fontId="10" type="noConversion"/>
  </si>
  <si>
    <t>040E</t>
    <phoneticPr fontId="10" type="noConversion"/>
  </si>
  <si>
    <t>COSCO SHIPPING ANDES</t>
    <phoneticPr fontId="10" type="noConversion"/>
  </si>
  <si>
    <t>067E</t>
    <phoneticPr fontId="10" type="noConversion"/>
  </si>
  <si>
    <t>COSCO NETHERLANDS</t>
    <phoneticPr fontId="10" type="noConversion"/>
  </si>
  <si>
    <t>074E</t>
    <phoneticPr fontId="10" type="noConversion"/>
  </si>
  <si>
    <t xml:space="preserve">COSCO BELGIUM </t>
    <phoneticPr fontId="10" type="noConversion"/>
  </si>
  <si>
    <t>068E</t>
    <phoneticPr fontId="10" type="noConversion"/>
  </si>
  <si>
    <t xml:space="preserve">COSCO SPAIN </t>
    <phoneticPr fontId="10" type="noConversion"/>
  </si>
  <si>
    <t>042E</t>
    <phoneticPr fontId="10" type="noConversion"/>
  </si>
  <si>
    <t>COSCO SHIPPING DENALI</t>
    <phoneticPr fontId="10" type="noConversion"/>
  </si>
  <si>
    <t>LONG BEACH,CA(PVCS)</t>
    <phoneticPr fontId="10" type="noConversion"/>
  </si>
  <si>
    <t>448W</t>
    <phoneticPr fontId="10" type="noConversion"/>
  </si>
  <si>
    <t>MAERSK LABREA</t>
    <phoneticPr fontId="10" type="noConversion"/>
  </si>
  <si>
    <t>ATACAMA</t>
    <phoneticPr fontId="10" type="noConversion"/>
  </si>
  <si>
    <t>MAERSK LANCO</t>
    <phoneticPr fontId="10" type="noConversion"/>
  </si>
  <si>
    <t>010W</t>
    <phoneticPr fontId="10" type="noConversion"/>
  </si>
  <si>
    <t>ZIM THAILAND</t>
    <phoneticPr fontId="10" type="noConversion"/>
  </si>
  <si>
    <t>MAERSK LIRQUEN</t>
    <phoneticPr fontId="10" type="noConversion"/>
  </si>
  <si>
    <t>MAERSK LAGUNA</t>
    <phoneticPr fontId="10" type="noConversion"/>
  </si>
  <si>
    <t xml:space="preserve">ETA </t>
  </si>
  <si>
    <t>MONTEVIDEO(NEOASAS)</t>
    <phoneticPr fontId="10" type="noConversion"/>
  </si>
  <si>
    <t>33E</t>
    <phoneticPr fontId="10" type="noConversion"/>
  </si>
  <si>
    <t>SEASPAN EMERALD</t>
    <phoneticPr fontId="10" type="noConversion"/>
  </si>
  <si>
    <t>FA446A</t>
    <phoneticPr fontId="10" type="noConversion"/>
  </si>
  <si>
    <t>MSC VICTORIA</t>
    <phoneticPr fontId="10" type="noConversion"/>
  </si>
  <si>
    <t>FA445A</t>
    <phoneticPr fontId="10" type="noConversion"/>
  </si>
  <si>
    <t>MSC TAYLOR</t>
    <phoneticPr fontId="10" type="noConversion"/>
  </si>
  <si>
    <t>076E</t>
    <phoneticPr fontId="10" type="noConversion"/>
  </si>
  <si>
    <t>EVER LIBRA</t>
    <phoneticPr fontId="10" type="noConversion"/>
  </si>
  <si>
    <t>PIL/HMM</t>
    <phoneticPr fontId="10" type="noConversion"/>
  </si>
  <si>
    <t>060E</t>
    <phoneticPr fontId="10" type="noConversion"/>
  </si>
  <si>
    <t>EVER LAWFUL</t>
    <phoneticPr fontId="10" type="noConversion"/>
  </si>
  <si>
    <t>CNSKU</t>
    <phoneticPr fontId="10" type="noConversion"/>
  </si>
  <si>
    <t>VALPARAISO/San Antonio(WSA)</t>
    <phoneticPr fontId="10" type="noConversion"/>
  </si>
  <si>
    <t xml:space="preserve">CSCL SPRING </t>
    <phoneticPr fontId="10" type="noConversion"/>
  </si>
  <si>
    <t>0004E</t>
    <phoneticPr fontId="10" type="noConversion"/>
  </si>
  <si>
    <t>KOTA PEONY</t>
    <phoneticPr fontId="10" type="noConversion"/>
  </si>
  <si>
    <t>066E</t>
    <phoneticPr fontId="10" type="noConversion"/>
  </si>
  <si>
    <t>EVER LEARNED</t>
    <phoneticPr fontId="10" type="noConversion"/>
  </si>
  <si>
    <t>W005</t>
    <phoneticPr fontId="10" type="noConversion"/>
  </si>
  <si>
    <t>WAN HAI A06</t>
    <phoneticPr fontId="10" type="noConversion"/>
  </si>
  <si>
    <t>WHL</t>
    <phoneticPr fontId="10" type="noConversion"/>
  </si>
  <si>
    <t>E010</t>
    <phoneticPr fontId="10" type="noConversion"/>
  </si>
  <si>
    <t>WAN HAI A02</t>
    <phoneticPr fontId="10" type="noConversion"/>
  </si>
  <si>
    <t>MANZANILLO （ASA)</t>
    <phoneticPr fontId="10" type="noConversion"/>
  </si>
  <si>
    <t>美洲</t>
  </si>
  <si>
    <t>MCC TOKYO</t>
    <phoneticPr fontId="10" type="noConversion"/>
  </si>
  <si>
    <t>MAERSK DAVAO</t>
    <phoneticPr fontId="10" type="noConversion"/>
  </si>
  <si>
    <t>MAERSK SIHANOUKVIL</t>
    <phoneticPr fontId="10" type="noConversion"/>
  </si>
  <si>
    <t>MAERSK SONGKHLA</t>
    <phoneticPr fontId="10" type="noConversion"/>
  </si>
  <si>
    <t>MCC</t>
    <phoneticPr fontId="10" type="noConversion"/>
  </si>
  <si>
    <t>MAERSK BINTULU</t>
    <phoneticPr fontId="10" type="noConversion"/>
  </si>
  <si>
    <t>CHITTAGONG(MCC：IA7)直航</t>
    <phoneticPr fontId="10" type="noConversion"/>
  </si>
  <si>
    <t>086W</t>
    <phoneticPr fontId="10" type="noConversion"/>
  </si>
  <si>
    <t>YM EXPRESS</t>
    <phoneticPr fontId="10" type="noConversion"/>
  </si>
  <si>
    <t>036W</t>
    <phoneticPr fontId="10" type="noConversion"/>
  </si>
  <si>
    <t>VANCOUVER</t>
    <phoneticPr fontId="10" type="noConversion"/>
  </si>
  <si>
    <t>207W</t>
    <phoneticPr fontId="10" type="noConversion"/>
  </si>
  <si>
    <t>OOCL NAGOYA</t>
    <phoneticPr fontId="10" type="noConversion"/>
  </si>
  <si>
    <t>146W</t>
    <phoneticPr fontId="10" type="noConversion"/>
  </si>
  <si>
    <t>YM EXCELLENCE</t>
    <phoneticPr fontId="10" type="noConversion"/>
  </si>
  <si>
    <t>YML/OOCL</t>
    <phoneticPr fontId="10" type="noConversion"/>
  </si>
  <si>
    <t>065W</t>
    <phoneticPr fontId="10" type="noConversion"/>
  </si>
  <si>
    <t>SPIL KARTINI</t>
    <phoneticPr fontId="10" type="noConversion"/>
  </si>
  <si>
    <t>CN SKU</t>
  </si>
  <si>
    <t>CNCAN</t>
    <phoneticPr fontId="10" type="noConversion"/>
  </si>
  <si>
    <t xml:space="preserve">KARACHI-K(CPX) </t>
    <phoneticPr fontId="10" type="noConversion"/>
  </si>
  <si>
    <t>WAN HAI 521</t>
    <phoneticPr fontId="10" type="noConversion"/>
  </si>
  <si>
    <t>004W</t>
    <phoneticPr fontId="10" type="noConversion"/>
  </si>
  <si>
    <t>SEASPAN BRISBANE</t>
    <phoneticPr fontId="10" type="noConversion"/>
  </si>
  <si>
    <t>W208</t>
    <phoneticPr fontId="10" type="noConversion"/>
  </si>
  <si>
    <t>WAN HAI 508</t>
    <phoneticPr fontId="10" type="noConversion"/>
  </si>
  <si>
    <t>W128</t>
    <phoneticPr fontId="10" type="noConversion"/>
  </si>
  <si>
    <t>WAN HAI 502</t>
    <phoneticPr fontId="10" type="noConversion"/>
  </si>
  <si>
    <t>OOCL/WHL</t>
    <phoneticPr fontId="10" type="noConversion"/>
  </si>
  <si>
    <t>W166</t>
    <phoneticPr fontId="10" type="noConversion"/>
  </si>
  <si>
    <t xml:space="preserve">ARGOLIKOS </t>
    <phoneticPr fontId="10" type="noConversion"/>
  </si>
  <si>
    <t>CNSKU</t>
  </si>
  <si>
    <t>COLOMBO (PMX-CIX3)</t>
    <phoneticPr fontId="10" type="noConversion"/>
  </si>
  <si>
    <t>W029</t>
    <phoneticPr fontId="10" type="noConversion"/>
  </si>
  <si>
    <t>WHL/EMC</t>
    <phoneticPr fontId="10" type="noConversion"/>
  </si>
  <si>
    <t>ARGOLIKOS</t>
    <phoneticPr fontId="10" type="noConversion"/>
  </si>
  <si>
    <t>NHAVA SHEVA（CI6-CIX)</t>
    <phoneticPr fontId="10" type="noConversion"/>
  </si>
  <si>
    <t>OMDCHW1MA</t>
    <phoneticPr fontId="10" type="noConversion"/>
  </si>
  <si>
    <t>APL OREGON</t>
    <phoneticPr fontId="10" type="noConversion"/>
  </si>
  <si>
    <t xml:space="preserve">CMA CGM AQUILA </t>
    <phoneticPr fontId="10" type="noConversion"/>
  </si>
  <si>
    <t>0004W</t>
    <phoneticPr fontId="10" type="noConversion"/>
  </si>
  <si>
    <t>KOTA PRIMROSE</t>
    <phoneticPr fontId="10" type="noConversion"/>
  </si>
  <si>
    <t>0017W</t>
    <phoneticPr fontId="10" type="noConversion"/>
  </si>
  <si>
    <t xml:space="preserve">HMM HANUL </t>
    <phoneticPr fontId="10" type="noConversion"/>
  </si>
  <si>
    <t>WHL/00CL</t>
    <phoneticPr fontId="10" type="noConversion"/>
  </si>
  <si>
    <t>W002</t>
    <phoneticPr fontId="10" type="noConversion"/>
  </si>
  <si>
    <t>USSAMA BHUM</t>
    <phoneticPr fontId="10" type="noConversion"/>
  </si>
  <si>
    <t>DUBAI/JEBEL ALI(AM1)</t>
    <phoneticPr fontId="10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</si>
  <si>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</si>
  <si>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</si>
  <si>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</si>
  <si>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</si>
  <si>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SEASPAN TOKYO</t>
  </si>
  <si>
    <t>080W</t>
  </si>
  <si>
    <t>COSCO IZMIR</t>
  </si>
  <si>
    <t>128W</t>
  </si>
  <si>
    <t>NYK FUJI</t>
  </si>
  <si>
    <t>ITAL UNICA</t>
  </si>
  <si>
    <t>ONE(SX1)</t>
  </si>
  <si>
    <t>084W</t>
  </si>
  <si>
    <t>COSCO AQABA</t>
  </si>
  <si>
    <t>CNXMN</t>
  </si>
  <si>
    <t>FA448A</t>
  </si>
  <si>
    <t>MSC GENOVA</t>
  </si>
  <si>
    <t>FA447A</t>
  </si>
  <si>
    <t>MSC NOA ARIELA</t>
  </si>
  <si>
    <t>FA446A</t>
  </si>
  <si>
    <t>MSC VICTORIA</t>
  </si>
  <si>
    <t>FA445A</t>
  </si>
  <si>
    <t>MSC TAYLOR</t>
  </si>
  <si>
    <t>ONE(AX2)</t>
  </si>
  <si>
    <t>FA444A</t>
  </si>
  <si>
    <t>MSC IVA</t>
  </si>
  <si>
    <t>2424N</t>
  </si>
  <si>
    <t xml:space="preserve">KOBE TRADER </t>
  </si>
  <si>
    <t>2403N</t>
  </si>
  <si>
    <t xml:space="preserve">HEUNG-A YOUNG </t>
  </si>
  <si>
    <t>2415N</t>
  </si>
  <si>
    <t xml:space="preserve">SAWASDEE CAPELLA </t>
  </si>
  <si>
    <t xml:space="preserve"> 2423N</t>
  </si>
  <si>
    <t>HEUNG-A</t>
  </si>
  <si>
    <t>2402N</t>
  </si>
  <si>
    <t>BUSAN</t>
  </si>
  <si>
    <t>SOUTH KOREA</t>
  </si>
  <si>
    <t>0221X</t>
  </si>
  <si>
    <t xml:space="preserve">DONG FANG FUZHOU </t>
  </si>
  <si>
    <t>0217X</t>
  </si>
  <si>
    <t>0213X</t>
  </si>
  <si>
    <t>0209X</t>
  </si>
  <si>
    <t>DONG FANG FUZHOU</t>
  </si>
  <si>
    <t>YML(MD2)</t>
  </si>
  <si>
    <t xml:space="preserve"> 0205X</t>
  </si>
  <si>
    <t>GOA</t>
  </si>
  <si>
    <t>OOCL(AEU1)</t>
  </si>
  <si>
    <t>OOCL PIRAEUS</t>
  </si>
  <si>
    <t>PS: THE CARGO AND DOC WIL BE SENT TO OUR WAREHOUSE AND COMPANY BEFORE 11:00AM IN CUT OFF TIME</t>
  </si>
  <si>
    <t xml:space="preserve">          SALLING SCHEDULE-XIAMEN</t>
  </si>
  <si>
    <t>24047E</t>
  </si>
  <si>
    <t xml:space="preserve">AS CHRISTIANA </t>
  </si>
  <si>
    <t>24046E</t>
  </si>
  <si>
    <t>24045E</t>
  </si>
  <si>
    <t>24044E</t>
    <phoneticPr fontId="51" type="noConversion"/>
  </si>
  <si>
    <t>ETA NY</t>
  </si>
  <si>
    <t>ETA LA</t>
  </si>
  <si>
    <t>CNTSN</t>
  </si>
  <si>
    <t>CHICAGO/LOS ANGELES /NY</t>
  </si>
  <si>
    <t>AS CHRISTIANA</t>
  </si>
  <si>
    <t>24044E</t>
  </si>
  <si>
    <t>954S</t>
  </si>
  <si>
    <t xml:space="preserve">XUTRA BHUM </t>
  </si>
  <si>
    <t>078S</t>
  </si>
  <si>
    <t xml:space="preserve">YM CELEBRITY </t>
  </si>
  <si>
    <t>217S</t>
  </si>
  <si>
    <t>BUXMELODY</t>
  </si>
  <si>
    <t>952S</t>
  </si>
  <si>
    <t>BEI JIANG</t>
  </si>
  <si>
    <t>EAS</t>
  </si>
  <si>
    <t>INCHON</t>
  </si>
  <si>
    <t>EASLINE OSAKA</t>
  </si>
  <si>
    <t>PANOCEAN</t>
  </si>
  <si>
    <t>2044E</t>
  </si>
  <si>
    <t xml:space="preserve">NORTHERN MONUMENT </t>
    <phoneticPr fontId="51" type="noConversion"/>
  </si>
  <si>
    <t xml:space="preserve">NORTHERN MAJESTIC </t>
    <phoneticPr fontId="51" type="noConversion"/>
  </si>
  <si>
    <t>049E</t>
    <phoneticPr fontId="51" type="noConversion"/>
  </si>
  <si>
    <t xml:space="preserve">EXPRESS ROME   </t>
    <phoneticPr fontId="51" type="noConversion"/>
  </si>
  <si>
    <r>
      <t>V</t>
    </r>
    <r>
      <rPr>
        <sz val="12"/>
        <rFont val="宋体"/>
        <family val="3"/>
        <charset val="134"/>
        <scheme val="major"/>
      </rPr>
      <t>OLTA</t>
    </r>
    <phoneticPr fontId="51" type="noConversion"/>
  </si>
  <si>
    <t>24048W</t>
  </si>
  <si>
    <t xml:space="preserve">EXPRESS ATHENS </t>
  </si>
  <si>
    <t>S085</t>
  </si>
  <si>
    <r>
      <rPr>
        <sz val="12"/>
        <color rgb="FF000000"/>
        <rFont val="等线 Light"/>
        <family val="3"/>
        <charset val="134"/>
      </rPr>
      <t>W</t>
    </r>
    <r>
      <rPr>
        <sz val="12"/>
        <color rgb="FF000000"/>
        <rFont val="等线 Light"/>
        <family val="3"/>
        <charset val="134"/>
      </rPr>
      <t>AN HAI 517</t>
    </r>
  </si>
  <si>
    <t>237S</t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</si>
  <si>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 xml:space="preserve">IN QING DAO </t>
    </r>
  </si>
  <si>
    <t>175S</t>
  </si>
  <si>
    <r>
      <rPr>
        <sz val="12"/>
        <color rgb="FF000000"/>
        <rFont val="等线 Light"/>
        <family val="3"/>
        <charset val="134"/>
      </rPr>
      <t>O</t>
    </r>
    <r>
      <rPr>
        <sz val="12"/>
        <color rgb="FF000000"/>
        <rFont val="等线 Light"/>
        <family val="3"/>
        <charset val="134"/>
      </rPr>
      <t>OCL AMERICA</t>
    </r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</si>
  <si>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CHI WAN</t>
    </r>
  </si>
  <si>
    <t>BANGKOK</t>
  </si>
  <si>
    <t>263S</t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</si>
  <si>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SU ZHOU</t>
    </r>
  </si>
  <si>
    <t>288S</t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</si>
  <si>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FANG CHENG</t>
    </r>
  </si>
  <si>
    <t>182S</t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</si>
  <si>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ZHAN JIANG</t>
    </r>
  </si>
  <si>
    <r>
      <rPr>
        <sz val="12"/>
        <color rgb="FF000000"/>
        <rFont val="等线 Light"/>
        <family val="3"/>
        <charset val="134"/>
      </rPr>
      <t>C</t>
    </r>
    <r>
      <rPr>
        <sz val="12"/>
        <color rgb="FF000000"/>
        <rFont val="等线 Light"/>
        <family val="3"/>
        <charset val="134"/>
      </rPr>
      <t>OSCO HAIFA</t>
    </r>
  </si>
  <si>
    <t>XUTRA BHUM</t>
  </si>
  <si>
    <t>YM CERTAINTY</t>
  </si>
  <si>
    <t>953S</t>
  </si>
  <si>
    <t>HOCHIMING</t>
  </si>
  <si>
    <r>
      <rPr>
        <sz val="12"/>
        <color theme="1"/>
        <rFont val="等线 Light"/>
        <family val="3"/>
        <charset val="134"/>
      </rPr>
      <t>241</t>
    </r>
    <r>
      <rPr>
        <sz val="12"/>
        <color theme="1"/>
        <rFont val="等线 Light"/>
        <family val="3"/>
        <charset val="134"/>
      </rPr>
      <t>6</t>
    </r>
    <r>
      <rPr>
        <sz val="12"/>
        <color theme="1"/>
        <rFont val="等线 Light"/>
        <family val="3"/>
        <charset val="134"/>
      </rPr>
      <t>S</t>
    </r>
  </si>
  <si>
    <t>SITC YUANMING</t>
  </si>
  <si>
    <t>SITC QIUMING</t>
  </si>
  <si>
    <r>
      <rPr>
        <sz val="12"/>
        <color theme="1"/>
        <rFont val="等线 Light"/>
        <family val="3"/>
        <charset val="134"/>
      </rPr>
      <t xml:space="preserve">SITC </t>
    </r>
    <r>
      <rPr>
        <sz val="12"/>
        <color theme="1"/>
        <rFont val="等线 Light"/>
        <family val="3"/>
        <charset val="134"/>
      </rPr>
      <t>HUIMING</t>
    </r>
  </si>
  <si>
    <t>SITC</t>
  </si>
  <si>
    <t>2414S</t>
  </si>
  <si>
    <t>SITC CHANGMING</t>
  </si>
  <si>
    <t>185W</t>
  </si>
  <si>
    <t>EVER EAGLE</t>
  </si>
  <si>
    <t>24006W</t>
  </si>
  <si>
    <t>FSL DACHAN BAY</t>
  </si>
  <si>
    <r>
      <rPr>
        <sz val="12"/>
        <color rgb="FF000000"/>
        <rFont val="等线 Light"/>
        <family val="3"/>
        <charset val="134"/>
      </rPr>
      <t>9</t>
    </r>
    <r>
      <rPr>
        <sz val="12"/>
        <color rgb="FF000000"/>
        <rFont val="等线 Light"/>
        <family val="3"/>
        <charset val="134"/>
      </rPr>
      <t>06W</t>
    </r>
  </si>
  <si>
    <t>CELSIUS NAPLES</t>
  </si>
  <si>
    <t>130W</t>
  </si>
  <si>
    <t>EVER SIGMA</t>
  </si>
  <si>
    <t>SINGAPRE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</si>
  <si>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54W</t>
    </r>
  </si>
  <si>
    <t>OOCL HAMBURG</t>
  </si>
  <si>
    <r>
      <rPr>
        <sz val="12"/>
        <color rgb="FF000000"/>
        <rFont val="等线 Light"/>
        <family val="3"/>
        <charset val="134"/>
      </rPr>
      <t>A</t>
    </r>
    <r>
      <rPr>
        <sz val="12"/>
        <color rgb="FF000000"/>
        <rFont val="等线 Light"/>
        <family val="3"/>
        <charset val="134"/>
      </rPr>
      <t>KA BHUM</t>
    </r>
  </si>
  <si>
    <t>35W</t>
  </si>
  <si>
    <r>
      <rPr>
        <sz val="12"/>
        <color rgb="FF000000"/>
        <rFont val="等线 Light"/>
        <family val="3"/>
        <charset val="134"/>
      </rPr>
      <t>P</t>
    </r>
    <r>
      <rPr>
        <sz val="12"/>
        <rFont val="宋体"/>
        <family val="3"/>
        <charset val="134"/>
      </rPr>
      <t>USAN</t>
    </r>
  </si>
  <si>
    <t>STRATFORD</t>
  </si>
  <si>
    <t xml:space="preserve">VESSEL </t>
  </si>
  <si>
    <t>024W</t>
    <phoneticPr fontId="51" type="noConversion"/>
  </si>
  <si>
    <t>030W</t>
    <phoneticPr fontId="51" type="noConversion"/>
  </si>
  <si>
    <t>035W</t>
    <phoneticPr fontId="51" type="noConversion"/>
  </si>
  <si>
    <t>030W</t>
    <phoneticPr fontId="51" type="noConversion"/>
  </si>
  <si>
    <t>COSCO SHIPPING LEO</t>
  </si>
  <si>
    <t xml:space="preserve">EUROPEAN ROUTE  </t>
  </si>
  <si>
    <t>Nov</t>
    <phoneticPr fontId="51" type="noConversion"/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</si>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</sst>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14809]dd/mm/yyyy;@"/>
    <numFmt numFmtId="188" formatCode="m/d"/>
    <numFmt numFmtId="189" formatCode="mm\/dd"/>
    <numFmt numFmtId="190" formatCode="[$-409]d\-mmm;@"/>
    <numFmt numFmtId="191" formatCode="[$-409]d/mmm;@"/>
    <numFmt numFmtId="192" formatCode="ddd\ dd\/mmm"/>
    <numFmt numFmtId="193" formatCode="0_);[Red]\(0\)"/>
    <numFmt numFmtId="194" formatCode="mmm/yyyy"/>
    <numFmt numFmtId="195" formatCode="yyyy/m/d;@"/>
    <numFmt numFmtId="196" formatCode="[$-409]d\-mmm"/>
    <numFmt numFmtId="197" formatCode="_([$€]* #,##0.00_);_([$€]* \(#,##0.00\);_([$€]* &quot;-&quot;??_);_(@_)"/>
    <numFmt numFmtId="198" formatCode="d/m/yyyy"/>
    <numFmt numFmtId="199" formatCode="mm/dd"/>
  </numFmts>
  <fonts count="126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9"/>
      <name val="宋体"/>
      <family val="3"/>
      <charset val="134"/>
      <scheme val="minor"/>
    </font>
    <font>
      <sz val="12"/>
      <color theme="1"/>
      <name val="等线"/>
      <family val="2"/>
      <charset val="134"/>
    </font>
    <font>
      <sz val="9"/>
      <color rgb="FF333333"/>
      <name val="宋体"/>
      <family val="3"/>
      <charset val="134"/>
    </font>
    <font>
      <sz val="12"/>
      <color theme="1"/>
      <name val="宋体"/>
      <family val="2"/>
      <charset val="134"/>
    </font>
    <font>
      <sz val="9"/>
      <name val="宋体"/>
      <family val="2"/>
      <charset val="134"/>
      <scheme val="minor"/>
    </font>
    <font>
      <sz val="12"/>
      <color theme="1"/>
      <name val="微软雅黑"/>
      <family val="2"/>
      <charset val="134"/>
    </font>
    <font>
      <sz val="11"/>
      <name val="Arial Narrow"/>
      <family val="2"/>
    </font>
    <font>
      <sz val="11"/>
      <name val=""/>
      <family val="2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1"/>
      <color rgb="FFFF0000"/>
      <name val="Arial Narrow"/>
      <family val="2"/>
    </font>
    <font>
      <sz val="9"/>
      <color theme="1"/>
      <name val="Times New Roman"/>
      <family val="1"/>
    </font>
    <font>
      <sz val="11"/>
      <color theme="1"/>
      <name val="Arial Narrow"/>
      <family val="2"/>
    </font>
    <font>
      <b/>
      <sz val="1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9"/>
      <name val="新細明體"/>
      <family val="1"/>
      <charset val="134"/>
    </font>
    <font>
      <sz val="9"/>
      <name val="新細明體"/>
      <family val="1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0"/>
      <color theme="1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u/>
      <sz val="12"/>
      <color indexed="12"/>
      <name val="宋体"/>
      <family val="3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name val=""/>
      <family val="2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rgb="FF000000"/>
      <name val="宋体"/>
      <family val="3"/>
      <charset val="134"/>
      <scheme val="major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</fonts>
  <fills count="3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</fills>
  <borders count="90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3091">
    <xf numFmtId="186" fontId="0" fillId="0" borderId="0"/>
    <xf numFmtId="186" fontId="23" fillId="0" borderId="0"/>
    <xf numFmtId="186" fontId="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23" fillId="0" borderId="0"/>
    <xf numFmtId="186" fontId="23" fillId="0" borderId="0"/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23" fillId="0" borderId="0"/>
    <xf numFmtId="186" fontId="14" fillId="0" borderId="0" applyFont="0" applyFill="0" applyBorder="0" applyAlignment="0" applyProtection="0"/>
    <xf numFmtId="186" fontId="12" fillId="0" borderId="0"/>
    <xf numFmtId="186" fontId="12" fillId="0" borderId="0"/>
    <xf numFmtId="186" fontId="12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6" fillId="0" borderId="0"/>
    <xf numFmtId="186" fontId="16" fillId="0" borderId="0"/>
    <xf numFmtId="186" fontId="16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22" fillId="0" borderId="0"/>
    <xf numFmtId="186" fontId="22" fillId="0" borderId="0"/>
    <xf numFmtId="186" fontId="2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1" fillId="0" borderId="0">
      <alignment vertical="top"/>
    </xf>
    <xf numFmtId="186" fontId="11" fillId="0" borderId="0">
      <alignment vertical="top"/>
    </xf>
    <xf numFmtId="186" fontId="11" fillId="0" borderId="0">
      <alignment vertical="top"/>
    </xf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22" fillId="0" borderId="0"/>
    <xf numFmtId="186" fontId="22" fillId="0" borderId="0"/>
    <xf numFmtId="186" fontId="22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7" fillId="0" borderId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6" fontId="21" fillId="0" borderId="0"/>
    <xf numFmtId="186" fontId="19" fillId="2" borderId="0" applyNumberFormat="0" applyBorder="0" applyAlignment="0" applyProtection="0"/>
    <xf numFmtId="186" fontId="19" fillId="3" borderId="0" applyNumberFormat="0" applyBorder="0" applyAlignment="0" applyProtection="0"/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19" fillId="2" borderId="0" applyNumberFormat="0" applyBorder="0" applyAlignment="0" applyProtection="0"/>
    <xf numFmtId="186" fontId="19" fillId="2" borderId="0" applyNumberFormat="0" applyBorder="0" applyAlignment="0" applyProtection="0"/>
    <xf numFmtId="186" fontId="19" fillId="3" borderId="0" applyNumberFormat="0" applyBorder="0" applyAlignment="0" applyProtection="0"/>
    <xf numFmtId="186" fontId="19" fillId="4" borderId="0" applyNumberFormat="0" applyBorder="0" applyAlignment="0" applyProtection="0"/>
    <xf numFmtId="186" fontId="19" fillId="5" borderId="0" applyNumberFormat="0" applyBorder="0" applyAlignment="0" applyProtection="0"/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19" fillId="4" borderId="0" applyNumberFormat="0" applyBorder="0" applyAlignment="0" applyProtection="0"/>
    <xf numFmtId="186" fontId="19" fillId="4" borderId="0" applyNumberFormat="0" applyBorder="0" applyAlignment="0" applyProtection="0"/>
    <xf numFmtId="186" fontId="19" fillId="5" borderId="0" applyNumberFormat="0" applyBorder="0" applyAlignment="0" applyProtection="0"/>
    <xf numFmtId="186" fontId="19" fillId="6" borderId="0" applyNumberFormat="0" applyBorder="0" applyAlignment="0" applyProtection="0"/>
    <xf numFmtId="186" fontId="19" fillId="7" borderId="0" applyNumberFormat="0" applyBorder="0" applyAlignment="0" applyProtection="0"/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19" fillId="7" borderId="0" applyNumberFormat="0" applyBorder="0" applyAlignment="0" applyProtection="0"/>
    <xf numFmtId="186" fontId="19" fillId="7" borderId="0" applyNumberFormat="0" applyBorder="0" applyAlignment="0" applyProtection="0"/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19" fillId="6" borderId="0" applyNumberFormat="0" applyBorder="0" applyAlignment="0" applyProtection="0"/>
    <xf numFmtId="186" fontId="19" fillId="6" borderId="0" applyNumberFormat="0" applyBorder="0" applyAlignment="0" applyProtection="0"/>
    <xf numFmtId="186" fontId="19" fillId="7" borderId="0" applyNumberFormat="0" applyBorder="0" applyAlignment="0" applyProtection="0"/>
    <xf numFmtId="186" fontId="19" fillId="8" borderId="0" applyNumberFormat="0" applyBorder="0" applyAlignment="0" applyProtection="0"/>
    <xf numFmtId="186" fontId="19" fillId="3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3" borderId="0" applyNumberFormat="0" applyBorder="0" applyAlignment="0" applyProtection="0"/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11" fillId="9" borderId="0" applyNumberFormat="0" applyBorder="0" applyAlignment="0" applyProtection="0"/>
    <xf numFmtId="186" fontId="19" fillId="3" borderId="0" applyNumberFormat="0" applyBorder="0" applyAlignment="0" applyProtection="0"/>
    <xf numFmtId="186" fontId="19" fillId="7" borderId="0" applyNumberFormat="0" applyBorder="0" applyAlignment="0" applyProtection="0"/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19" fillId="7" borderId="0" applyNumberFormat="0" applyBorder="0" applyAlignment="0" applyProtection="0"/>
    <xf numFmtId="186" fontId="19" fillId="7" borderId="0" applyNumberFormat="0" applyBorder="0" applyAlignment="0" applyProtection="0"/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19" fillId="7" borderId="0" applyNumberFormat="0" applyBorder="0" applyAlignment="0" applyProtection="0"/>
    <xf numFmtId="186" fontId="19" fillId="2" borderId="0" applyNumberFormat="0" applyBorder="0" applyAlignment="0" applyProtection="0"/>
    <xf numFmtId="186" fontId="19" fillId="2" borderId="0" applyNumberFormat="0" applyBorder="0" applyAlignment="0" applyProtection="0"/>
    <xf numFmtId="186" fontId="19" fillId="2" borderId="0" applyNumberFormat="0" applyBorder="0" applyAlignment="0" applyProtection="0"/>
    <xf numFmtId="186" fontId="19" fillId="4" borderId="0" applyNumberFormat="0" applyBorder="0" applyAlignment="0" applyProtection="0"/>
    <xf numFmtId="186" fontId="19" fillId="4" borderId="0" applyNumberFormat="0" applyBorder="0" applyAlignment="0" applyProtection="0"/>
    <xf numFmtId="186" fontId="19" fillId="4" borderId="0" applyNumberFormat="0" applyBorder="0" applyAlignment="0" applyProtection="0"/>
    <xf numFmtId="186" fontId="19" fillId="6" borderId="0" applyNumberFormat="0" applyBorder="0" applyAlignment="0" applyProtection="0"/>
    <xf numFmtId="186" fontId="19" fillId="6" borderId="0" applyNumberFormat="0" applyBorder="0" applyAlignment="0" applyProtection="0"/>
    <xf numFmtId="186" fontId="19" fillId="6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25" fillId="2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2" borderId="0" applyNumberFormat="0" applyBorder="0" applyAlignment="0" applyProtection="0">
      <alignment vertical="center"/>
    </xf>
    <xf numFmtId="186" fontId="25" fillId="2" borderId="0" applyNumberFormat="0" applyBorder="0" applyAlignment="0" applyProtection="0">
      <alignment vertical="center"/>
    </xf>
    <xf numFmtId="186" fontId="25" fillId="4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5" fillId="4" borderId="0" applyNumberFormat="0" applyBorder="0" applyAlignment="0" applyProtection="0">
      <alignment vertical="center"/>
    </xf>
    <xf numFmtId="186" fontId="25" fillId="4" borderId="0" applyNumberFormat="0" applyBorder="0" applyAlignment="0" applyProtection="0">
      <alignment vertical="center"/>
    </xf>
    <xf numFmtId="186" fontId="25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5" fillId="6" borderId="0" applyNumberFormat="0" applyBorder="0" applyAlignment="0" applyProtection="0">
      <alignment vertical="center"/>
    </xf>
    <xf numFmtId="186" fontId="25" fillId="6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24" fillId="11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24" fillId="11" borderId="0" applyNumberFormat="0" applyBorder="0" applyAlignment="0" applyProtection="0">
      <alignment vertical="center"/>
    </xf>
    <xf numFmtId="186" fontId="24" fillId="11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24" fillId="5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24" fillId="5" borderId="0" applyNumberFormat="0" applyBorder="0" applyAlignment="0" applyProtection="0">
      <alignment vertical="center"/>
    </xf>
    <xf numFmtId="186" fontId="24" fillId="5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24" fillId="3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24" fillId="3" borderId="0" applyNumberFormat="0" applyBorder="0" applyAlignment="0" applyProtection="0">
      <alignment vertical="center"/>
    </xf>
    <xf numFmtId="186" fontId="24" fillId="3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24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24" fillId="9" borderId="0" applyNumberFormat="0" applyBorder="0" applyAlignment="0" applyProtection="0">
      <alignment vertical="center"/>
    </xf>
    <xf numFmtId="186" fontId="24" fillId="9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0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0" borderId="0" applyNumberFormat="0" applyBorder="0" applyAlignment="0" applyProtection="0"/>
    <xf numFmtId="186" fontId="19" fillId="10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0" borderId="0" applyNumberFormat="0" applyBorder="0" applyAlignment="0" applyProtection="0"/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11" fillId="5" borderId="0" applyNumberFormat="0" applyBorder="0" applyAlignment="0" applyProtection="0"/>
    <xf numFmtId="186" fontId="19" fillId="12" borderId="0" applyNumberFormat="0" applyBorder="0" applyAlignment="0" applyProtection="0"/>
    <xf numFmtId="186" fontId="19" fillId="13" borderId="0" applyNumberFormat="0" applyBorder="0" applyAlignment="0" applyProtection="0"/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19" fillId="13" borderId="0" applyNumberFormat="0" applyBorder="0" applyAlignment="0" applyProtection="0"/>
    <xf numFmtId="186" fontId="19" fillId="13" borderId="0" applyNumberFormat="0" applyBorder="0" applyAlignment="0" applyProtection="0"/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19" fillId="12" borderId="0" applyNumberFormat="0" applyBorder="0" applyAlignment="0" applyProtection="0"/>
    <xf numFmtId="186" fontId="19" fillId="12" borderId="0" applyNumberFormat="0" applyBorder="0" applyAlignment="0" applyProtection="0"/>
    <xf numFmtId="186" fontId="19" fillId="13" borderId="0" applyNumberFormat="0" applyBorder="0" applyAlignment="0" applyProtection="0"/>
    <xf numFmtId="186" fontId="19" fillId="8" borderId="0" applyNumberFormat="0" applyBorder="0" applyAlignment="0" applyProtection="0"/>
    <xf numFmtId="186" fontId="19" fillId="10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10" borderId="0" applyNumberFormat="0" applyBorder="0" applyAlignment="0" applyProtection="0"/>
    <xf numFmtId="186" fontId="19" fillId="10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10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1" fillId="11" borderId="0" applyNumberFormat="0" applyBorder="0" applyAlignment="0" applyProtection="0"/>
    <xf numFmtId="186" fontId="19" fillId="14" borderId="0" applyNumberFormat="0" applyBorder="0" applyAlignment="0" applyProtection="0"/>
    <xf numFmtId="186" fontId="19" fillId="13" borderId="0" applyNumberFormat="0" applyBorder="0" applyAlignment="0" applyProtection="0"/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19" fillId="13" borderId="0" applyNumberFormat="0" applyBorder="0" applyAlignment="0" applyProtection="0"/>
    <xf numFmtId="186" fontId="19" fillId="13" borderId="0" applyNumberFormat="0" applyBorder="0" applyAlignment="0" applyProtection="0"/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19" fillId="14" borderId="0" applyNumberFormat="0" applyBorder="0" applyAlignment="0" applyProtection="0"/>
    <xf numFmtId="186" fontId="19" fillId="14" borderId="0" applyNumberFormat="0" applyBorder="0" applyAlignment="0" applyProtection="0"/>
    <xf numFmtId="186" fontId="19" fillId="13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19" fillId="12" borderId="0" applyNumberFormat="0" applyBorder="0" applyAlignment="0" applyProtection="0"/>
    <xf numFmtId="186" fontId="19" fillId="12" borderId="0" applyNumberFormat="0" applyBorder="0" applyAlignment="0" applyProtection="0"/>
    <xf numFmtId="186" fontId="19" fillId="12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4" borderId="0" applyNumberFormat="0" applyBorder="0" applyAlignment="0" applyProtection="0"/>
    <xf numFmtId="186" fontId="19" fillId="14" borderId="0" applyNumberFormat="0" applyBorder="0" applyAlignment="0" applyProtection="0"/>
    <xf numFmtId="186" fontId="19" fillId="14" borderId="0" applyNumberFormat="0" applyBorder="0" applyAlignment="0" applyProtection="0"/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5" fillId="12" borderId="0" applyNumberFormat="0" applyBorder="0" applyAlignment="0" applyProtection="0">
      <alignment vertical="center"/>
    </xf>
    <xf numFmtId="186" fontId="25" fillId="12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8" fillId="0" borderId="1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2" applyNumberFormat="0" applyFont="0" applyFill="0" applyAlignment="0" applyProtection="0"/>
    <xf numFmtId="186" fontId="12" fillId="0" borderId="2" applyNumberFormat="0" applyFont="0" applyFill="0" applyAlignment="0" applyProtection="0"/>
    <xf numFmtId="186" fontId="12" fillId="0" borderId="2" applyNumberFormat="0" applyFon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2" fillId="0" borderId="0"/>
    <xf numFmtId="186" fontId="7" fillId="0" borderId="0"/>
    <xf numFmtId="186" fontId="7" fillId="0" borderId="0">
      <alignment vertical="center"/>
    </xf>
    <xf numFmtId="186" fontId="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36" fillId="0" borderId="0"/>
    <xf numFmtId="186" fontId="7" fillId="0" borderId="0"/>
    <xf numFmtId="186" fontId="35" fillId="0" borderId="0"/>
    <xf numFmtId="186" fontId="7" fillId="0" borderId="0"/>
    <xf numFmtId="186" fontId="36" fillId="0" borderId="0"/>
    <xf numFmtId="186" fontId="7" fillId="0" borderId="0"/>
    <xf numFmtId="186" fontId="7" fillId="0" borderId="0"/>
    <xf numFmtId="186" fontId="36" fillId="0" borderId="0"/>
    <xf numFmtId="186" fontId="7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7" fillId="0" borderId="0"/>
    <xf numFmtId="186" fontId="36" fillId="0" borderId="0"/>
    <xf numFmtId="186" fontId="36" fillId="0" borderId="0"/>
    <xf numFmtId="186" fontId="7" fillId="0" borderId="0"/>
    <xf numFmtId="186" fontId="6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/>
    <xf numFmtId="186" fontId="12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7" fillId="0" borderId="0"/>
    <xf numFmtId="186" fontId="35" fillId="0" borderId="0"/>
    <xf numFmtId="186" fontId="7" fillId="0" borderId="0"/>
    <xf numFmtId="186" fontId="36" fillId="0" borderId="0"/>
    <xf numFmtId="186" fontId="7" fillId="0" borderId="0"/>
    <xf numFmtId="186" fontId="7" fillId="0" borderId="0"/>
    <xf numFmtId="186" fontId="36" fillId="0" borderId="0"/>
    <xf numFmtId="186" fontId="7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7" fillId="0" borderId="0"/>
    <xf numFmtId="186" fontId="36" fillId="0" borderId="0"/>
    <xf numFmtId="186" fontId="7" fillId="0" borderId="0"/>
    <xf numFmtId="186" fontId="6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/>
    <xf numFmtId="186" fontId="12" fillId="0" borderId="0"/>
    <xf numFmtId="186" fontId="36" fillId="0" borderId="0"/>
    <xf numFmtId="186" fontId="36" fillId="0" borderId="0"/>
    <xf numFmtId="186" fontId="36" fillId="0" borderId="0"/>
    <xf numFmtId="186" fontId="21" fillId="0" borderId="0" applyFont="0" applyFill="0" applyBorder="0" applyAlignment="0" applyProtection="0"/>
    <xf numFmtId="38" fontId="37" fillId="10" borderId="0" applyNumberFormat="0" applyBorder="0" applyAlignment="0" applyProtection="0"/>
    <xf numFmtId="186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8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5" fontId="7" fillId="0" borderId="0"/>
    <xf numFmtId="186" fontId="7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0" fontId="7" fillId="0" borderId="0" applyFont="0" applyFill="0" applyBorder="0" applyAlignment="0" applyProtection="0"/>
    <xf numFmtId="9" fontId="21" fillId="0" borderId="18" applyNumberFormat="0" applyBorder="0"/>
    <xf numFmtId="9" fontId="21" fillId="0" borderId="0" applyFont="0" applyFill="0" applyBorder="0" applyAlignment="0" applyProtection="0"/>
    <xf numFmtId="182" fontId="7" fillId="0" borderId="0" applyFont="0" applyFill="0" applyBorder="0" applyAlignment="0" applyProtection="0"/>
    <xf numFmtId="186" fontId="12" fillId="0" borderId="0"/>
    <xf numFmtId="186" fontId="21" fillId="0" borderId="0"/>
    <xf numFmtId="186" fontId="21" fillId="0" borderId="0"/>
    <xf numFmtId="186" fontId="21" fillId="0" borderId="0"/>
    <xf numFmtId="186" fontId="21" fillId="0" borderId="0"/>
    <xf numFmtId="186" fontId="12" fillId="0" borderId="0"/>
    <xf numFmtId="186" fontId="3" fillId="0" borderId="0">
      <alignment vertical="center"/>
    </xf>
    <xf numFmtId="186" fontId="2" fillId="0" borderId="0">
      <alignment vertical="center"/>
    </xf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49" fillId="0" borderId="0"/>
    <xf numFmtId="10" fontId="37" fillId="7" borderId="40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36" fillId="0" borderId="0">
      <alignment vertical="center"/>
    </xf>
    <xf numFmtId="187" fontId="7" fillId="0" borderId="0"/>
    <xf numFmtId="187" fontId="12" fillId="0" borderId="0"/>
    <xf numFmtId="187" fontId="12" fillId="0" borderId="0"/>
    <xf numFmtId="187" fontId="58" fillId="0" borderId="0"/>
    <xf numFmtId="187" fontId="12" fillId="0" borderId="0"/>
    <xf numFmtId="187" fontId="12" fillId="0" borderId="0"/>
    <xf numFmtId="187" fontId="12" fillId="0" borderId="0"/>
    <xf numFmtId="187" fontId="12" fillId="0" borderId="0">
      <alignment vertical="center"/>
    </xf>
    <xf numFmtId="187" fontId="6" fillId="0" borderId="0">
      <alignment vertical="center"/>
    </xf>
    <xf numFmtId="187" fontId="12" fillId="0" borderId="0"/>
    <xf numFmtId="187" fontId="12" fillId="0" borderId="0">
      <alignment vertical="center"/>
    </xf>
    <xf numFmtId="189" fontId="12" fillId="0" borderId="0">
      <alignment vertical="center"/>
    </xf>
    <xf numFmtId="187" fontId="74" fillId="0" borderId="0" applyNumberFormat="0" applyFill="0" applyBorder="0" applyAlignment="0" applyProtection="0">
      <alignment vertical="top"/>
      <protection locked="0"/>
    </xf>
    <xf numFmtId="187" fontId="12" fillId="0" borderId="0"/>
    <xf numFmtId="191" fontId="6" fillId="0" borderId="0">
      <alignment vertical="center"/>
    </xf>
    <xf numFmtId="191" fontId="7" fillId="0" borderId="0">
      <alignment vertical="center"/>
    </xf>
    <xf numFmtId="191" fontId="12" fillId="0" borderId="0">
      <alignment vertical="center"/>
    </xf>
    <xf numFmtId="191" fontId="12" fillId="0" borderId="0"/>
    <xf numFmtId="191" fontId="74" fillId="0" borderId="0" applyNumberFormat="0" applyFill="0" applyBorder="0" applyAlignment="0" applyProtection="0">
      <alignment vertical="center"/>
    </xf>
    <xf numFmtId="191" fontId="8" fillId="0" borderId="0">
      <alignment vertical="center"/>
    </xf>
    <xf numFmtId="191" fontId="6" fillId="0" borderId="0">
      <alignment vertical="center"/>
    </xf>
    <xf numFmtId="191" fontId="58" fillId="0" borderId="0">
      <alignment vertical="center"/>
    </xf>
    <xf numFmtId="191" fontId="12" fillId="0" borderId="0"/>
    <xf numFmtId="191" fontId="58" fillId="0" borderId="0"/>
    <xf numFmtId="186" fontId="12" fillId="0" borderId="0">
      <alignment vertical="center"/>
    </xf>
    <xf numFmtId="186" fontId="7" fillId="0" borderId="0"/>
    <xf numFmtId="186" fontId="12" fillId="0" borderId="0">
      <alignment vertical="center"/>
    </xf>
    <xf numFmtId="186" fontId="12" fillId="0" borderId="0"/>
    <xf numFmtId="186" fontId="58" fillId="0" borderId="0"/>
    <xf numFmtId="186" fontId="12" fillId="0" borderId="0"/>
    <xf numFmtId="0" fontId="12" fillId="0" borderId="0"/>
    <xf numFmtId="0" fontId="7" fillId="0" borderId="0"/>
    <xf numFmtId="0" fontId="12" fillId="0" borderId="0"/>
    <xf numFmtId="0" fontId="7" fillId="0" borderId="0"/>
    <xf numFmtId="0" fontId="115" fillId="0" borderId="0" applyNumberFormat="0" applyFill="0" applyBorder="0" applyAlignment="0" applyProtection="0">
      <alignment vertical="top"/>
      <protection locked="0"/>
    </xf>
    <xf numFmtId="0" fontId="58" fillId="0" borderId="0"/>
    <xf numFmtId="191" fontId="36" fillId="0" borderId="0">
      <alignment vertical="center"/>
    </xf>
    <xf numFmtId="191" fontId="7" fillId="0" borderId="0"/>
    <xf numFmtId="191" fontId="12" fillId="0" borderId="0"/>
    <xf numFmtId="191" fontId="118" fillId="0" borderId="0"/>
    <xf numFmtId="191" fontId="119" fillId="0" borderId="0"/>
    <xf numFmtId="191" fontId="12" fillId="0" borderId="0">
      <alignment vertical="center"/>
    </xf>
    <xf numFmtId="191" fontId="12" fillId="0" borderId="0"/>
    <xf numFmtId="0" fontId="12" fillId="0" borderId="0"/>
    <xf numFmtId="197" fontId="7" fillId="0" borderId="0"/>
    <xf numFmtId="197" fontId="12" fillId="0" borderId="0"/>
    <xf numFmtId="197" fontId="12" fillId="0" borderId="0"/>
    <xf numFmtId="197" fontId="7" fillId="0" borderId="0"/>
    <xf numFmtId="180" fontId="12" fillId="0" borderId="0"/>
    <xf numFmtId="197" fontId="36" fillId="0" borderId="0">
      <alignment vertical="center"/>
    </xf>
    <xf numFmtId="197" fontId="58" fillId="0" borderId="0"/>
  </cellStyleXfs>
  <cellXfs count="1210">
    <xf numFmtId="186" fontId="0" fillId="0" borderId="0" xfId="0"/>
    <xf numFmtId="186" fontId="5" fillId="0" borderId="0" xfId="0" applyFont="1" applyAlignment="1">
      <alignment horizontal="left"/>
    </xf>
    <xf numFmtId="186" fontId="12" fillId="0" borderId="0" xfId="0" applyFont="1"/>
    <xf numFmtId="186" fontId="40" fillId="0" borderId="0" xfId="12932" applyFont="1" applyAlignment="1">
      <alignment horizontal="center" vertical="center"/>
    </xf>
    <xf numFmtId="186" fontId="41" fillId="0" borderId="0" xfId="0" applyFont="1" applyAlignment="1">
      <alignment horizontal="center" vertical="center"/>
    </xf>
    <xf numFmtId="186" fontId="42" fillId="0" borderId="0" xfId="0" applyFont="1"/>
    <xf numFmtId="186" fontId="31" fillId="0" borderId="0" xfId="0" applyFont="1"/>
    <xf numFmtId="186" fontId="44" fillId="0" borderId="0" xfId="0" applyFont="1"/>
    <xf numFmtId="186" fontId="43" fillId="0" borderId="0" xfId="12932" applyFont="1" applyAlignment="1">
      <alignment horizontal="center" vertical="center"/>
    </xf>
    <xf numFmtId="49" fontId="42" fillId="0" borderId="0" xfId="6447" applyNumberFormat="1" applyFont="1" applyFill="1" applyBorder="1" applyAlignment="1">
      <alignment horizontal="center" vertical="center" shrinkToFit="1"/>
    </xf>
    <xf numFmtId="186" fontId="45" fillId="16" borderId="0" xfId="0" applyFont="1" applyFill="1" applyAlignment="1">
      <alignment horizontal="left" vertical="center"/>
    </xf>
    <xf numFmtId="186" fontId="45" fillId="16" borderId="0" xfId="12933" applyFont="1" applyFill="1" applyAlignment="1">
      <alignment horizontal="left"/>
    </xf>
    <xf numFmtId="178" fontId="42" fillId="16" borderId="7" xfId="12933" applyNumberFormat="1" applyFont="1" applyFill="1" applyBorder="1" applyAlignment="1">
      <alignment horizontal="center"/>
    </xf>
    <xf numFmtId="178" fontId="42" fillId="16" borderId="0" xfId="12933" applyNumberFormat="1" applyFont="1" applyFill="1" applyAlignment="1">
      <alignment horizontal="center" vertical="center"/>
    </xf>
    <xf numFmtId="178" fontId="42" fillId="16" borderId="0" xfId="12933" applyNumberFormat="1" applyFont="1" applyFill="1" applyAlignment="1">
      <alignment horizontal="center"/>
    </xf>
    <xf numFmtId="186" fontId="42" fillId="16" borderId="0" xfId="12933" applyFont="1" applyFill="1" applyAlignment="1">
      <alignment horizontal="center"/>
    </xf>
    <xf numFmtId="186" fontId="42" fillId="16" borderId="0" xfId="12933" applyFont="1" applyFill="1" applyAlignment="1">
      <alignment horizontal="center" wrapText="1"/>
    </xf>
    <xf numFmtId="178" fontId="42" fillId="16" borderId="0" xfId="0" applyNumberFormat="1" applyFont="1" applyFill="1" applyAlignment="1">
      <alignment horizontal="center" vertical="center" wrapText="1"/>
    </xf>
    <xf numFmtId="179" fontId="42" fillId="16" borderId="0" xfId="6447" applyNumberFormat="1" applyFont="1" applyFill="1" applyBorder="1" applyAlignment="1">
      <alignment horizontal="center" vertical="center" shrinkToFit="1"/>
    </xf>
    <xf numFmtId="49" fontId="42" fillId="16" borderId="0" xfId="6447" applyNumberFormat="1" applyFont="1" applyFill="1" applyBorder="1" applyAlignment="1">
      <alignment horizontal="center" vertical="center" shrinkToFit="1"/>
    </xf>
    <xf numFmtId="186" fontId="42" fillId="16" borderId="13" xfId="12933" applyFont="1" applyFill="1" applyBorder="1" applyAlignment="1">
      <alignment horizontal="center" vertical="center"/>
    </xf>
    <xf numFmtId="178" fontId="42" fillId="16" borderId="0" xfId="12933" applyNumberFormat="1" applyFont="1" applyFill="1" applyAlignment="1">
      <alignment horizontal="center" wrapText="1"/>
    </xf>
    <xf numFmtId="179" fontId="42" fillId="0" borderId="0" xfId="6447" applyNumberFormat="1" applyFont="1" applyFill="1" applyBorder="1" applyAlignment="1">
      <alignment horizontal="center" vertical="center" shrinkToFit="1"/>
    </xf>
    <xf numFmtId="186" fontId="45" fillId="0" borderId="0" xfId="6447" applyFont="1" applyFill="1" applyBorder="1" applyAlignment="1">
      <alignment horizontal="left" vertical="center" shrinkToFit="1"/>
    </xf>
    <xf numFmtId="186" fontId="42" fillId="16" borderId="0" xfId="6447" applyNumberFormat="1" applyFont="1" applyFill="1" applyBorder="1" applyAlignment="1">
      <alignment horizontal="center" vertical="center" shrinkToFit="1"/>
    </xf>
    <xf numFmtId="178" fontId="42" fillId="0" borderId="0" xfId="12933" applyNumberFormat="1" applyFont="1" applyAlignment="1">
      <alignment horizontal="center"/>
    </xf>
    <xf numFmtId="186" fontId="42" fillId="16" borderId="0" xfId="12933" applyFont="1" applyFill="1" applyAlignment="1">
      <alignment horizontal="center" vertical="center"/>
    </xf>
    <xf numFmtId="16" fontId="42" fillId="16" borderId="0" xfId="0" applyNumberFormat="1" applyFont="1" applyFill="1" applyAlignment="1">
      <alignment horizontal="center" vertical="center"/>
    </xf>
    <xf numFmtId="186" fontId="42" fillId="0" borderId="0" xfId="12933" applyFont="1" applyAlignment="1">
      <alignment horizontal="center"/>
    </xf>
    <xf numFmtId="186" fontId="45" fillId="0" borderId="0" xfId="0" applyFont="1" applyAlignment="1">
      <alignment horizontal="left"/>
    </xf>
    <xf numFmtId="186" fontId="42" fillId="16" borderId="30" xfId="12933" applyFont="1" applyFill="1" applyBorder="1" applyAlignment="1">
      <alignment horizontal="center"/>
    </xf>
    <xf numFmtId="186" fontId="45" fillId="15" borderId="0" xfId="6447" applyFont="1" applyFill="1" applyBorder="1" applyAlignment="1">
      <alignment horizontal="left" vertical="center"/>
    </xf>
    <xf numFmtId="186" fontId="42" fillId="15" borderId="0" xfId="6447" applyFont="1" applyFill="1" applyBorder="1" applyAlignment="1">
      <alignment horizontal="center" vertical="center"/>
    </xf>
    <xf numFmtId="186" fontId="45" fillId="16" borderId="0" xfId="0" applyFont="1" applyFill="1" applyAlignment="1">
      <alignment horizontal="left"/>
    </xf>
    <xf numFmtId="186" fontId="42" fillId="17" borderId="0" xfId="0" applyFont="1" applyFill="1" applyAlignment="1">
      <alignment horizontal="center" vertical="center"/>
    </xf>
    <xf numFmtId="186" fontId="42" fillId="0" borderId="0" xfId="12932" applyFont="1" applyAlignment="1">
      <alignment horizontal="center" vertical="center" wrapText="1"/>
    </xf>
    <xf numFmtId="186" fontId="42" fillId="0" borderId="0" xfId="6447" applyFont="1" applyFill="1" applyBorder="1" applyAlignment="1">
      <alignment horizontal="center" vertical="center"/>
    </xf>
    <xf numFmtId="186" fontId="42" fillId="16" borderId="0" xfId="12932" applyFont="1" applyFill="1" applyAlignment="1">
      <alignment horizontal="center" vertical="center" wrapText="1"/>
    </xf>
    <xf numFmtId="186" fontId="42" fillId="16" borderId="0" xfId="6447" applyFont="1" applyFill="1" applyBorder="1" applyAlignment="1">
      <alignment horizontal="center" vertical="center"/>
    </xf>
    <xf numFmtId="186" fontId="42" fillId="17" borderId="0" xfId="8798" applyNumberFormat="1" applyFont="1" applyFill="1" applyBorder="1" applyAlignment="1">
      <alignment horizontal="center"/>
    </xf>
    <xf numFmtId="180" fontId="42" fillId="17" borderId="0" xfId="6447" applyNumberFormat="1" applyFont="1" applyFill="1" applyBorder="1" applyAlignment="1">
      <alignment horizontal="center" vertical="center"/>
    </xf>
    <xf numFmtId="186" fontId="45" fillId="17" borderId="0" xfId="6447" applyFont="1" applyFill="1" applyBorder="1" applyAlignment="1">
      <alignment horizontal="left" vertical="center" shrinkToFit="1"/>
    </xf>
    <xf numFmtId="186" fontId="42" fillId="16" borderId="7" xfId="12933" applyFont="1" applyFill="1" applyBorder="1" applyAlignment="1">
      <alignment horizontal="center" vertical="center"/>
    </xf>
    <xf numFmtId="186" fontId="42" fillId="0" borderId="0" xfId="12933" applyFont="1" applyAlignment="1">
      <alignment horizontal="center" wrapText="1"/>
    </xf>
    <xf numFmtId="186" fontId="42" fillId="0" borderId="0" xfId="12933" applyFont="1" applyAlignment="1">
      <alignment horizontal="center" vertical="center" wrapText="1"/>
    </xf>
    <xf numFmtId="186" fontId="48" fillId="0" borderId="0" xfId="0" applyFont="1"/>
    <xf numFmtId="186" fontId="46" fillId="0" borderId="0" xfId="0" applyFont="1" applyAlignment="1">
      <alignment horizontal="left"/>
    </xf>
    <xf numFmtId="186" fontId="42" fillId="0" borderId="0" xfId="0" applyFont="1" applyAlignment="1">
      <alignment horizontal="center" vertical="center" wrapText="1"/>
    </xf>
    <xf numFmtId="186" fontId="42" fillId="16" borderId="16" xfId="12933" applyFont="1" applyFill="1" applyBorder="1" applyAlignment="1">
      <alignment horizontal="center" vertical="center"/>
    </xf>
    <xf numFmtId="186" fontId="42" fillId="0" borderId="7" xfId="12933" applyFont="1" applyBorder="1" applyAlignment="1">
      <alignment horizontal="center" vertical="center"/>
    </xf>
    <xf numFmtId="186" fontId="45" fillId="16" borderId="0" xfId="6447" applyFont="1" applyFill="1" applyBorder="1" applyAlignment="1">
      <alignment vertical="center" shrinkToFit="1"/>
    </xf>
    <xf numFmtId="186" fontId="42" fillId="16" borderId="0" xfId="6447" applyFont="1" applyFill="1" applyBorder="1" applyAlignment="1">
      <alignment vertical="center" shrinkToFit="1"/>
    </xf>
    <xf numFmtId="186" fontId="42" fillId="16" borderId="6" xfId="12933" applyFont="1" applyFill="1" applyBorder="1" applyAlignment="1">
      <alignment horizontal="center" vertical="center"/>
    </xf>
    <xf numFmtId="186" fontId="42" fillId="16" borderId="8" xfId="12933" applyFont="1" applyFill="1" applyBorder="1" applyAlignment="1">
      <alignment horizontal="center" vertical="center"/>
    </xf>
    <xf numFmtId="186" fontId="42" fillId="16" borderId="0" xfId="6447" applyFont="1" applyFill="1" applyBorder="1" applyAlignment="1">
      <alignment horizontal="center" vertical="center" shrinkToFit="1"/>
    </xf>
    <xf numFmtId="186" fontId="42" fillId="0" borderId="0" xfId="6447" applyFont="1" applyFill="1" applyBorder="1" applyAlignment="1">
      <alignment horizontal="center" vertical="center" shrinkToFit="1"/>
    </xf>
    <xf numFmtId="186" fontId="45" fillId="16" borderId="0" xfId="6447" applyFont="1" applyFill="1" applyBorder="1" applyAlignment="1">
      <alignment horizontal="left" vertical="center" shrinkToFit="1"/>
    </xf>
    <xf numFmtId="186" fontId="42" fillId="16" borderId="14" xfId="12933" applyFont="1" applyFill="1" applyBorder="1" applyAlignment="1">
      <alignment horizontal="center" vertical="center"/>
    </xf>
    <xf numFmtId="178" fontId="42" fillId="16" borderId="27" xfId="12933" applyNumberFormat="1" applyFont="1" applyFill="1" applyBorder="1" applyAlignment="1">
      <alignment horizontal="center"/>
    </xf>
    <xf numFmtId="186" fontId="42" fillId="17" borderId="7" xfId="12933" applyFont="1" applyFill="1" applyBorder="1" applyAlignment="1">
      <alignment horizontal="center" vertical="center"/>
    </xf>
    <xf numFmtId="186" fontId="42" fillId="17" borderId="16" xfId="12933" applyFont="1" applyFill="1" applyBorder="1" applyAlignment="1">
      <alignment horizontal="center" vertical="center"/>
    </xf>
    <xf numFmtId="178" fontId="42" fillId="17" borderId="7" xfId="12933" applyNumberFormat="1" applyFont="1" applyFill="1" applyBorder="1" applyAlignment="1">
      <alignment horizontal="center"/>
    </xf>
    <xf numFmtId="178" fontId="42" fillId="17" borderId="7" xfId="12933" applyNumberFormat="1" applyFont="1" applyFill="1" applyBorder="1" applyAlignment="1">
      <alignment horizontal="center" vertical="center"/>
    </xf>
    <xf numFmtId="186" fontId="42" fillId="17" borderId="6" xfId="12933" applyFont="1" applyFill="1" applyBorder="1" applyAlignment="1">
      <alignment horizontal="center" vertical="center"/>
    </xf>
    <xf numFmtId="186" fontId="42" fillId="17" borderId="8" xfId="12933" applyFont="1" applyFill="1" applyBorder="1" applyAlignment="1">
      <alignment horizontal="center" vertical="center"/>
    </xf>
    <xf numFmtId="186" fontId="42" fillId="17" borderId="7" xfId="0" applyFont="1" applyFill="1" applyBorder="1" applyAlignment="1">
      <alignment horizontal="center"/>
    </xf>
    <xf numFmtId="186" fontId="42" fillId="17" borderId="0" xfId="0" applyFont="1" applyFill="1" applyAlignment="1">
      <alignment horizontal="center"/>
    </xf>
    <xf numFmtId="178" fontId="42" fillId="17" borderId="7" xfId="0" applyNumberFormat="1" applyFont="1" applyFill="1" applyBorder="1" applyAlignment="1">
      <alignment horizontal="center" vertical="center" wrapText="1"/>
    </xf>
    <xf numFmtId="186" fontId="42" fillId="17" borderId="27" xfId="0" applyFont="1" applyFill="1" applyBorder="1" applyAlignment="1">
      <alignment horizontal="center"/>
    </xf>
    <xf numFmtId="178" fontId="42" fillId="17" borderId="27" xfId="12933" applyNumberFormat="1" applyFont="1" applyFill="1" applyBorder="1" applyAlignment="1">
      <alignment horizontal="center"/>
    </xf>
    <xf numFmtId="186" fontId="42" fillId="17" borderId="7" xfId="0" applyFont="1" applyFill="1" applyBorder="1" applyAlignment="1">
      <alignment horizontal="center" vertical="center"/>
    </xf>
    <xf numFmtId="179" fontId="42" fillId="17" borderId="0" xfId="6447" applyNumberFormat="1" applyFont="1" applyFill="1" applyBorder="1" applyAlignment="1">
      <alignment horizontal="center" vertical="center" shrinkToFit="1"/>
    </xf>
    <xf numFmtId="49" fontId="42" fillId="17" borderId="0" xfId="6447" applyNumberFormat="1" applyFont="1" applyFill="1" applyBorder="1" applyAlignment="1">
      <alignment horizontal="center" vertical="center" shrinkToFit="1"/>
    </xf>
    <xf numFmtId="186" fontId="42" fillId="17" borderId="0" xfId="6447" applyFont="1" applyFill="1" applyBorder="1" applyAlignment="1">
      <alignment horizontal="center" vertical="center" shrinkToFit="1"/>
    </xf>
    <xf numFmtId="186" fontId="42" fillId="17" borderId="13" xfId="12933" applyFont="1" applyFill="1" applyBorder="1" applyAlignment="1">
      <alignment horizontal="center" vertical="center"/>
    </xf>
    <xf numFmtId="178" fontId="42" fillId="17" borderId="0" xfId="12933" applyNumberFormat="1" applyFont="1" applyFill="1" applyAlignment="1">
      <alignment horizontal="center" vertical="center"/>
    </xf>
    <xf numFmtId="178" fontId="42" fillId="17" borderId="0" xfId="12933" applyNumberFormat="1" applyFont="1" applyFill="1" applyAlignment="1">
      <alignment horizontal="center"/>
    </xf>
    <xf numFmtId="186" fontId="45" fillId="17" borderId="0" xfId="0" applyFont="1" applyFill="1" applyAlignment="1">
      <alignment horizontal="left" vertical="center"/>
    </xf>
    <xf numFmtId="186" fontId="42" fillId="17" borderId="0" xfId="0" applyFont="1" applyFill="1"/>
    <xf numFmtId="186" fontId="42" fillId="17" borderId="0" xfId="12933" applyFont="1" applyFill="1" applyAlignment="1">
      <alignment horizontal="center"/>
    </xf>
    <xf numFmtId="186" fontId="42" fillId="17" borderId="14" xfId="12933" applyFont="1" applyFill="1" applyBorder="1" applyAlignment="1">
      <alignment horizontal="center" vertical="center"/>
    </xf>
    <xf numFmtId="186" fontId="42" fillId="17" borderId="0" xfId="12933" applyFont="1" applyFill="1" applyAlignment="1">
      <alignment horizontal="center" wrapText="1"/>
    </xf>
    <xf numFmtId="178" fontId="42" fillId="17" borderId="0" xfId="12933" applyNumberFormat="1" applyFont="1" applyFill="1" applyAlignment="1">
      <alignment horizontal="center" wrapText="1"/>
    </xf>
    <xf numFmtId="178" fontId="42" fillId="17" borderId="0" xfId="0" applyNumberFormat="1" applyFont="1" applyFill="1" applyAlignment="1">
      <alignment horizontal="center" vertical="center" wrapText="1"/>
    </xf>
    <xf numFmtId="186" fontId="42" fillId="17" borderId="0" xfId="0" applyFont="1" applyFill="1" applyAlignment="1">
      <alignment horizontal="center" vertical="center" wrapText="1"/>
    </xf>
    <xf numFmtId="178" fontId="42" fillId="17" borderId="0" xfId="0" applyNumberFormat="1" applyFont="1" applyFill="1" applyAlignment="1">
      <alignment horizontal="center" vertical="center"/>
    </xf>
    <xf numFmtId="178" fontId="42" fillId="17" borderId="13" xfId="12933" applyNumberFormat="1" applyFont="1" applyFill="1" applyBorder="1" applyAlignment="1">
      <alignment horizontal="center"/>
    </xf>
    <xf numFmtId="186" fontId="42" fillId="17" borderId="34" xfId="0" applyFont="1" applyFill="1" applyBorder="1" applyAlignment="1">
      <alignment horizontal="center"/>
    </xf>
    <xf numFmtId="186" fontId="42" fillId="17" borderId="34" xfId="12933" applyFont="1" applyFill="1" applyBorder="1" applyAlignment="1">
      <alignment horizontal="center"/>
    </xf>
    <xf numFmtId="186" fontId="42" fillId="17" borderId="7" xfId="12933" applyFont="1" applyFill="1" applyBorder="1" applyAlignment="1">
      <alignment horizontal="center"/>
    </xf>
    <xf numFmtId="186" fontId="42" fillId="17" borderId="0" xfId="12935" applyFont="1" applyFill="1" applyAlignment="1">
      <alignment horizontal="center"/>
    </xf>
    <xf numFmtId="49" fontId="42" fillId="17" borderId="0" xfId="12933" applyNumberFormat="1" applyFont="1" applyFill="1" applyAlignment="1">
      <alignment horizontal="center" vertical="center"/>
    </xf>
    <xf numFmtId="186" fontId="42" fillId="17" borderId="0" xfId="12933" applyFont="1" applyFill="1" applyAlignment="1">
      <alignment horizontal="center" vertical="center"/>
    </xf>
    <xf numFmtId="186" fontId="42" fillId="17" borderId="34" xfId="0" applyFont="1" applyFill="1" applyBorder="1" applyAlignment="1">
      <alignment horizontal="center" vertical="center"/>
    </xf>
    <xf numFmtId="186" fontId="42" fillId="17" borderId="0" xfId="12932" applyFont="1" applyFill="1" applyAlignment="1">
      <alignment horizontal="center" vertical="center"/>
    </xf>
    <xf numFmtId="186" fontId="42" fillId="17" borderId="0" xfId="12933" applyFont="1" applyFill="1" applyAlignment="1">
      <alignment horizontal="center" vertical="center" wrapText="1"/>
    </xf>
    <xf numFmtId="186" fontId="42" fillId="17" borderId="27" xfId="12933" applyFont="1" applyFill="1" applyBorder="1" applyAlignment="1">
      <alignment horizontal="center"/>
    </xf>
    <xf numFmtId="186" fontId="42" fillId="17" borderId="32" xfId="0" applyFont="1" applyFill="1" applyBorder="1" applyAlignment="1">
      <alignment horizontal="center" vertical="center"/>
    </xf>
    <xf numFmtId="186" fontId="42" fillId="17" borderId="31" xfId="12933" applyFont="1" applyFill="1" applyBorder="1" applyAlignment="1">
      <alignment horizontal="center" vertical="center"/>
    </xf>
    <xf numFmtId="186" fontId="42" fillId="17" borderId="30" xfId="12933" applyFont="1" applyFill="1" applyBorder="1" applyAlignment="1">
      <alignment horizontal="center" vertical="center"/>
    </xf>
    <xf numFmtId="186" fontId="45" fillId="17" borderId="0" xfId="0" applyFont="1" applyFill="1" applyAlignment="1">
      <alignment horizontal="left"/>
    </xf>
    <xf numFmtId="49" fontId="42" fillId="17" borderId="0" xfId="12933" applyNumberFormat="1" applyFont="1" applyFill="1" applyAlignment="1">
      <alignment horizontal="center" vertical="center" wrapText="1"/>
    </xf>
    <xf numFmtId="186" fontId="45" fillId="17" borderId="0" xfId="6447" applyFont="1" applyFill="1" applyBorder="1" applyAlignment="1">
      <alignment vertical="center" shrinkToFit="1"/>
    </xf>
    <xf numFmtId="49" fontId="42" fillId="17" borderId="8" xfId="12933" applyNumberFormat="1" applyFont="1" applyFill="1" applyBorder="1" applyAlignment="1">
      <alignment horizontal="center" vertical="center"/>
    </xf>
    <xf numFmtId="178" fontId="42" fillId="17" borderId="32" xfId="12933" applyNumberFormat="1" applyFont="1" applyFill="1" applyBorder="1" applyAlignment="1">
      <alignment horizontal="center"/>
    </xf>
    <xf numFmtId="186" fontId="42" fillId="17" borderId="0" xfId="12936" applyFont="1" applyFill="1" applyAlignment="1">
      <alignment horizontal="center" wrapText="1"/>
    </xf>
    <xf numFmtId="58" fontId="42" fillId="17" borderId="0" xfId="12936" applyNumberFormat="1" applyFont="1" applyFill="1" applyAlignment="1">
      <alignment horizontal="center" vertical="center" wrapText="1"/>
    </xf>
    <xf numFmtId="49" fontId="42" fillId="17" borderId="7" xfId="12933" applyNumberFormat="1" applyFont="1" applyFill="1" applyBorder="1" applyAlignment="1">
      <alignment horizontal="center" vertical="center"/>
    </xf>
    <xf numFmtId="186" fontId="42" fillId="17" borderId="0" xfId="12932" applyFont="1" applyFill="1" applyAlignment="1">
      <alignment horizontal="center" vertical="center" wrapText="1"/>
    </xf>
    <xf numFmtId="186" fontId="42" fillId="17" borderId="0" xfId="6447" applyFont="1" applyFill="1" applyBorder="1" applyAlignment="1">
      <alignment horizontal="center" vertical="center"/>
    </xf>
    <xf numFmtId="186" fontId="42" fillId="17" borderId="7" xfId="6447" applyFont="1" applyFill="1" applyBorder="1" applyAlignment="1">
      <alignment horizontal="center" vertical="center" shrinkToFit="1"/>
    </xf>
    <xf numFmtId="58" fontId="42" fillId="17" borderId="0" xfId="12932" applyNumberFormat="1" applyFont="1" applyFill="1" applyAlignment="1">
      <alignment horizontal="center" vertical="center" wrapText="1"/>
    </xf>
    <xf numFmtId="16" fontId="42" fillId="17" borderId="0" xfId="12933" applyNumberFormat="1" applyFont="1" applyFill="1" applyAlignment="1">
      <alignment horizontal="center"/>
    </xf>
    <xf numFmtId="181" fontId="42" fillId="17" borderId="0" xfId="12933" applyNumberFormat="1" applyFont="1" applyFill="1" applyAlignment="1">
      <alignment horizontal="center" vertical="center"/>
    </xf>
    <xf numFmtId="186" fontId="45" fillId="17" borderId="0" xfId="6447" applyFont="1" applyFill="1" applyBorder="1" applyAlignment="1">
      <alignment horizontal="center" vertical="center" shrinkToFit="1"/>
    </xf>
    <xf numFmtId="17" fontId="42" fillId="17" borderId="0" xfId="6447" applyNumberFormat="1" applyFont="1" applyFill="1" applyBorder="1" applyAlignment="1">
      <alignment horizontal="center" vertical="center" shrinkToFit="1"/>
    </xf>
    <xf numFmtId="186" fontId="42" fillId="17" borderId="0" xfId="6447" applyFont="1" applyFill="1" applyBorder="1" applyAlignment="1">
      <alignment horizontal="center"/>
    </xf>
    <xf numFmtId="58" fontId="42" fillId="17" borderId="0" xfId="12938" applyNumberFormat="1" applyFont="1" applyFill="1" applyAlignment="1">
      <alignment horizontal="center" vertical="center" wrapText="1"/>
    </xf>
    <xf numFmtId="178" fontId="42" fillId="17" borderId="0" xfId="6447" applyNumberFormat="1" applyFont="1" applyFill="1" applyBorder="1" applyAlignment="1">
      <alignment horizontal="center" vertical="center" shrinkToFit="1"/>
    </xf>
    <xf numFmtId="186" fontId="42" fillId="17" borderId="0" xfId="6447" applyFont="1" applyFill="1" applyBorder="1" applyAlignment="1">
      <alignment vertical="center" shrinkToFit="1"/>
    </xf>
    <xf numFmtId="186" fontId="42" fillId="17" borderId="8" xfId="0" applyFont="1" applyFill="1" applyBorder="1" applyAlignment="1">
      <alignment horizontal="center" vertical="center" wrapText="1"/>
    </xf>
    <xf numFmtId="186" fontId="42" fillId="17" borderId="27" xfId="0" applyFont="1" applyFill="1" applyBorder="1" applyAlignment="1">
      <alignment horizontal="center" vertical="center"/>
    </xf>
    <xf numFmtId="178" fontId="42" fillId="17" borderId="27" xfId="12933" applyNumberFormat="1" applyFont="1" applyFill="1" applyBorder="1" applyAlignment="1">
      <alignment horizontal="center" vertical="center"/>
    </xf>
    <xf numFmtId="180" fontId="42" fillId="17" borderId="7" xfId="0" applyNumberFormat="1" applyFont="1" applyFill="1" applyBorder="1" applyAlignment="1">
      <alignment horizontal="center"/>
    </xf>
    <xf numFmtId="178" fontId="42" fillId="17" borderId="30" xfId="12933" applyNumberFormat="1" applyFont="1" applyFill="1" applyBorder="1" applyAlignment="1">
      <alignment horizontal="center"/>
    </xf>
    <xf numFmtId="178" fontId="42" fillId="17" borderId="35" xfId="12933" applyNumberFormat="1" applyFont="1" applyFill="1" applyBorder="1" applyAlignment="1">
      <alignment horizontal="center"/>
    </xf>
    <xf numFmtId="186" fontId="42" fillId="17" borderId="7" xfId="12933" applyFont="1" applyFill="1" applyBorder="1" applyAlignment="1">
      <alignment horizontal="center" vertical="center" wrapText="1"/>
    </xf>
    <xf numFmtId="49" fontId="42" fillId="17" borderId="27" xfId="0" applyNumberFormat="1" applyFont="1" applyFill="1" applyBorder="1" applyAlignment="1">
      <alignment horizontal="center"/>
    </xf>
    <xf numFmtId="58" fontId="42" fillId="17" borderId="0" xfId="12937" applyNumberFormat="1" applyFont="1" applyFill="1" applyAlignment="1">
      <alignment horizontal="center" vertical="center" wrapText="1"/>
    </xf>
    <xf numFmtId="178" fontId="42" fillId="17" borderId="7" xfId="6447" applyNumberFormat="1" applyFont="1" applyFill="1" applyBorder="1" applyAlignment="1">
      <alignment horizontal="center" vertical="center" shrinkToFit="1"/>
    </xf>
    <xf numFmtId="178" fontId="42" fillId="17" borderId="7" xfId="12939" applyNumberFormat="1" applyFont="1" applyFill="1" applyBorder="1" applyAlignment="1">
      <alignment horizontal="center" vertical="center" wrapText="1"/>
    </xf>
    <xf numFmtId="178" fontId="42" fillId="17" borderId="27" xfId="12939" applyNumberFormat="1" applyFont="1" applyFill="1" applyBorder="1" applyAlignment="1">
      <alignment horizontal="center" vertical="center" wrapText="1"/>
    </xf>
    <xf numFmtId="186" fontId="45" fillId="17" borderId="0" xfId="6447" applyFont="1" applyFill="1" applyBorder="1" applyAlignment="1">
      <alignment horizontal="left" vertical="center"/>
    </xf>
    <xf numFmtId="178" fontId="42" fillId="17" borderId="27" xfId="6447" applyNumberFormat="1" applyFont="1" applyFill="1" applyBorder="1" applyAlignment="1">
      <alignment horizontal="center" vertical="center" shrinkToFit="1"/>
    </xf>
    <xf numFmtId="186" fontId="42" fillId="17" borderId="34" xfId="12933" applyFont="1" applyFill="1" applyBorder="1" applyAlignment="1">
      <alignment horizontal="center" vertical="center" wrapText="1"/>
    </xf>
    <xf numFmtId="186" fontId="42" fillId="17" borderId="32" xfId="12933" applyFont="1" applyFill="1" applyBorder="1" applyAlignment="1">
      <alignment horizontal="center" vertical="center"/>
    </xf>
    <xf numFmtId="186" fontId="42" fillId="17" borderId="34" xfId="12933" applyFont="1" applyFill="1" applyBorder="1" applyAlignment="1">
      <alignment horizontal="center" vertical="center"/>
    </xf>
    <xf numFmtId="186" fontId="42" fillId="17" borderId="8" xfId="0" applyFont="1" applyFill="1" applyBorder="1" applyAlignment="1">
      <alignment horizontal="center" vertical="center"/>
    </xf>
    <xf numFmtId="186" fontId="42" fillId="17" borderId="27" xfId="12933" applyFont="1" applyFill="1" applyBorder="1" applyAlignment="1">
      <alignment horizontal="center" vertical="center"/>
    </xf>
    <xf numFmtId="186" fontId="42" fillId="17" borderId="35" xfId="12933" applyFont="1" applyFill="1" applyBorder="1" applyAlignment="1">
      <alignment horizontal="center" vertical="center"/>
    </xf>
    <xf numFmtId="178" fontId="42" fillId="17" borderId="7" xfId="12933" applyNumberFormat="1" applyFont="1" applyFill="1" applyBorder="1" applyAlignment="1">
      <alignment horizontal="center" wrapText="1"/>
    </xf>
    <xf numFmtId="186" fontId="42" fillId="17" borderId="12" xfId="0" applyFont="1" applyFill="1" applyBorder="1" applyAlignment="1">
      <alignment horizontal="center" vertical="center" wrapText="1"/>
    </xf>
    <xf numFmtId="49" fontId="42" fillId="17" borderId="12" xfId="0" applyNumberFormat="1" applyFont="1" applyFill="1" applyBorder="1" applyAlignment="1">
      <alignment horizontal="center" vertical="center" wrapText="1"/>
    </xf>
    <xf numFmtId="178" fontId="42" fillId="17" borderId="27" xfId="0" applyNumberFormat="1" applyFont="1" applyFill="1" applyBorder="1" applyAlignment="1">
      <alignment horizontal="center" vertical="center" wrapText="1"/>
    </xf>
    <xf numFmtId="186" fontId="42" fillId="17" borderId="7" xfId="12934" applyFont="1" applyFill="1" applyBorder="1" applyAlignment="1">
      <alignment horizontal="center" vertical="center" wrapText="1"/>
    </xf>
    <xf numFmtId="186" fontId="42" fillId="17" borderId="7" xfId="12934" applyFont="1" applyFill="1" applyBorder="1" applyAlignment="1">
      <alignment horizontal="center" vertical="center"/>
    </xf>
    <xf numFmtId="179" fontId="42" fillId="17" borderId="7" xfId="6447" applyNumberFormat="1" applyFont="1" applyFill="1" applyBorder="1" applyAlignment="1">
      <alignment horizontal="center" vertical="center" shrinkToFit="1"/>
    </xf>
    <xf numFmtId="178" fontId="42" fillId="17" borderId="7" xfId="0" applyNumberFormat="1" applyFont="1" applyFill="1" applyBorder="1" applyAlignment="1">
      <alignment horizontal="center" vertical="center"/>
    </xf>
    <xf numFmtId="14" fontId="42" fillId="17" borderId="35" xfId="0" applyNumberFormat="1" applyFont="1" applyFill="1" applyBorder="1" applyAlignment="1">
      <alignment horizontal="center" vertical="center"/>
    </xf>
    <xf numFmtId="186" fontId="42" fillId="17" borderId="35" xfId="0" applyFont="1" applyFill="1" applyBorder="1" applyAlignment="1">
      <alignment horizontal="center" vertical="center"/>
    </xf>
    <xf numFmtId="180" fontId="42" fillId="17" borderId="20" xfId="0" applyNumberFormat="1" applyFont="1" applyFill="1" applyBorder="1" applyAlignment="1">
      <alignment horizontal="center"/>
    </xf>
    <xf numFmtId="178" fontId="42" fillId="17" borderId="25" xfId="12933" applyNumberFormat="1" applyFont="1" applyFill="1" applyBorder="1" applyAlignment="1">
      <alignment horizontal="center"/>
    </xf>
    <xf numFmtId="186" fontId="42" fillId="17" borderId="7" xfId="0" applyFont="1" applyFill="1" applyBorder="1" applyAlignment="1">
      <alignment horizontal="center" vertical="center" wrapText="1"/>
    </xf>
    <xf numFmtId="186" fontId="50" fillId="17" borderId="38" xfId="13026" applyFont="1" applyFill="1" applyBorder="1" applyAlignment="1">
      <alignment horizontal="center" vertical="center" wrapText="1"/>
    </xf>
    <xf numFmtId="180" fontId="42" fillId="17" borderId="27" xfId="12933" applyNumberFormat="1" applyFont="1" applyFill="1" applyBorder="1" applyAlignment="1">
      <alignment horizontal="center"/>
    </xf>
    <xf numFmtId="178" fontId="42" fillId="17" borderId="27" xfId="0" applyNumberFormat="1" applyFont="1" applyFill="1" applyBorder="1" applyAlignment="1">
      <alignment horizontal="center"/>
    </xf>
    <xf numFmtId="186" fontId="42" fillId="16" borderId="6" xfId="12933" applyFont="1" applyFill="1" applyBorder="1" applyAlignment="1">
      <alignment horizontal="center" vertical="center" wrapText="1"/>
    </xf>
    <xf numFmtId="49" fontId="42" fillId="17" borderId="0" xfId="0" applyNumberFormat="1" applyFont="1" applyFill="1" applyAlignment="1">
      <alignment horizontal="center" vertical="center" wrapText="1"/>
    </xf>
    <xf numFmtId="186" fontId="42" fillId="17" borderId="0" xfId="12934" applyFont="1" applyFill="1" applyAlignment="1">
      <alignment horizontal="center" vertical="center"/>
    </xf>
    <xf numFmtId="178" fontId="42" fillId="17" borderId="15" xfId="12933" applyNumberFormat="1" applyFont="1" applyFill="1" applyBorder="1" applyAlignment="1">
      <alignment horizontal="center"/>
    </xf>
    <xf numFmtId="186" fontId="42" fillId="17" borderId="33" xfId="12933" applyFont="1" applyFill="1" applyBorder="1" applyAlignment="1">
      <alignment horizontal="center" vertical="center" wrapText="1"/>
    </xf>
    <xf numFmtId="186" fontId="42" fillId="17" borderId="39" xfId="12933" applyFont="1" applyFill="1" applyBorder="1" applyAlignment="1">
      <alignment horizontal="center" vertical="center"/>
    </xf>
    <xf numFmtId="186" fontId="31" fillId="17" borderId="0" xfId="0" applyFont="1" applyFill="1" applyAlignment="1">
      <alignment horizontal="center" vertical="center"/>
    </xf>
    <xf numFmtId="186" fontId="53" fillId="0" borderId="0" xfId="0" applyFont="1"/>
    <xf numFmtId="178" fontId="42" fillId="17" borderId="41" xfId="12933" applyNumberFormat="1" applyFont="1" applyFill="1" applyBorder="1" applyAlignment="1">
      <alignment horizontal="center"/>
    </xf>
    <xf numFmtId="178" fontId="42" fillId="17" borderId="39" xfId="12933" applyNumberFormat="1" applyFont="1" applyFill="1" applyBorder="1" applyAlignment="1">
      <alignment horizontal="center"/>
    </xf>
    <xf numFmtId="186" fontId="42" fillId="17" borderId="34" xfId="12933" applyFont="1" applyFill="1" applyBorder="1" applyAlignment="1">
      <alignment horizontal="center" wrapText="1"/>
    </xf>
    <xf numFmtId="186" fontId="42" fillId="17" borderId="7" xfId="12933" applyFont="1" applyFill="1" applyBorder="1" applyAlignment="1">
      <alignment horizontal="center" wrapText="1"/>
    </xf>
    <xf numFmtId="186" fontId="42" fillId="17" borderId="27" xfId="0" applyFont="1" applyFill="1" applyBorder="1" applyAlignment="1">
      <alignment horizontal="center" vertical="center" wrapText="1"/>
    </xf>
    <xf numFmtId="186" fontId="42" fillId="17" borderId="40" xfId="0" applyFont="1" applyFill="1" applyBorder="1" applyAlignment="1">
      <alignment horizontal="center" vertical="center"/>
    </xf>
    <xf numFmtId="186" fontId="42" fillId="17" borderId="40" xfId="0" applyFont="1" applyFill="1" applyBorder="1" applyAlignment="1">
      <alignment horizontal="center"/>
    </xf>
    <xf numFmtId="186" fontId="56" fillId="17" borderId="7" xfId="0" applyFont="1" applyFill="1" applyBorder="1" applyAlignment="1">
      <alignment horizontal="center"/>
    </xf>
    <xf numFmtId="186" fontId="40" fillId="16" borderId="0" xfId="6447" applyFont="1" applyFill="1" applyBorder="1" applyAlignment="1">
      <alignment horizontal="left" vertical="center" shrinkToFit="1"/>
    </xf>
    <xf numFmtId="187" fontId="57" fillId="0" borderId="0" xfId="13039" applyFont="1" applyFill="1">
      <alignment vertical="center"/>
    </xf>
    <xf numFmtId="187" fontId="57" fillId="0" borderId="0" xfId="13039" applyFont="1" applyFill="1" applyAlignment="1">
      <alignment vertical="center"/>
    </xf>
    <xf numFmtId="49" fontId="57" fillId="0" borderId="0" xfId="13039" applyNumberFormat="1" applyFont="1" applyFill="1">
      <alignment vertical="center"/>
    </xf>
    <xf numFmtId="178" fontId="57" fillId="0" borderId="40" xfId="13040" applyNumberFormat="1" applyFont="1" applyFill="1" applyBorder="1" applyAlignment="1">
      <alignment horizontal="left"/>
    </xf>
    <xf numFmtId="49" fontId="57" fillId="0" borderId="40" xfId="13041" applyNumberFormat="1" applyFont="1" applyFill="1" applyBorder="1" applyAlignment="1">
      <alignment horizontal="left" wrapText="1"/>
    </xf>
    <xf numFmtId="49" fontId="57" fillId="0" borderId="40" xfId="13042" applyNumberFormat="1" applyFont="1" applyFill="1" applyBorder="1" applyAlignment="1">
      <alignment horizontal="left"/>
    </xf>
    <xf numFmtId="49" fontId="57" fillId="0" borderId="24" xfId="13043" applyNumberFormat="1" applyFont="1" applyFill="1" applyBorder="1" applyAlignment="1">
      <alignment horizontal="left" vertical="center"/>
    </xf>
    <xf numFmtId="178" fontId="57" fillId="19" borderId="40" xfId="13040" applyNumberFormat="1" applyFont="1" applyFill="1" applyBorder="1" applyAlignment="1">
      <alignment horizontal="left"/>
    </xf>
    <xf numFmtId="49" fontId="57" fillId="19" borderId="40" xfId="13041" applyNumberFormat="1" applyFont="1" applyFill="1" applyBorder="1" applyAlignment="1">
      <alignment horizontal="left" wrapText="1"/>
    </xf>
    <xf numFmtId="49" fontId="57" fillId="19" borderId="24" xfId="13043" applyNumberFormat="1" applyFont="1" applyFill="1" applyBorder="1" applyAlignment="1">
      <alignment horizontal="left" vertical="center"/>
    </xf>
    <xf numFmtId="187" fontId="57" fillId="0" borderId="40" xfId="13040" applyNumberFormat="1" applyFont="1" applyFill="1" applyBorder="1" applyAlignment="1">
      <alignment horizontal="left" vertical="center"/>
    </xf>
    <xf numFmtId="187" fontId="57" fillId="0" borderId="0" xfId="13039" applyNumberFormat="1" applyFont="1" applyFill="1">
      <alignment vertical="center"/>
    </xf>
    <xf numFmtId="187" fontId="57" fillId="0" borderId="0" xfId="13039" applyNumberFormat="1" applyFont="1" applyFill="1" applyAlignment="1">
      <alignment vertical="center"/>
    </xf>
    <xf numFmtId="187" fontId="4" fillId="0" borderId="0" xfId="13039" applyFont="1" applyFill="1">
      <alignment vertical="center"/>
    </xf>
    <xf numFmtId="178" fontId="57" fillId="0" borderId="0" xfId="13040" applyNumberFormat="1" applyFont="1" applyFill="1" applyBorder="1" applyAlignment="1">
      <alignment horizontal="left"/>
    </xf>
    <xf numFmtId="187" fontId="57" fillId="0" borderId="0" xfId="13040" applyNumberFormat="1" applyFont="1" applyFill="1" applyBorder="1" applyAlignment="1">
      <alignment vertical="center" wrapText="1"/>
    </xf>
    <xf numFmtId="49" fontId="57" fillId="0" borderId="0" xfId="13042" applyNumberFormat="1" applyFont="1" applyFill="1" applyBorder="1" applyAlignment="1">
      <alignment horizontal="left"/>
    </xf>
    <xf numFmtId="49" fontId="57" fillId="0" borderId="0" xfId="13041" applyNumberFormat="1" applyFont="1" applyFill="1" applyBorder="1" applyAlignment="1">
      <alignment horizontal="left" wrapText="1"/>
    </xf>
    <xf numFmtId="187" fontId="4" fillId="0" borderId="0" xfId="13039" applyNumberFormat="1" applyFont="1" applyFill="1">
      <alignment vertical="center"/>
    </xf>
    <xf numFmtId="187" fontId="4" fillId="0" borderId="0" xfId="13044" applyNumberFormat="1" applyFont="1" applyFill="1" applyBorder="1" applyAlignment="1">
      <alignment vertical="center"/>
    </xf>
    <xf numFmtId="49" fontId="4" fillId="0" borderId="0" xfId="13044" applyNumberFormat="1" applyFont="1" applyFill="1" applyBorder="1" applyAlignment="1">
      <alignment vertical="center"/>
    </xf>
    <xf numFmtId="49" fontId="57" fillId="19" borderId="40" xfId="13042" applyNumberFormat="1" applyFont="1" applyFill="1" applyBorder="1" applyAlignment="1">
      <alignment horizontal="left"/>
    </xf>
    <xf numFmtId="187" fontId="4" fillId="0" borderId="0" xfId="13044" applyNumberFormat="1" applyFont="1" applyFill="1" applyBorder="1" applyAlignment="1">
      <alignment horizontal="left" vertical="center" shrinkToFit="1"/>
    </xf>
    <xf numFmtId="180" fontId="59" fillId="0" borderId="0" xfId="13045" applyNumberFormat="1" applyFont="1" applyFill="1" applyBorder="1" applyAlignment="1">
      <alignment horizontal="center"/>
    </xf>
    <xf numFmtId="187" fontId="60" fillId="0" borderId="0" xfId="13045" applyNumberFormat="1" applyFont="1" applyFill="1" applyBorder="1" applyAlignment="1">
      <alignment horizontal="left"/>
    </xf>
    <xf numFmtId="49" fontId="57" fillId="19" borderId="24" xfId="13043" applyNumberFormat="1" applyFont="1" applyFill="1" applyBorder="1" applyAlignment="1">
      <alignment horizontal="left" vertical="center" wrapText="1"/>
    </xf>
    <xf numFmtId="188" fontId="4" fillId="0" borderId="0" xfId="13039" applyNumberFormat="1" applyFont="1" applyFill="1" applyBorder="1" applyAlignment="1">
      <alignment horizontal="center"/>
    </xf>
    <xf numFmtId="49" fontId="57" fillId="0" borderId="29" xfId="13042" applyNumberFormat="1" applyFont="1" applyFill="1" applyBorder="1" applyAlignment="1">
      <alignment horizontal="left"/>
    </xf>
    <xf numFmtId="49" fontId="57" fillId="0" borderId="24" xfId="13043" applyNumberFormat="1" applyFont="1" applyFill="1" applyBorder="1" applyAlignment="1">
      <alignment horizontal="left" vertical="center" wrapText="1"/>
    </xf>
    <xf numFmtId="187" fontId="57" fillId="0" borderId="0" xfId="13039" applyNumberFormat="1" applyFont="1" applyFill="1" applyBorder="1">
      <alignment vertical="center"/>
    </xf>
    <xf numFmtId="187" fontId="57" fillId="0" borderId="0" xfId="13039" applyNumberFormat="1" applyFont="1" applyFill="1" applyBorder="1" applyAlignment="1">
      <alignment horizontal="center" vertical="center"/>
    </xf>
    <xf numFmtId="187" fontId="57" fillId="0" borderId="0" xfId="13039" applyNumberFormat="1" applyFont="1" applyFill="1" applyBorder="1" applyAlignment="1">
      <alignment vertical="center"/>
    </xf>
    <xf numFmtId="49" fontId="57" fillId="0" borderId="0" xfId="13039" applyNumberFormat="1" applyFont="1" applyFill="1" applyBorder="1">
      <alignment vertical="center"/>
    </xf>
    <xf numFmtId="49" fontId="57" fillId="0" borderId="0" xfId="13039" applyNumberFormat="1" applyFont="1" applyFill="1" applyAlignment="1">
      <alignment vertical="center" wrapText="1"/>
    </xf>
    <xf numFmtId="49" fontId="57" fillId="0" borderId="0" xfId="13040" applyNumberFormat="1" applyFont="1" applyFill="1" applyBorder="1" applyAlignment="1">
      <alignment horizontal="left" vertical="center"/>
    </xf>
    <xf numFmtId="187" fontId="57" fillId="0" borderId="0" xfId="13040" applyNumberFormat="1" applyFont="1" applyFill="1" applyBorder="1" applyAlignment="1">
      <alignment horizontal="left" wrapText="1"/>
    </xf>
    <xf numFmtId="49" fontId="57" fillId="0" borderId="0" xfId="13043" applyNumberFormat="1" applyFont="1" applyFill="1" applyBorder="1" applyAlignment="1">
      <alignment horizontal="left" vertical="center"/>
    </xf>
    <xf numFmtId="187" fontId="57" fillId="0" borderId="0" xfId="13040" applyNumberFormat="1" applyFont="1" applyFill="1" applyBorder="1" applyAlignment="1">
      <alignment horizontal="left" vertical="center"/>
    </xf>
    <xf numFmtId="49" fontId="57" fillId="0" borderId="0" xfId="13042" applyNumberFormat="1" applyFont="1" applyFill="1" applyBorder="1" applyAlignment="1">
      <alignment horizontal="left" wrapText="1"/>
    </xf>
    <xf numFmtId="14" fontId="57" fillId="0" borderId="0" xfId="13039" applyNumberFormat="1" applyFont="1" applyFill="1" applyBorder="1">
      <alignment vertical="center"/>
    </xf>
    <xf numFmtId="49" fontId="57" fillId="0" borderId="0" xfId="13039" applyNumberFormat="1" applyFont="1" applyFill="1" applyBorder="1" applyAlignment="1">
      <alignment horizontal="center" vertical="center" wrapText="1"/>
    </xf>
    <xf numFmtId="187" fontId="61" fillId="0" borderId="0" xfId="13039" applyFont="1" applyFill="1">
      <alignment vertical="center"/>
    </xf>
    <xf numFmtId="180" fontId="62" fillId="0" borderId="0" xfId="13039" applyNumberFormat="1" applyFont="1" applyFill="1" applyBorder="1" applyAlignment="1">
      <alignment horizontal="left" vertical="center"/>
    </xf>
    <xf numFmtId="187" fontId="57" fillId="0" borderId="0" xfId="13039" applyFont="1" applyFill="1" applyAlignment="1"/>
    <xf numFmtId="187" fontId="57" fillId="0" borderId="0" xfId="13039" applyNumberFormat="1" applyFont="1" applyFill="1" applyBorder="1" applyAlignment="1">
      <alignment horizontal="left" vertical="center"/>
    </xf>
    <xf numFmtId="187" fontId="4" fillId="0" borderId="0" xfId="13044" applyNumberFormat="1" applyFont="1" applyFill="1" applyBorder="1" applyAlignment="1">
      <alignment horizontal="left"/>
    </xf>
    <xf numFmtId="49" fontId="4" fillId="0" borderId="0" xfId="13044" applyNumberFormat="1" applyFont="1" applyFill="1" applyBorder="1" applyAlignment="1">
      <alignment horizontal="left" vertical="center" shrinkToFit="1"/>
    </xf>
    <xf numFmtId="49" fontId="4" fillId="0" borderId="0" xfId="13044" applyNumberFormat="1" applyFont="1" applyFill="1" applyBorder="1" applyAlignment="1">
      <alignment vertical="center" shrinkToFit="1"/>
    </xf>
    <xf numFmtId="187" fontId="57" fillId="0" borderId="0" xfId="13039" applyFont="1" applyFill="1" applyBorder="1" applyAlignment="1">
      <alignment horizontal="left" vertical="center"/>
    </xf>
    <xf numFmtId="187" fontId="63" fillId="0" borderId="0" xfId="13039" applyNumberFormat="1" applyFont="1" applyFill="1" applyBorder="1" applyAlignment="1">
      <alignment horizontal="center"/>
    </xf>
    <xf numFmtId="187" fontId="4" fillId="0" borderId="0" xfId="13044" applyFont="1" applyFill="1" applyBorder="1" applyAlignment="1">
      <alignment horizontal="left" vertical="center" shrinkToFit="1"/>
    </xf>
    <xf numFmtId="187" fontId="57" fillId="0" borderId="40" xfId="13044" applyNumberFormat="1" applyFont="1" applyFill="1" applyBorder="1" applyAlignment="1">
      <alignment horizontal="left" vertical="center" shrinkToFit="1"/>
    </xf>
    <xf numFmtId="187" fontId="57" fillId="0" borderId="0" xfId="13040" applyFont="1" applyFill="1" applyBorder="1" applyAlignment="1">
      <alignment vertical="center" wrapText="1"/>
    </xf>
    <xf numFmtId="187" fontId="64" fillId="0" borderId="40" xfId="13039" applyNumberFormat="1" applyFont="1" applyFill="1" applyBorder="1" applyAlignment="1">
      <alignment horizontal="left" vertical="center"/>
    </xf>
    <xf numFmtId="188" fontId="65" fillId="0" borderId="40" xfId="13039" applyNumberFormat="1" applyFont="1" applyFill="1" applyBorder="1" applyAlignment="1">
      <alignment horizontal="left"/>
    </xf>
    <xf numFmtId="187" fontId="57" fillId="0" borderId="40" xfId="13046" applyNumberFormat="1" applyFont="1" applyFill="1" applyBorder="1" applyAlignment="1" applyProtection="1">
      <alignment horizontal="left"/>
    </xf>
    <xf numFmtId="187" fontId="57" fillId="19" borderId="40" xfId="13046" applyNumberFormat="1" applyFont="1" applyFill="1" applyBorder="1" applyAlignment="1" applyProtection="1">
      <alignment horizontal="left"/>
    </xf>
    <xf numFmtId="187" fontId="66" fillId="19" borderId="40" xfId="13039" applyFont="1" applyFill="1" applyBorder="1" applyAlignment="1">
      <alignment horizontal="left" vertical="center"/>
    </xf>
    <xf numFmtId="187" fontId="36" fillId="19" borderId="40" xfId="13039" applyFill="1" applyBorder="1">
      <alignment vertical="center"/>
    </xf>
    <xf numFmtId="187" fontId="36" fillId="0" borderId="40" xfId="13039" applyBorder="1">
      <alignment vertical="center"/>
    </xf>
    <xf numFmtId="188" fontId="65" fillId="0" borderId="40" xfId="13039" applyNumberFormat="1" applyFont="1" applyFill="1" applyBorder="1" applyAlignment="1"/>
    <xf numFmtId="187" fontId="31" fillId="0" borderId="40" xfId="13039" applyFont="1" applyBorder="1" applyAlignment="1">
      <alignment horizontal="left" vertical="center"/>
    </xf>
    <xf numFmtId="49" fontId="57" fillId="0" borderId="24" xfId="13042" applyNumberFormat="1" applyFont="1" applyFill="1" applyBorder="1" applyAlignment="1">
      <alignment horizontal="left"/>
    </xf>
    <xf numFmtId="49" fontId="57" fillId="19" borderId="24" xfId="13042" applyNumberFormat="1" applyFont="1" applyFill="1" applyBorder="1" applyAlignment="1">
      <alignment horizontal="left"/>
    </xf>
    <xf numFmtId="187" fontId="4" fillId="0" borderId="0" xfId="13044" applyNumberFormat="1" applyFont="1" applyFill="1" applyBorder="1" applyAlignment="1">
      <alignment horizontal="left" vertical="center"/>
    </xf>
    <xf numFmtId="49" fontId="4" fillId="0" borderId="0" xfId="13043" applyNumberFormat="1" applyFont="1" applyFill="1" applyBorder="1" applyAlignment="1">
      <alignment horizontal="left" vertical="center" wrapText="1"/>
    </xf>
    <xf numFmtId="187" fontId="64" fillId="0" borderId="0" xfId="13039" applyFont="1" applyFill="1" applyBorder="1">
      <alignment vertical="center"/>
    </xf>
    <xf numFmtId="187" fontId="67" fillId="0" borderId="0" xfId="13039" applyFont="1" applyFill="1" applyBorder="1" applyAlignment="1">
      <alignment horizontal="left" vertical="center" wrapText="1"/>
    </xf>
    <xf numFmtId="187" fontId="4" fillId="0" borderId="0" xfId="13044" applyFont="1" applyFill="1" applyBorder="1" applyAlignment="1">
      <alignment horizontal="left" vertical="center"/>
    </xf>
    <xf numFmtId="187" fontId="4" fillId="0" borderId="0" xfId="13044" applyFont="1" applyFill="1" applyBorder="1" applyAlignment="1">
      <alignment vertical="center"/>
    </xf>
    <xf numFmtId="49" fontId="4" fillId="0" borderId="0" xfId="13044" applyNumberFormat="1" applyFont="1" applyFill="1" applyBorder="1" applyAlignment="1">
      <alignment horizontal="left" vertical="center"/>
    </xf>
    <xf numFmtId="187" fontId="57" fillId="0" borderId="0" xfId="13042" applyFont="1" applyFill="1" applyBorder="1" applyAlignment="1">
      <alignment horizontal="left"/>
    </xf>
    <xf numFmtId="16" fontId="57" fillId="0" borderId="0" xfId="13039" applyNumberFormat="1" applyFont="1" applyFill="1" applyBorder="1" applyAlignment="1">
      <alignment horizontal="left"/>
    </xf>
    <xf numFmtId="187" fontId="4" fillId="0" borderId="0" xfId="13044" applyNumberFormat="1" applyFont="1" applyFill="1" applyBorder="1" applyAlignment="1">
      <alignment vertical="center" shrinkToFit="1"/>
    </xf>
    <xf numFmtId="187" fontId="57" fillId="0" borderId="40" xfId="13040" applyFont="1" applyFill="1" applyBorder="1" applyAlignment="1">
      <alignment horizontal="left" vertical="center"/>
    </xf>
    <xf numFmtId="189" fontId="69" fillId="0" borderId="0" xfId="13039" applyNumberFormat="1" applyFont="1" applyFill="1" applyBorder="1" applyAlignment="1">
      <alignment horizontal="right"/>
    </xf>
    <xf numFmtId="187" fontId="57" fillId="0" borderId="0" xfId="13042" applyNumberFormat="1" applyFont="1" applyFill="1" applyBorder="1" applyAlignment="1">
      <alignment horizontal="left"/>
    </xf>
    <xf numFmtId="49" fontId="57" fillId="0" borderId="0" xfId="13039" applyNumberFormat="1" applyFont="1" applyFill="1" applyAlignment="1">
      <alignment vertical="center"/>
    </xf>
    <xf numFmtId="187" fontId="63" fillId="0" borderId="0" xfId="13039" applyNumberFormat="1" applyFont="1" applyFill="1" applyBorder="1" applyAlignment="1">
      <alignment horizontal="center" vertical="center"/>
    </xf>
    <xf numFmtId="49" fontId="57" fillId="0" borderId="0" xfId="13041" applyNumberFormat="1" applyFont="1" applyFill="1" applyBorder="1" applyAlignment="1">
      <alignment horizontal="left"/>
    </xf>
    <xf numFmtId="49" fontId="57" fillId="0" borderId="0" xfId="13039" applyNumberFormat="1" applyFont="1" applyFill="1" applyBorder="1" applyAlignment="1">
      <alignment horizontal="left"/>
    </xf>
    <xf numFmtId="49" fontId="57" fillId="0" borderId="0" xfId="13039" applyNumberFormat="1" applyFont="1" applyFill="1" applyBorder="1" applyAlignment="1">
      <alignment horizontal="center" shrinkToFit="1"/>
    </xf>
    <xf numFmtId="49" fontId="57" fillId="0" borderId="0" xfId="13039" applyNumberFormat="1" applyFont="1" applyFill="1" applyBorder="1" applyAlignment="1"/>
    <xf numFmtId="187" fontId="65" fillId="0" borderId="40" xfId="13047" applyNumberFormat="1" applyFont="1" applyFill="1" applyBorder="1" applyAlignment="1">
      <alignment horizontal="left" vertical="center"/>
    </xf>
    <xf numFmtId="187" fontId="57" fillId="0" borderId="40" xfId="13042" applyNumberFormat="1" applyFont="1" applyFill="1" applyBorder="1" applyAlignment="1">
      <alignment horizontal="left"/>
    </xf>
    <xf numFmtId="187" fontId="64" fillId="0" borderId="0" xfId="13039" applyNumberFormat="1" applyFont="1" applyFill="1" applyBorder="1" applyAlignment="1">
      <alignment horizontal="left" vertical="center"/>
    </xf>
    <xf numFmtId="187" fontId="60" fillId="0" borderId="0" xfId="13039" applyNumberFormat="1" applyFont="1" applyFill="1" applyBorder="1" applyAlignment="1">
      <alignment horizontal="left"/>
    </xf>
    <xf numFmtId="187" fontId="65" fillId="0" borderId="40" xfId="13039" applyNumberFormat="1" applyFont="1" applyFill="1" applyBorder="1" applyAlignment="1">
      <alignment horizontal="left" vertical="center"/>
    </xf>
    <xf numFmtId="187" fontId="64" fillId="0" borderId="40" xfId="13039" applyNumberFormat="1" applyFont="1" applyBorder="1" applyAlignment="1">
      <alignment horizontal="left" vertical="center"/>
    </xf>
    <xf numFmtId="187" fontId="60" fillId="0" borderId="40" xfId="13039" applyNumberFormat="1" applyFont="1" applyFill="1" applyBorder="1" applyAlignment="1">
      <alignment horizontal="left"/>
    </xf>
    <xf numFmtId="187" fontId="36" fillId="0" borderId="40" xfId="13039" applyNumberFormat="1" applyBorder="1">
      <alignment vertical="center"/>
    </xf>
    <xf numFmtId="187" fontId="65" fillId="0" borderId="40" xfId="13048" applyNumberFormat="1" applyFont="1" applyFill="1" applyBorder="1" applyAlignment="1">
      <alignment horizontal="left" vertical="center"/>
    </xf>
    <xf numFmtId="187" fontId="71" fillId="0" borderId="40" xfId="13039" applyNumberFormat="1" applyFont="1" applyFill="1" applyBorder="1" applyAlignment="1">
      <alignment horizontal="left"/>
    </xf>
    <xf numFmtId="187" fontId="36" fillId="0" borderId="40" xfId="13039" applyNumberFormat="1" applyBorder="1" applyAlignment="1">
      <alignment horizontal="left" vertical="center"/>
    </xf>
    <xf numFmtId="187" fontId="67" fillId="0" borderId="40" xfId="13039" applyNumberFormat="1" applyFont="1" applyBorder="1" applyAlignment="1">
      <alignment vertical="center"/>
    </xf>
    <xf numFmtId="187" fontId="65" fillId="0" borderId="40" xfId="13039" applyNumberFormat="1" applyFont="1" applyFill="1" applyBorder="1" applyAlignment="1">
      <alignment vertical="center"/>
    </xf>
    <xf numFmtId="187" fontId="65" fillId="0" borderId="40" xfId="13047" applyNumberFormat="1" applyFont="1" applyFill="1" applyBorder="1" applyAlignment="1">
      <alignment vertical="center"/>
    </xf>
    <xf numFmtId="178" fontId="72" fillId="19" borderId="40" xfId="13040" applyNumberFormat="1" applyFont="1" applyFill="1" applyBorder="1" applyAlignment="1">
      <alignment horizontal="left"/>
    </xf>
    <xf numFmtId="187" fontId="64" fillId="19" borderId="40" xfId="13039" applyNumberFormat="1" applyFont="1" applyFill="1" applyBorder="1" applyAlignment="1">
      <alignment vertical="center"/>
    </xf>
    <xf numFmtId="187" fontId="65" fillId="19" borderId="40" xfId="13047" applyNumberFormat="1" applyFont="1" applyFill="1" applyBorder="1" applyAlignment="1">
      <alignment vertical="center"/>
    </xf>
    <xf numFmtId="187" fontId="36" fillId="0" borderId="40" xfId="13039" applyNumberFormat="1" applyBorder="1" applyAlignment="1">
      <alignment vertical="center"/>
    </xf>
    <xf numFmtId="187" fontId="73" fillId="0" borderId="0" xfId="13049" applyNumberFormat="1" applyFont="1" applyFill="1" applyBorder="1" applyAlignment="1">
      <alignment horizontal="center" vertical="center"/>
    </xf>
    <xf numFmtId="187" fontId="73" fillId="0" borderId="0" xfId="13050" applyNumberFormat="1" applyFont="1" applyFill="1" applyBorder="1" applyAlignment="1">
      <alignment horizontal="center" vertical="center" wrapText="1"/>
    </xf>
    <xf numFmtId="187" fontId="65" fillId="0" borderId="40" xfId="13039" applyNumberFormat="1" applyFont="1" applyFill="1" applyBorder="1" applyAlignment="1"/>
    <xf numFmtId="187" fontId="67" fillId="0" borderId="40" xfId="13039" applyNumberFormat="1" applyFont="1" applyFill="1" applyBorder="1">
      <alignment vertical="center"/>
    </xf>
    <xf numFmtId="187" fontId="57" fillId="0" borderId="0" xfId="13040" applyNumberFormat="1" applyFont="1" applyFill="1" applyBorder="1" applyAlignment="1">
      <alignment horizontal="center" wrapText="1"/>
    </xf>
    <xf numFmtId="49" fontId="57" fillId="0" borderId="0" xfId="13040" applyNumberFormat="1" applyFont="1" applyFill="1" applyBorder="1" applyAlignment="1">
      <alignment horizontal="left"/>
    </xf>
    <xf numFmtId="49" fontId="57" fillId="0" borderId="0" xfId="13051" applyNumberFormat="1" applyFont="1" applyFill="1" applyBorder="1" applyAlignment="1">
      <alignment horizontal="left" vertical="center"/>
    </xf>
    <xf numFmtId="187" fontId="65" fillId="19" borderId="40" xfId="13039" applyNumberFormat="1" applyFont="1" applyFill="1" applyBorder="1" applyAlignment="1"/>
    <xf numFmtId="187" fontId="67" fillId="19" borderId="40" xfId="13039" applyNumberFormat="1" applyFont="1" applyFill="1" applyBorder="1">
      <alignment vertical="center"/>
    </xf>
    <xf numFmtId="187" fontId="64" fillId="0" borderId="40" xfId="13039" applyNumberFormat="1" applyFont="1" applyFill="1" applyBorder="1" applyAlignment="1">
      <alignment vertical="center"/>
    </xf>
    <xf numFmtId="187" fontId="59" fillId="0" borderId="40" xfId="13046" applyNumberFormat="1" applyFont="1" applyFill="1" applyBorder="1" applyAlignment="1" applyProtection="1">
      <alignment horizontal="left"/>
    </xf>
    <xf numFmtId="16" fontId="62" fillId="0" borderId="0" xfId="13039" applyNumberFormat="1" applyFont="1" applyFill="1" applyBorder="1" applyAlignment="1">
      <alignment horizontal="center"/>
    </xf>
    <xf numFmtId="187" fontId="4" fillId="0" borderId="0" xfId="13044" applyFont="1" applyFill="1" applyBorder="1" applyAlignment="1">
      <alignment vertical="center" shrinkToFit="1"/>
    </xf>
    <xf numFmtId="187" fontId="69" fillId="0" borderId="0" xfId="13039" applyNumberFormat="1" applyFont="1" applyFill="1" applyBorder="1" applyAlignment="1">
      <alignment horizontal="center" vertical="center"/>
    </xf>
    <xf numFmtId="187" fontId="57" fillId="0" borderId="0" xfId="13039" applyFont="1" applyFill="1" applyBorder="1">
      <alignment vertical="center"/>
    </xf>
    <xf numFmtId="187" fontId="75" fillId="0" borderId="0" xfId="13052" applyNumberFormat="1" applyFont="1" applyFill="1" applyAlignment="1" applyProtection="1">
      <alignment horizontal="justify" vertical="center"/>
    </xf>
    <xf numFmtId="187" fontId="40" fillId="0" borderId="0" xfId="13044" applyFont="1" applyFill="1" applyBorder="1" applyAlignment="1">
      <alignment horizontal="left" vertical="center"/>
    </xf>
    <xf numFmtId="49" fontId="62" fillId="0" borderId="0" xfId="13043" applyNumberFormat="1" applyFont="1" applyFill="1" applyBorder="1" applyAlignment="1">
      <alignment horizontal="center" vertical="center"/>
    </xf>
    <xf numFmtId="187" fontId="62" fillId="0" borderId="0" xfId="13039" applyFont="1" applyFill="1" applyBorder="1" applyAlignment="1">
      <alignment horizontal="center" vertical="center"/>
    </xf>
    <xf numFmtId="178" fontId="57" fillId="0" borderId="0" xfId="13040" applyNumberFormat="1" applyFont="1" applyFill="1" applyBorder="1" applyAlignment="1">
      <alignment vertical="center"/>
    </xf>
    <xf numFmtId="49" fontId="57" fillId="0" borderId="0" xfId="13041" applyNumberFormat="1" applyFont="1" applyFill="1" applyBorder="1" applyAlignment="1">
      <alignment vertical="center" wrapText="1"/>
    </xf>
    <xf numFmtId="187" fontId="57" fillId="0" borderId="0" xfId="13039" applyNumberFormat="1" applyFont="1" applyFill="1" applyAlignment="1"/>
    <xf numFmtId="187" fontId="78" fillId="0" borderId="0" xfId="13043" applyNumberFormat="1" applyFont="1" applyFill="1" applyBorder="1" applyAlignment="1">
      <alignment vertical="center"/>
    </xf>
    <xf numFmtId="187" fontId="78" fillId="0" borderId="0" xfId="13043" applyNumberFormat="1" applyFont="1" applyFill="1" applyBorder="1" applyAlignment="1">
      <alignment horizontal="left"/>
    </xf>
    <xf numFmtId="187" fontId="62" fillId="0" borderId="0" xfId="13039" applyNumberFormat="1" applyFont="1" applyFill="1" applyBorder="1" applyAlignment="1">
      <alignment horizontal="center" vertical="center"/>
    </xf>
    <xf numFmtId="187" fontId="78" fillId="0" borderId="0" xfId="13039" applyNumberFormat="1" applyFont="1" applyFill="1" applyBorder="1" applyAlignment="1">
      <alignment horizontal="center" vertical="center"/>
    </xf>
    <xf numFmtId="187" fontId="78" fillId="0" borderId="0" xfId="13039" applyNumberFormat="1" applyFont="1" applyFill="1" applyBorder="1" applyAlignment="1">
      <alignment horizontal="center" vertical="center" wrapText="1"/>
    </xf>
    <xf numFmtId="187" fontId="57" fillId="0" borderId="0" xfId="13039" applyNumberFormat="1" applyFont="1" applyFill="1" applyBorder="1" applyAlignment="1">
      <alignment horizontal="center"/>
    </xf>
    <xf numFmtId="178" fontId="57" fillId="0" borderId="40" xfId="13040" applyNumberFormat="1" applyFont="1" applyFill="1" applyBorder="1" applyAlignment="1">
      <alignment horizontal="left" wrapText="1"/>
    </xf>
    <xf numFmtId="187" fontId="67" fillId="0" borderId="0" xfId="13039" applyNumberFormat="1" applyFont="1" applyFill="1">
      <alignment vertical="center"/>
    </xf>
    <xf numFmtId="187" fontId="57" fillId="0" borderId="0" xfId="13039" applyFont="1" applyFill="1" applyBorder="1" applyAlignment="1">
      <alignment vertical="center"/>
    </xf>
    <xf numFmtId="187" fontId="57" fillId="19" borderId="40" xfId="13040" applyFont="1" applyFill="1" applyBorder="1" applyAlignment="1">
      <alignment horizontal="left" vertical="center"/>
    </xf>
    <xf numFmtId="187" fontId="57" fillId="0" borderId="0" xfId="13040" applyFont="1" applyFill="1" applyBorder="1" applyAlignment="1">
      <alignment horizontal="left" vertical="center"/>
    </xf>
    <xf numFmtId="49" fontId="57" fillId="0" borderId="0" xfId="13053" applyNumberFormat="1" applyFont="1" applyFill="1" applyBorder="1" applyAlignment="1">
      <alignment horizontal="left"/>
    </xf>
    <xf numFmtId="16" fontId="62" fillId="0" borderId="0" xfId="13039" applyNumberFormat="1" applyFont="1" applyFill="1" applyBorder="1" applyAlignment="1">
      <alignment horizontal="center" wrapText="1"/>
    </xf>
    <xf numFmtId="187" fontId="67" fillId="0" borderId="0" xfId="13039" applyFont="1" applyFill="1">
      <alignment vertical="center"/>
    </xf>
    <xf numFmtId="187" fontId="57" fillId="0" borderId="0" xfId="13040" applyFont="1" applyFill="1" applyAlignment="1">
      <alignment horizontal="left" vertical="center"/>
    </xf>
    <xf numFmtId="187" fontId="57" fillId="0" borderId="0" xfId="13039" applyFont="1" applyFill="1" applyAlignment="1">
      <alignment horizontal="left" vertical="center"/>
    </xf>
    <xf numFmtId="187" fontId="4" fillId="0" borderId="0" xfId="13044" applyFont="1" applyFill="1" applyAlignment="1">
      <alignment horizontal="left" vertical="center"/>
    </xf>
    <xf numFmtId="187" fontId="4" fillId="0" borderId="0" xfId="13044" applyFont="1" applyFill="1" applyAlignment="1">
      <alignment vertical="center"/>
    </xf>
    <xf numFmtId="49" fontId="4" fillId="0" borderId="0" xfId="13044" applyNumberFormat="1" applyFont="1" applyFill="1" applyAlignment="1">
      <alignment horizontal="left" vertical="center"/>
    </xf>
    <xf numFmtId="187" fontId="4" fillId="0" borderId="0" xfId="13043" applyFont="1" applyFill="1" applyBorder="1" applyAlignment="1">
      <alignment horizontal="center" vertical="center"/>
    </xf>
    <xf numFmtId="187" fontId="4" fillId="0" borderId="0" xfId="13039" applyFont="1" applyFill="1" applyAlignment="1">
      <alignment vertical="center"/>
    </xf>
    <xf numFmtId="187" fontId="81" fillId="0" borderId="0" xfId="13039" applyNumberFormat="1" applyFont="1" applyFill="1" applyAlignment="1">
      <alignment horizontal="center" vertical="center"/>
    </xf>
    <xf numFmtId="187" fontId="80" fillId="0" borderId="0" xfId="13043" applyFont="1" applyFill="1" applyAlignment="1">
      <alignment horizontal="center" vertical="center"/>
    </xf>
    <xf numFmtId="187" fontId="80" fillId="0" borderId="0" xfId="13043" applyFont="1" applyFill="1" applyAlignment="1">
      <alignment vertical="center"/>
    </xf>
    <xf numFmtId="49" fontId="80" fillId="0" borderId="0" xfId="13043" applyNumberFormat="1" applyFont="1" applyFill="1" applyAlignment="1">
      <alignment horizontal="center" vertical="center"/>
    </xf>
    <xf numFmtId="190" fontId="7" fillId="0" borderId="0" xfId="13054" applyNumberFormat="1" applyFont="1" applyFill="1" applyAlignment="1"/>
    <xf numFmtId="192" fontId="7" fillId="17" borderId="40" xfId="13054" applyNumberFormat="1" applyFont="1" applyFill="1" applyBorder="1" applyAlignment="1">
      <alignment horizontal="center"/>
    </xf>
    <xf numFmtId="190" fontId="7" fillId="17" borderId="40" xfId="13055" applyNumberFormat="1" applyFont="1" applyFill="1" applyBorder="1" applyAlignment="1">
      <alignment horizontal="center" vertical="center"/>
    </xf>
    <xf numFmtId="190" fontId="7" fillId="17" borderId="0" xfId="13054" applyNumberFormat="1" applyFont="1" applyFill="1" applyAlignment="1"/>
    <xf numFmtId="190" fontId="35" fillId="0" borderId="0" xfId="13054" applyNumberFormat="1" applyFont="1" applyFill="1" applyAlignment="1"/>
    <xf numFmtId="190" fontId="83" fillId="0" borderId="0" xfId="13056" applyNumberFormat="1" applyFont="1" applyFill="1" applyBorder="1" applyAlignment="1">
      <alignment horizontal="left" vertical="center" shrinkToFit="1"/>
    </xf>
    <xf numFmtId="190" fontId="7" fillId="0" borderId="0" xfId="13056" applyNumberFormat="1" applyFont="1" applyFill="1" applyBorder="1" applyAlignment="1">
      <alignment horizontal="left" vertical="center" shrinkToFit="1"/>
    </xf>
    <xf numFmtId="190" fontId="7" fillId="0" borderId="0" xfId="13054" applyNumberFormat="1" applyFont="1" applyFill="1" applyBorder="1" applyAlignment="1"/>
    <xf numFmtId="190" fontId="7" fillId="0" borderId="0" xfId="13056" applyNumberFormat="1" applyFont="1" applyFill="1" applyBorder="1" applyAlignment="1">
      <alignment horizontal="left" vertical="center"/>
    </xf>
    <xf numFmtId="190" fontId="50" fillId="0" borderId="0" xfId="13054" applyNumberFormat="1" applyFont="1" applyFill="1" applyAlignment="1"/>
    <xf numFmtId="192" fontId="50" fillId="17" borderId="40" xfId="13054" applyNumberFormat="1" applyFont="1" applyFill="1" applyBorder="1" applyAlignment="1">
      <alignment horizontal="center" vertical="center"/>
    </xf>
    <xf numFmtId="190" fontId="50" fillId="0" borderId="0" xfId="13056" applyNumberFormat="1" applyFont="1" applyFill="1" applyBorder="1" applyAlignment="1">
      <alignment horizontal="left" vertical="center" shrinkToFit="1"/>
    </xf>
    <xf numFmtId="190" fontId="50" fillId="17" borderId="40" xfId="13055" applyNumberFormat="1" applyFont="1" applyFill="1" applyBorder="1" applyAlignment="1">
      <alignment horizontal="center" vertical="center"/>
    </xf>
    <xf numFmtId="192" fontId="50" fillId="17" borderId="0" xfId="13054" applyNumberFormat="1" applyFont="1" applyFill="1" applyBorder="1" applyAlignment="1">
      <alignment horizontal="center" vertical="center"/>
    </xf>
    <xf numFmtId="190" fontId="50" fillId="17" borderId="0" xfId="13055" applyNumberFormat="1" applyFont="1" applyFill="1" applyBorder="1" applyAlignment="1">
      <alignment horizontal="center" vertical="center" wrapText="1"/>
    </xf>
    <xf numFmtId="192" fontId="50" fillId="0" borderId="0" xfId="13054" applyNumberFormat="1" applyFont="1" applyFill="1" applyBorder="1" applyAlignment="1">
      <alignment horizontal="center"/>
    </xf>
    <xf numFmtId="192" fontId="50" fillId="0" borderId="40" xfId="13054" applyNumberFormat="1" applyFont="1" applyFill="1" applyBorder="1" applyAlignment="1">
      <alignment horizontal="center"/>
    </xf>
    <xf numFmtId="190" fontId="50" fillId="0" borderId="40" xfId="13055" applyNumberFormat="1" applyFont="1" applyFill="1" applyBorder="1" applyAlignment="1">
      <alignment horizontal="center" vertical="center"/>
    </xf>
    <xf numFmtId="190" fontId="50" fillId="0" borderId="0" xfId="13054" applyNumberFormat="1" applyFont="1" applyFill="1" applyBorder="1" applyAlignment="1">
      <alignment horizontal="center" vertical="center" wrapText="1"/>
    </xf>
    <xf numFmtId="192" fontId="11" fillId="17" borderId="40" xfId="13055" applyNumberFormat="1" applyFont="1" applyFill="1" applyBorder="1" applyAlignment="1">
      <alignment horizontal="center" vertical="center"/>
    </xf>
    <xf numFmtId="192" fontId="7" fillId="17" borderId="40" xfId="13055" applyNumberFormat="1" applyFont="1" applyFill="1" applyBorder="1" applyAlignment="1">
      <alignment horizontal="center" vertical="center"/>
    </xf>
    <xf numFmtId="190" fontId="11" fillId="0" borderId="0" xfId="13056" applyNumberFormat="1" applyFont="1" applyFill="1" applyBorder="1" applyAlignment="1">
      <alignment horizontal="left" vertical="center" shrinkToFit="1"/>
    </xf>
    <xf numFmtId="192" fontId="7" fillId="0" borderId="0" xfId="13054" applyNumberFormat="1" applyFont="1" applyFill="1" applyBorder="1" applyAlignment="1">
      <alignment horizontal="center"/>
    </xf>
    <xf numFmtId="190" fontId="35" fillId="0" borderId="0" xfId="13056" applyNumberFormat="1" applyFont="1" applyFill="1" applyBorder="1" applyAlignment="1">
      <alignment horizontal="left" vertical="center" shrinkToFit="1"/>
    </xf>
    <xf numFmtId="192" fontId="7" fillId="0" borderId="40" xfId="13055" applyNumberFormat="1" applyFont="1" applyFill="1" applyBorder="1" applyAlignment="1">
      <alignment horizontal="center" vertical="center"/>
    </xf>
    <xf numFmtId="190" fontId="7" fillId="0" borderId="40" xfId="13055" applyNumberFormat="1" applyFont="1" applyFill="1" applyBorder="1" applyAlignment="1">
      <alignment horizontal="center" vertical="center"/>
    </xf>
    <xf numFmtId="190" fontId="7" fillId="0" borderId="40" xfId="13054" applyNumberFormat="1" applyFont="1" applyFill="1" applyBorder="1" applyAlignment="1">
      <alignment horizontal="center" vertical="center"/>
    </xf>
    <xf numFmtId="192" fontId="7" fillId="0" borderId="0" xfId="13055" applyNumberFormat="1" applyFont="1" applyFill="1" applyBorder="1" applyAlignment="1">
      <alignment horizontal="center"/>
    </xf>
    <xf numFmtId="49" fontId="7" fillId="0" borderId="0" xfId="13056" applyNumberFormat="1" applyFont="1" applyFill="1" applyBorder="1" applyAlignment="1">
      <alignment horizontal="center" vertical="center" shrinkToFit="1"/>
    </xf>
    <xf numFmtId="192" fontId="50" fillId="17" borderId="40" xfId="13055" applyNumberFormat="1" applyFont="1" applyFill="1" applyBorder="1" applyAlignment="1">
      <alignment horizontal="center" vertical="center"/>
    </xf>
    <xf numFmtId="192" fontId="7" fillId="17" borderId="40" xfId="13055" applyNumberFormat="1" applyFont="1" applyFill="1" applyBorder="1" applyAlignment="1">
      <alignment horizontal="center" wrapText="1"/>
    </xf>
    <xf numFmtId="190" fontId="50" fillId="17" borderId="0" xfId="13054" applyNumberFormat="1" applyFont="1" applyFill="1" applyAlignment="1"/>
    <xf numFmtId="179" fontId="7" fillId="0" borderId="0" xfId="13056" applyNumberFormat="1" applyFont="1" applyFill="1" applyBorder="1" applyAlignment="1">
      <alignment horizontal="center" vertical="center" shrinkToFit="1"/>
    </xf>
    <xf numFmtId="190" fontId="83" fillId="17" borderId="0" xfId="13056" applyNumberFormat="1" applyFont="1" applyFill="1" applyBorder="1" applyAlignment="1">
      <alignment horizontal="left" vertical="center" shrinkToFit="1"/>
    </xf>
    <xf numFmtId="58" fontId="7" fillId="0" borderId="0" xfId="13056" applyNumberFormat="1" applyFont="1" applyFill="1" applyBorder="1" applyAlignment="1">
      <alignment horizontal="left" vertical="center" shrinkToFit="1"/>
    </xf>
    <xf numFmtId="192" fontId="7" fillId="17" borderId="40" xfId="13055" applyNumberFormat="1" applyFont="1" applyFill="1" applyBorder="1" applyAlignment="1">
      <alignment horizontal="center" vertical="center" wrapText="1"/>
    </xf>
    <xf numFmtId="178" fontId="7" fillId="17" borderId="40" xfId="13055" applyNumberFormat="1" applyFont="1" applyFill="1" applyBorder="1" applyAlignment="1">
      <alignment horizontal="center"/>
    </xf>
    <xf numFmtId="192" fontId="7" fillId="0" borderId="0" xfId="13055" applyNumberFormat="1" applyFont="1" applyFill="1" applyBorder="1" applyAlignment="1">
      <alignment horizontal="center" wrapText="1"/>
    </xf>
    <xf numFmtId="178" fontId="7" fillId="0" borderId="40" xfId="13055" applyNumberFormat="1" applyFont="1" applyFill="1" applyBorder="1" applyAlignment="1">
      <alignment horizontal="center" vertical="center"/>
    </xf>
    <xf numFmtId="178" fontId="7" fillId="0" borderId="0" xfId="13055" applyNumberFormat="1" applyFont="1" applyFill="1" applyBorder="1" applyAlignment="1">
      <alignment horizontal="center" vertical="center"/>
    </xf>
    <xf numFmtId="190" fontId="7" fillId="0" borderId="0" xfId="13055" applyNumberFormat="1" applyFont="1" applyFill="1" applyBorder="1" applyAlignment="1">
      <alignment horizontal="center" vertical="center"/>
    </xf>
    <xf numFmtId="191" fontId="40" fillId="15" borderId="0" xfId="13057" applyFont="1" applyFill="1" applyBorder="1" applyAlignment="1">
      <alignment horizontal="left" vertical="center"/>
    </xf>
    <xf numFmtId="192" fontId="7" fillId="0" borderId="40" xfId="13054" applyNumberFormat="1" applyFont="1" applyFill="1" applyBorder="1" applyAlignment="1">
      <alignment horizontal="center"/>
    </xf>
    <xf numFmtId="192" fontId="7" fillId="0" borderId="29" xfId="13055" applyNumberFormat="1" applyFont="1" applyFill="1" applyBorder="1" applyAlignment="1">
      <alignment horizontal="center" wrapText="1"/>
    </xf>
    <xf numFmtId="190" fontId="7" fillId="0" borderId="40" xfId="13055" applyNumberFormat="1" applyFont="1" applyFill="1" applyBorder="1" applyAlignment="1">
      <alignment horizontal="center" vertical="center" wrapText="1"/>
    </xf>
    <xf numFmtId="190" fontId="7" fillId="17" borderId="40" xfId="13054" applyNumberFormat="1" applyFont="1" applyFill="1" applyBorder="1" applyAlignment="1">
      <alignment horizontal="center" vertical="center"/>
    </xf>
    <xf numFmtId="190" fontId="7" fillId="0" borderId="40" xfId="13054" applyNumberFormat="1" applyFont="1" applyFill="1" applyBorder="1" applyAlignment="1"/>
    <xf numFmtId="192" fontId="7" fillId="17" borderId="0" xfId="13055" applyNumberFormat="1" applyFont="1" applyFill="1" applyBorder="1" applyAlignment="1">
      <alignment horizontal="center" vertical="center"/>
    </xf>
    <xf numFmtId="190" fontId="7" fillId="17" borderId="0" xfId="13054" applyNumberFormat="1" applyFont="1" applyFill="1" applyBorder="1" applyAlignment="1">
      <alignment horizontal="center" vertical="center"/>
    </xf>
    <xf numFmtId="192" fontId="7" fillId="0" borderId="0" xfId="13054" applyNumberFormat="1" applyFont="1" applyFill="1" applyBorder="1" applyAlignment="1">
      <alignment horizontal="center" vertical="center"/>
    </xf>
    <xf numFmtId="191" fontId="74" fillId="20" borderId="46" xfId="13058" applyFill="1" applyBorder="1" applyAlignment="1">
      <alignment vertical="center" wrapText="1"/>
    </xf>
    <xf numFmtId="192" fontId="7" fillId="0" borderId="0" xfId="13055" applyNumberFormat="1" applyFont="1" applyFill="1" applyBorder="1" applyAlignment="1">
      <alignment horizontal="center" vertical="center"/>
    </xf>
    <xf numFmtId="190" fontId="7" fillId="0" borderId="0" xfId="13054" applyNumberFormat="1" applyFont="1" applyFill="1" applyBorder="1" applyAlignment="1">
      <alignment horizontal="center" vertical="center"/>
    </xf>
    <xf numFmtId="190" fontId="7" fillId="17" borderId="40" xfId="13055" applyNumberFormat="1" applyFont="1" applyFill="1" applyBorder="1" applyAlignment="1">
      <alignment horizontal="left" vertical="center"/>
    </xf>
    <xf numFmtId="190" fontId="7" fillId="17" borderId="0" xfId="13056" applyNumberFormat="1" applyFont="1" applyFill="1" applyBorder="1" applyAlignment="1">
      <alignment horizontal="left" vertical="center" shrinkToFit="1"/>
    </xf>
    <xf numFmtId="58" fontId="7" fillId="17" borderId="0" xfId="13056" applyNumberFormat="1" applyFont="1" applyFill="1" applyBorder="1" applyAlignment="1">
      <alignment horizontal="left" vertical="center" shrinkToFit="1"/>
    </xf>
    <xf numFmtId="192" fontId="7" fillId="17" borderId="0" xfId="13055" applyNumberFormat="1" applyFont="1" applyFill="1" applyBorder="1" applyAlignment="1">
      <alignment horizontal="center"/>
    </xf>
    <xf numFmtId="190" fontId="7" fillId="17" borderId="0" xfId="13054" applyNumberFormat="1" applyFont="1" applyFill="1" applyBorder="1" applyAlignment="1"/>
    <xf numFmtId="190" fontId="7" fillId="17" borderId="11" xfId="13059" applyNumberFormat="1" applyFont="1" applyFill="1" applyBorder="1" applyAlignment="1">
      <alignment horizontal="center" vertical="center"/>
    </xf>
    <xf numFmtId="190" fontId="85" fillId="17" borderId="11" xfId="13054" applyNumberFormat="1" applyFont="1" applyFill="1" applyBorder="1" applyAlignment="1">
      <alignment horizontal="center"/>
    </xf>
    <xf numFmtId="192" fontId="7" fillId="0" borderId="40" xfId="13055" applyNumberFormat="1" applyFont="1" applyFill="1" applyBorder="1" applyAlignment="1">
      <alignment horizontal="center" wrapText="1"/>
    </xf>
    <xf numFmtId="192" fontId="7" fillId="0" borderId="40" xfId="13055" applyNumberFormat="1" applyFont="1" applyFill="1" applyBorder="1" applyAlignment="1">
      <alignment horizontal="center"/>
    </xf>
    <xf numFmtId="191" fontId="6" fillId="0" borderId="0" xfId="13060" applyFont="1">
      <alignment vertical="center"/>
    </xf>
    <xf numFmtId="190" fontId="7" fillId="0" borderId="47" xfId="13056" applyNumberFormat="1" applyFont="1" applyFill="1" applyBorder="1" applyAlignment="1">
      <alignment vertical="center" shrinkToFit="1"/>
    </xf>
    <xf numFmtId="190" fontId="82" fillId="0" borderId="0" xfId="13054" applyNumberFormat="1" applyFont="1" applyFill="1" applyAlignment="1">
      <alignment horizontal="left" vertical="center" wrapText="1" shrinkToFit="1"/>
    </xf>
    <xf numFmtId="190" fontId="82" fillId="0" borderId="40" xfId="13054" applyNumberFormat="1" applyFont="1" applyFill="1" applyBorder="1" applyAlignment="1">
      <alignment horizontal="center" wrapText="1"/>
    </xf>
    <xf numFmtId="190" fontId="86" fillId="0" borderId="0" xfId="13055" applyNumberFormat="1" applyFont="1" applyFill="1" applyAlignment="1"/>
    <xf numFmtId="190" fontId="35" fillId="0" borderId="0" xfId="13055" applyNumberFormat="1" applyFont="1" applyFill="1" applyAlignment="1"/>
    <xf numFmtId="191" fontId="6" fillId="0" borderId="0" xfId="13060">
      <alignment vertical="center"/>
    </xf>
    <xf numFmtId="190" fontId="7" fillId="0" borderId="24" xfId="13055" applyNumberFormat="1" applyFont="1" applyFill="1" applyBorder="1" applyAlignment="1">
      <alignment horizontal="center" vertical="center"/>
    </xf>
    <xf numFmtId="190" fontId="7" fillId="0" borderId="0" xfId="13055" applyNumberFormat="1" applyFont="1" applyFill="1" applyBorder="1" applyAlignment="1"/>
    <xf numFmtId="190" fontId="7" fillId="0" borderId="0" xfId="13054" applyNumberFormat="1" applyFont="1" applyFill="1" applyBorder="1" applyAlignment="1">
      <alignment vertical="center"/>
    </xf>
    <xf numFmtId="190" fontId="7" fillId="0" borderId="0" xfId="13056" applyNumberFormat="1" applyFont="1" applyFill="1" applyBorder="1" applyAlignment="1">
      <alignment horizontal="center" vertical="center" shrinkToFit="1"/>
    </xf>
    <xf numFmtId="192" fontId="7" fillId="0" borderId="0" xfId="13056" applyNumberFormat="1" applyFont="1" applyFill="1" applyBorder="1" applyAlignment="1">
      <alignment horizontal="center" vertical="center" shrinkToFit="1"/>
    </xf>
    <xf numFmtId="190" fontId="7" fillId="0" borderId="0" xfId="13061" applyNumberFormat="1" applyFont="1" applyFill="1" applyBorder="1" applyAlignment="1">
      <alignment horizontal="center" vertical="center"/>
    </xf>
    <xf numFmtId="190" fontId="7" fillId="0" borderId="0" xfId="13054" applyNumberFormat="1" applyFont="1" applyFill="1" applyAlignment="1">
      <alignment vertical="center"/>
    </xf>
    <xf numFmtId="190" fontId="41" fillId="0" borderId="0" xfId="13062" applyNumberFormat="1" applyFont="1" applyAlignment="1">
      <alignment horizontal="center" vertical="center"/>
    </xf>
    <xf numFmtId="192" fontId="7" fillId="0" borderId="0" xfId="13061" applyNumberFormat="1" applyFont="1" applyFill="1" applyBorder="1" applyAlignment="1">
      <alignment horizontal="center" vertical="center"/>
    </xf>
    <xf numFmtId="190" fontId="7" fillId="0" borderId="0" xfId="13054" applyNumberFormat="1" applyFont="1" applyFill="1" applyAlignment="1">
      <alignment horizontal="center" vertical="center"/>
    </xf>
    <xf numFmtId="191" fontId="39" fillId="0" borderId="0" xfId="13062" applyFont="1" applyAlignment="1">
      <alignment horizontal="left" vertical="center"/>
    </xf>
    <xf numFmtId="186" fontId="22" fillId="0" borderId="0" xfId="13020" applyFont="1"/>
    <xf numFmtId="186" fontId="78" fillId="0" borderId="0" xfId="13020" applyFont="1"/>
    <xf numFmtId="186" fontId="78" fillId="0" borderId="0" xfId="13020" applyFont="1" applyFill="1"/>
    <xf numFmtId="186" fontId="87" fillId="0" borderId="0" xfId="13020" applyFont="1"/>
    <xf numFmtId="178" fontId="78" fillId="0" borderId="40" xfId="13064" applyNumberFormat="1" applyFont="1" applyBorder="1" applyAlignment="1">
      <alignment horizontal="center" vertical="center" wrapText="1"/>
    </xf>
    <xf numFmtId="186" fontId="78" fillId="0" borderId="40" xfId="13020" applyFont="1" applyFill="1" applyBorder="1" applyAlignment="1">
      <alignment horizontal="center" vertical="center"/>
    </xf>
    <xf numFmtId="11" fontId="78" fillId="0" borderId="48" xfId="13064" applyNumberFormat="1" applyFont="1" applyBorder="1" applyAlignment="1">
      <alignment horizontal="center" vertical="center" wrapText="1"/>
    </xf>
    <xf numFmtId="186" fontId="78" fillId="0" borderId="38" xfId="13064" applyFont="1" applyFill="1" applyBorder="1" applyAlignment="1">
      <alignment horizontal="center" vertical="center" wrapText="1"/>
    </xf>
    <xf numFmtId="178" fontId="78" fillId="0" borderId="39" xfId="13064" applyNumberFormat="1" applyFont="1" applyBorder="1" applyAlignment="1">
      <alignment horizontal="center" wrapText="1"/>
    </xf>
    <xf numFmtId="178" fontId="78" fillId="0" borderId="39" xfId="13065" applyNumberFormat="1" applyFont="1" applyFill="1" applyBorder="1" applyAlignment="1">
      <alignment horizontal="center"/>
    </xf>
    <xf numFmtId="178" fontId="78" fillId="0" borderId="39" xfId="13064" applyNumberFormat="1" applyFont="1" applyBorder="1" applyAlignment="1">
      <alignment horizontal="center" vertical="center" wrapText="1"/>
    </xf>
    <xf numFmtId="186" fontId="88" fillId="0" borderId="0" xfId="13020" applyFont="1"/>
    <xf numFmtId="178" fontId="78" fillId="0" borderId="49" xfId="13064" applyNumberFormat="1" applyFont="1" applyBorder="1" applyAlignment="1">
      <alignment horizontal="center" wrapText="1"/>
    </xf>
    <xf numFmtId="178" fontId="78" fillId="0" borderId="50" xfId="13064" applyNumberFormat="1" applyFont="1" applyBorder="1" applyAlignment="1">
      <alignment horizontal="center" vertical="center" wrapText="1"/>
    </xf>
    <xf numFmtId="186" fontId="69" fillId="0" borderId="0" xfId="13020" applyFont="1" applyAlignment="1">
      <alignment horizontal="left" vertical="center" wrapText="1" shrinkToFit="1"/>
    </xf>
    <xf numFmtId="178" fontId="78" fillId="0" borderId="38" xfId="13064" applyNumberFormat="1" applyFont="1" applyBorder="1" applyAlignment="1">
      <alignment horizontal="center" wrapText="1"/>
    </xf>
    <xf numFmtId="178" fontId="78" fillId="0" borderId="51" xfId="13064" applyNumberFormat="1" applyFont="1" applyBorder="1" applyAlignment="1">
      <alignment horizontal="center" vertical="center" wrapText="1"/>
    </xf>
    <xf numFmtId="178" fontId="78" fillId="0" borderId="40" xfId="13065" applyNumberFormat="1" applyFont="1" applyFill="1" applyBorder="1" applyAlignment="1">
      <alignment horizontal="center"/>
    </xf>
    <xf numFmtId="186" fontId="78" fillId="0" borderId="38" xfId="13066" applyFont="1" applyBorder="1" applyAlignment="1">
      <alignment horizontal="center" vertical="center" wrapText="1"/>
    </xf>
    <xf numFmtId="186" fontId="78" fillId="0" borderId="52" xfId="13066" applyFont="1" applyBorder="1" applyAlignment="1">
      <alignment horizontal="center" vertical="center" wrapText="1"/>
    </xf>
    <xf numFmtId="186" fontId="78" fillId="0" borderId="40" xfId="13066" applyFont="1" applyBorder="1" applyAlignment="1">
      <alignment horizontal="center" vertical="center" wrapText="1"/>
    </xf>
    <xf numFmtId="186" fontId="88" fillId="0" borderId="0" xfId="13020" applyFont="1" applyFill="1"/>
    <xf numFmtId="186" fontId="78" fillId="0" borderId="0" xfId="13020" applyFont="1" applyFill="1" applyAlignment="1">
      <alignment horizontal="center" vertical="center" wrapText="1" shrinkToFit="1"/>
    </xf>
    <xf numFmtId="49" fontId="78" fillId="0" borderId="0" xfId="13020" applyNumberFormat="1" applyFont="1" applyFill="1" applyAlignment="1">
      <alignment horizontal="center" vertical="center" wrapText="1" shrinkToFit="1"/>
    </xf>
    <xf numFmtId="49" fontId="78" fillId="0" borderId="0" xfId="13020" applyNumberFormat="1" applyFont="1" applyFill="1" applyBorder="1" applyAlignment="1">
      <alignment horizontal="center" vertical="center" wrapText="1" shrinkToFit="1"/>
    </xf>
    <xf numFmtId="186" fontId="78" fillId="0" borderId="0" xfId="13064" applyFont="1" applyFill="1" applyBorder="1" applyAlignment="1">
      <alignment horizontal="center" vertical="center" wrapText="1"/>
    </xf>
    <xf numFmtId="178" fontId="78" fillId="0" borderId="40" xfId="13064" applyNumberFormat="1" applyFont="1" applyBorder="1" applyAlignment="1">
      <alignment horizontal="center" wrapText="1"/>
    </xf>
    <xf numFmtId="178" fontId="78" fillId="0" borderId="52" xfId="13064" applyNumberFormat="1" applyFont="1" applyBorder="1" applyAlignment="1">
      <alignment horizontal="center" vertical="center" wrapText="1"/>
    </xf>
    <xf numFmtId="186" fontId="78" fillId="0" borderId="40" xfId="13020" applyFont="1" applyBorder="1" applyAlignment="1">
      <alignment horizontal="center"/>
    </xf>
    <xf numFmtId="186" fontId="78" fillId="0" borderId="40" xfId="13020" applyFont="1" applyFill="1" applyBorder="1" applyAlignment="1">
      <alignment horizontal="center"/>
    </xf>
    <xf numFmtId="186" fontId="78" fillId="0" borderId="38" xfId="13020" applyFont="1" applyBorder="1" applyAlignment="1">
      <alignment horizontal="center" vertical="center" wrapText="1"/>
    </xf>
    <xf numFmtId="178" fontId="78" fillId="0" borderId="51" xfId="13020" applyNumberFormat="1" applyFont="1" applyBorder="1" applyAlignment="1">
      <alignment horizontal="center" wrapText="1"/>
    </xf>
    <xf numFmtId="178" fontId="78" fillId="0" borderId="0" xfId="13020" applyNumberFormat="1" applyFont="1" applyAlignment="1">
      <alignment horizontal="center" wrapText="1"/>
    </xf>
    <xf numFmtId="178" fontId="78" fillId="0" borderId="0" xfId="13020" applyNumberFormat="1" applyFont="1" applyAlignment="1">
      <alignment horizontal="center" vertical="center" wrapText="1"/>
    </xf>
    <xf numFmtId="186" fontId="78" fillId="0" borderId="0" xfId="13020" applyFont="1" applyAlignment="1">
      <alignment horizontal="center" vertical="center" wrapText="1" shrinkToFit="1"/>
    </xf>
    <xf numFmtId="186" fontId="78" fillId="0" borderId="0" xfId="13020" applyFont="1" applyAlignment="1">
      <alignment horizontal="center" wrapText="1"/>
    </xf>
    <xf numFmtId="178" fontId="78" fillId="0" borderId="40" xfId="13064" applyNumberFormat="1" applyFont="1" applyBorder="1" applyAlignment="1">
      <alignment horizontal="center"/>
    </xf>
    <xf numFmtId="186" fontId="78" fillId="0" borderId="48" xfId="13064" applyFont="1" applyBorder="1" applyAlignment="1">
      <alignment horizontal="center" vertical="center" wrapText="1"/>
    </xf>
    <xf numFmtId="178" fontId="78" fillId="0" borderId="50" xfId="13064" applyNumberFormat="1" applyFont="1" applyBorder="1" applyAlignment="1">
      <alignment horizontal="center"/>
    </xf>
    <xf numFmtId="178" fontId="78" fillId="0" borderId="51" xfId="13064" applyNumberFormat="1" applyFont="1" applyBorder="1" applyAlignment="1">
      <alignment horizontal="center"/>
    </xf>
    <xf numFmtId="179" fontId="78" fillId="0" borderId="0" xfId="13020" applyNumberFormat="1" applyFont="1" applyFill="1" applyAlignment="1">
      <alignment horizontal="center" vertical="center" wrapText="1" shrinkToFit="1"/>
    </xf>
    <xf numFmtId="186" fontId="69" fillId="15" borderId="0" xfId="13020" applyFont="1" applyFill="1" applyAlignment="1">
      <alignment horizontal="left" vertical="center" wrapText="1"/>
    </xf>
    <xf numFmtId="178" fontId="78" fillId="0" borderId="40" xfId="13020" applyNumberFormat="1" applyFont="1" applyBorder="1" applyAlignment="1">
      <alignment horizontal="center" vertical="center" wrapText="1"/>
    </xf>
    <xf numFmtId="178" fontId="78" fillId="0" borderId="60" xfId="13020" applyNumberFormat="1" applyFont="1" applyBorder="1" applyAlignment="1">
      <alignment horizontal="center" vertical="center" wrapText="1"/>
    </xf>
    <xf numFmtId="193" fontId="78" fillId="0" borderId="55" xfId="13020" applyNumberFormat="1" applyFont="1" applyFill="1" applyBorder="1" applyAlignment="1" applyProtection="1">
      <alignment horizontal="center" vertical="center"/>
      <protection locked="0"/>
    </xf>
    <xf numFmtId="186" fontId="78" fillId="0" borderId="40" xfId="13020" applyFont="1" applyBorder="1" applyAlignment="1">
      <alignment horizontal="center" vertical="center"/>
    </xf>
    <xf numFmtId="186" fontId="69" fillId="0" borderId="0" xfId="13020" applyFont="1"/>
    <xf numFmtId="193" fontId="78" fillId="0" borderId="55" xfId="13020" applyNumberFormat="1" applyFont="1" applyFill="1" applyBorder="1" applyAlignment="1" applyProtection="1">
      <alignment horizontal="center"/>
      <protection locked="0"/>
    </xf>
    <xf numFmtId="193" fontId="78" fillId="0" borderId="39" xfId="13020" applyNumberFormat="1" applyFont="1" applyFill="1" applyBorder="1" applyAlignment="1" applyProtection="1">
      <alignment horizontal="center"/>
      <protection locked="0"/>
    </xf>
    <xf numFmtId="178" fontId="78" fillId="0" borderId="0" xfId="13020" applyNumberFormat="1" applyFont="1" applyFill="1" applyBorder="1" applyAlignment="1">
      <alignment horizontal="center" vertical="center" wrapText="1"/>
    </xf>
    <xf numFmtId="186" fontId="12" fillId="0" borderId="0" xfId="13020" applyFont="1" applyFill="1" applyBorder="1" applyAlignment="1">
      <alignment horizontal="center" vertical="center"/>
    </xf>
    <xf numFmtId="193" fontId="78" fillId="0" borderId="0" xfId="13020" applyNumberFormat="1" applyFont="1" applyFill="1" applyBorder="1" applyAlignment="1" applyProtection="1">
      <alignment horizontal="center"/>
      <protection locked="0"/>
    </xf>
    <xf numFmtId="193" fontId="78" fillId="0" borderId="40" xfId="13020" applyNumberFormat="1" applyFont="1" applyFill="1" applyBorder="1" applyAlignment="1" applyProtection="1">
      <alignment horizontal="center"/>
      <protection locked="0"/>
    </xf>
    <xf numFmtId="186" fontId="89" fillId="0" borderId="0" xfId="13020" applyFont="1"/>
    <xf numFmtId="186" fontId="78" fillId="0" borderId="40" xfId="13020" applyFont="1" applyBorder="1" applyAlignment="1">
      <alignment horizontal="center" wrapText="1"/>
    </xf>
    <xf numFmtId="178" fontId="89" fillId="0" borderId="0" xfId="13020" applyNumberFormat="1" applyFont="1" applyFill="1" applyBorder="1" applyAlignment="1">
      <alignment horizontal="center"/>
    </xf>
    <xf numFmtId="178" fontId="89" fillId="0" borderId="0" xfId="13020" applyNumberFormat="1" applyFont="1" applyFill="1" applyBorder="1" applyAlignment="1">
      <alignment horizontal="center" vertical="center" wrapText="1"/>
    </xf>
    <xf numFmtId="186" fontId="90" fillId="0" borderId="0" xfId="13020" applyFont="1" applyFill="1" applyBorder="1" applyAlignment="1">
      <alignment horizontal="center" vertical="center"/>
    </xf>
    <xf numFmtId="1" fontId="89" fillId="0" borderId="0" xfId="13020" applyNumberFormat="1" applyFont="1" applyFill="1" applyBorder="1" applyAlignment="1">
      <alignment horizontal="center" vertical="center" wrapText="1"/>
    </xf>
    <xf numFmtId="186" fontId="92" fillId="0" borderId="0" xfId="13020" applyFont="1" applyFill="1"/>
    <xf numFmtId="178" fontId="93" fillId="0" borderId="0" xfId="13020" applyNumberFormat="1" applyFont="1" applyFill="1" applyBorder="1" applyAlignment="1">
      <alignment horizontal="center"/>
    </xf>
    <xf numFmtId="178" fontId="93" fillId="0" borderId="0" xfId="13020" applyNumberFormat="1" applyFont="1" applyFill="1" applyBorder="1" applyAlignment="1">
      <alignment horizontal="center" vertical="center" wrapText="1"/>
    </xf>
    <xf numFmtId="186" fontId="94" fillId="0" borderId="0" xfId="13020" applyFont="1" applyFill="1" applyBorder="1" applyAlignment="1">
      <alignment horizontal="center" vertical="center"/>
    </xf>
    <xf numFmtId="1" fontId="93" fillId="0" borderId="0" xfId="13020" applyNumberFormat="1" applyFont="1" applyFill="1" applyBorder="1" applyAlignment="1">
      <alignment horizontal="center" vertical="center" wrapText="1"/>
    </xf>
    <xf numFmtId="49" fontId="78" fillId="0" borderId="40" xfId="13067" applyNumberFormat="1" applyFont="1" applyBorder="1" applyAlignment="1">
      <alignment horizontal="center" vertical="center" wrapText="1"/>
    </xf>
    <xf numFmtId="178" fontId="78" fillId="0" borderId="40" xfId="13020" applyNumberFormat="1" applyFont="1" applyBorder="1" applyAlignment="1">
      <alignment horizontal="center" wrapText="1"/>
    </xf>
    <xf numFmtId="186" fontId="95" fillId="0" borderId="0" xfId="13020" applyFont="1"/>
    <xf numFmtId="186" fontId="88" fillId="0" borderId="0" xfId="13020" applyFont="1" applyFill="1" applyAlignment="1">
      <alignment horizontal="left"/>
    </xf>
    <xf numFmtId="178" fontId="78" fillId="0" borderId="0" xfId="13020" applyNumberFormat="1" applyFont="1" applyFill="1" applyBorder="1" applyAlignment="1">
      <alignment horizontal="left" vertical="center" wrapText="1"/>
    </xf>
    <xf numFmtId="186" fontId="78" fillId="0" borderId="0" xfId="13020" applyFont="1" applyFill="1" applyBorder="1" applyAlignment="1">
      <alignment horizontal="left" vertical="center"/>
    </xf>
    <xf numFmtId="193" fontId="78" fillId="0" borderId="0" xfId="13020" applyNumberFormat="1" applyFont="1" applyFill="1" applyBorder="1" applyAlignment="1" applyProtection="1">
      <alignment horizontal="left"/>
      <protection locked="0"/>
    </xf>
    <xf numFmtId="178" fontId="78" fillId="0" borderId="0" xfId="13020" applyNumberFormat="1" applyFont="1" applyBorder="1" applyAlignment="1">
      <alignment horizontal="center"/>
    </xf>
    <xf numFmtId="178" fontId="78" fillId="0" borderId="0" xfId="13020" applyNumberFormat="1" applyFont="1" applyBorder="1" applyAlignment="1">
      <alignment horizontal="center" vertical="center" wrapText="1"/>
    </xf>
    <xf numFmtId="186" fontId="78" fillId="22" borderId="0" xfId="13020" applyFont="1" applyFill="1" applyBorder="1" applyAlignment="1">
      <alignment horizontal="center" vertical="center"/>
    </xf>
    <xf numFmtId="193" fontId="78" fillId="0" borderId="0" xfId="13020" applyNumberFormat="1" applyFont="1" applyFill="1" applyBorder="1" applyAlignment="1" applyProtection="1">
      <alignment horizontal="center" wrapText="1"/>
      <protection locked="0"/>
    </xf>
    <xf numFmtId="186" fontId="78" fillId="0" borderId="0" xfId="13020" applyFont="1" applyBorder="1" applyAlignment="1">
      <alignment horizontal="center" wrapText="1"/>
    </xf>
    <xf numFmtId="178" fontId="78" fillId="0" borderId="40" xfId="13020" applyNumberFormat="1" applyFont="1" applyBorder="1" applyAlignment="1">
      <alignment horizontal="center"/>
    </xf>
    <xf numFmtId="186" fontId="78" fillId="0" borderId="49" xfId="13020" applyFont="1" applyBorder="1" applyAlignment="1">
      <alignment horizontal="center" vertical="center" wrapText="1"/>
    </xf>
    <xf numFmtId="178" fontId="92" fillId="0" borderId="0" xfId="13020" applyNumberFormat="1" applyFont="1" applyFill="1" applyBorder="1" applyAlignment="1">
      <alignment horizontal="center"/>
    </xf>
    <xf numFmtId="178" fontId="92" fillId="0" borderId="0" xfId="13020" applyNumberFormat="1" applyFont="1" applyFill="1" applyBorder="1" applyAlignment="1">
      <alignment horizontal="center" vertical="center" wrapText="1"/>
    </xf>
    <xf numFmtId="186" fontId="78" fillId="0" borderId="0" xfId="13020" applyFont="1" applyFill="1" applyBorder="1" applyAlignment="1">
      <alignment horizontal="center" vertical="center"/>
    </xf>
    <xf numFmtId="186" fontId="88" fillId="0" borderId="65" xfId="13020" applyFont="1" applyBorder="1"/>
    <xf numFmtId="186" fontId="78" fillId="0" borderId="66" xfId="13020" applyFont="1" applyBorder="1" applyAlignment="1">
      <alignment horizontal="center" vertical="center" wrapText="1"/>
    </xf>
    <xf numFmtId="186" fontId="78" fillId="0" borderId="65" xfId="13020" applyFont="1" applyBorder="1"/>
    <xf numFmtId="178" fontId="78" fillId="0" borderId="0" xfId="13020" applyNumberFormat="1" applyFont="1" applyFill="1" applyBorder="1" applyAlignment="1">
      <alignment horizontal="center"/>
    </xf>
    <xf numFmtId="178" fontId="92" fillId="0" borderId="40" xfId="13020" applyNumberFormat="1" applyFont="1" applyFill="1" applyBorder="1" applyAlignment="1">
      <alignment horizontal="center"/>
    </xf>
    <xf numFmtId="178" fontId="92" fillId="0" borderId="60" xfId="13020" applyNumberFormat="1" applyFont="1" applyFill="1" applyBorder="1" applyAlignment="1">
      <alignment horizontal="center" vertical="center" wrapText="1"/>
    </xf>
    <xf numFmtId="193" fontId="78" fillId="0" borderId="41" xfId="13020" applyNumberFormat="1" applyFont="1" applyFill="1" applyBorder="1" applyAlignment="1" applyProtection="1">
      <alignment horizontal="center"/>
      <protection locked="0"/>
    </xf>
    <xf numFmtId="186" fontId="69" fillId="0" borderId="0" xfId="13020" applyFont="1" applyFill="1" applyBorder="1"/>
    <xf numFmtId="186" fontId="78" fillId="0" borderId="41" xfId="13020" applyFont="1" applyBorder="1" applyAlignment="1">
      <alignment horizontal="center"/>
    </xf>
    <xf numFmtId="186" fontId="12" fillId="0" borderId="0" xfId="13020" applyFont="1"/>
    <xf numFmtId="186" fontId="78" fillId="0" borderId="68" xfId="13020" applyFont="1" applyBorder="1" applyAlignment="1">
      <alignment horizontal="center" vertical="center" wrapText="1"/>
    </xf>
    <xf numFmtId="178" fontId="92" fillId="0" borderId="35" xfId="13020" applyNumberFormat="1" applyFont="1" applyFill="1" applyBorder="1" applyAlignment="1">
      <alignment horizontal="center"/>
    </xf>
    <xf numFmtId="186" fontId="78" fillId="0" borderId="52" xfId="13020" applyFont="1" applyBorder="1" applyAlignment="1">
      <alignment horizontal="center" vertical="center" wrapText="1"/>
    </xf>
    <xf numFmtId="186" fontId="78" fillId="0" borderId="71" xfId="13020" applyFont="1" applyBorder="1" applyAlignment="1">
      <alignment horizontal="center" vertical="center" wrapText="1"/>
    </xf>
    <xf numFmtId="186" fontId="78" fillId="0" borderId="72" xfId="13020" applyFont="1" applyBorder="1" applyAlignment="1">
      <alignment horizontal="center" vertical="center" wrapText="1"/>
    </xf>
    <xf numFmtId="186" fontId="78" fillId="0" borderId="0" xfId="13020" applyFont="1" applyFill="1" applyBorder="1"/>
    <xf numFmtId="178" fontId="78" fillId="0" borderId="40" xfId="13067" applyNumberFormat="1" applyFont="1" applyBorder="1" applyAlignment="1">
      <alignment horizontal="center"/>
    </xf>
    <xf numFmtId="178" fontId="78" fillId="0" borderId="40" xfId="13067" applyNumberFormat="1" applyFont="1" applyBorder="1" applyAlignment="1">
      <alignment horizontal="center" vertical="center" wrapText="1"/>
    </xf>
    <xf numFmtId="186" fontId="69" fillId="0" borderId="0" xfId="13020" applyFont="1" applyBorder="1" applyAlignment="1">
      <alignment horizontal="left" vertical="center" shrinkToFit="1"/>
    </xf>
    <xf numFmtId="186" fontId="78" fillId="0" borderId="71" xfId="13020" applyFont="1" applyBorder="1" applyAlignment="1">
      <alignment horizontal="center" vertical="center"/>
    </xf>
    <xf numFmtId="186" fontId="78" fillId="0" borderId="0" xfId="13020" applyFont="1" applyBorder="1" applyAlignment="1">
      <alignment horizontal="center" vertical="center"/>
    </xf>
    <xf numFmtId="186" fontId="78" fillId="0" borderId="69" xfId="13020" applyFont="1" applyBorder="1" applyAlignment="1">
      <alignment horizontal="center" vertical="center"/>
    </xf>
    <xf numFmtId="186" fontId="78" fillId="0" borderId="73" xfId="13020" applyFont="1" applyBorder="1" applyAlignment="1">
      <alignment horizontal="center" vertical="center"/>
    </xf>
    <xf numFmtId="186" fontId="78" fillId="0" borderId="0" xfId="13020" applyFont="1" applyFill="1" applyBorder="1" applyAlignment="1">
      <alignment horizontal="center" vertical="center" shrinkToFit="1"/>
    </xf>
    <xf numFmtId="49" fontId="78" fillId="0" borderId="0" xfId="13020" applyNumberFormat="1" applyFont="1" applyFill="1" applyBorder="1" applyAlignment="1">
      <alignment horizontal="center" vertical="center" shrinkToFit="1"/>
    </xf>
    <xf numFmtId="179" fontId="78" fillId="0" borderId="0" xfId="13020" applyNumberFormat="1" applyFont="1" applyFill="1" applyBorder="1" applyAlignment="1">
      <alignment horizontal="center" vertical="center" shrinkToFit="1"/>
    </xf>
    <xf numFmtId="178" fontId="78" fillId="0" borderId="0" xfId="13020" applyNumberFormat="1" applyFont="1" applyBorder="1" applyAlignment="1">
      <alignment horizontal="center" wrapText="1"/>
    </xf>
    <xf numFmtId="186" fontId="92" fillId="0" borderId="0" xfId="13020" applyFont="1" applyFill="1" applyBorder="1" applyAlignment="1">
      <alignment horizontal="center" vertical="center"/>
    </xf>
    <xf numFmtId="186" fontId="7" fillId="16" borderId="0" xfId="13020" applyNumberFormat="1" applyFont="1" applyFill="1" applyBorder="1" applyAlignment="1">
      <alignment horizontal="center" vertical="center" wrapText="1"/>
    </xf>
    <xf numFmtId="186" fontId="78" fillId="0" borderId="0" xfId="13020" applyFont="1" applyBorder="1" applyAlignment="1">
      <alignment horizontal="center"/>
    </xf>
    <xf numFmtId="186" fontId="78" fillId="0" borderId="39" xfId="13020" applyFont="1" applyBorder="1" applyAlignment="1">
      <alignment horizontal="center" vertical="center"/>
    </xf>
    <xf numFmtId="186" fontId="92" fillId="0" borderId="0" xfId="13020" applyFont="1" applyFill="1" applyBorder="1" applyAlignment="1">
      <alignment horizontal="center" vertical="center" shrinkToFit="1"/>
    </xf>
    <xf numFmtId="49" fontId="92" fillId="0" borderId="0" xfId="13020" applyNumberFormat="1" applyFont="1" applyFill="1" applyBorder="1" applyAlignment="1">
      <alignment horizontal="center" vertical="center" shrinkToFit="1"/>
    </xf>
    <xf numFmtId="179" fontId="92" fillId="0" borderId="0" xfId="13020" applyNumberFormat="1" applyFont="1" applyFill="1" applyBorder="1" applyAlignment="1">
      <alignment horizontal="center" vertical="center" shrinkToFit="1"/>
    </xf>
    <xf numFmtId="186" fontId="78" fillId="0" borderId="0" xfId="13020" applyFont="1" applyBorder="1"/>
    <xf numFmtId="186" fontId="69" fillId="15" borderId="55" xfId="13020" applyFont="1" applyFill="1" applyBorder="1" applyAlignment="1">
      <alignment horizontal="left" vertical="center"/>
    </xf>
    <xf numFmtId="186" fontId="78" fillId="0" borderId="0" xfId="13020" applyFont="1" applyAlignment="1"/>
    <xf numFmtId="186" fontId="97" fillId="0" borderId="0" xfId="13020" applyFont="1" applyAlignment="1"/>
    <xf numFmtId="178" fontId="78" fillId="22" borderId="40" xfId="13020" applyNumberFormat="1" applyFont="1" applyFill="1" applyBorder="1" applyAlignment="1">
      <alignment horizontal="center"/>
    </xf>
    <xf numFmtId="186" fontId="69" fillId="16" borderId="0" xfId="13020" applyFont="1" applyFill="1" applyBorder="1" applyAlignment="1">
      <alignment horizontal="left" vertical="center" wrapText="1" shrinkToFit="1"/>
    </xf>
    <xf numFmtId="186" fontId="78" fillId="0" borderId="40" xfId="13068" applyFont="1" applyFill="1" applyBorder="1" applyAlignment="1">
      <alignment horizontal="center"/>
    </xf>
    <xf numFmtId="186" fontId="78" fillId="16" borderId="40" xfId="13020" applyFont="1" applyFill="1" applyBorder="1" applyAlignment="1">
      <alignment horizontal="center" vertical="center" wrapText="1"/>
    </xf>
    <xf numFmtId="186" fontId="78" fillId="0" borderId="40" xfId="13020" applyFont="1" applyBorder="1" applyAlignment="1">
      <alignment horizontal="center" vertical="center" wrapText="1"/>
    </xf>
    <xf numFmtId="186" fontId="78" fillId="0" borderId="0" xfId="13020" applyFont="1" applyFill="1" applyAlignment="1"/>
    <xf numFmtId="186" fontId="69" fillId="22" borderId="0" xfId="13020" applyFont="1" applyFill="1" applyBorder="1" applyAlignment="1">
      <alignment horizontal="left" vertical="center" shrinkToFit="1"/>
    </xf>
    <xf numFmtId="186" fontId="78" fillId="22" borderId="40" xfId="13020" applyFont="1" applyFill="1" applyBorder="1" applyAlignment="1">
      <alignment horizontal="center" vertical="center" wrapText="1"/>
    </xf>
    <xf numFmtId="186" fontId="78" fillId="22" borderId="40" xfId="13020" applyFont="1" applyFill="1" applyBorder="1" applyAlignment="1">
      <alignment horizontal="center" vertical="center"/>
    </xf>
    <xf numFmtId="178" fontId="78" fillId="0" borderId="40" xfId="13020" applyNumberFormat="1" applyFont="1" applyFill="1" applyBorder="1" applyAlignment="1">
      <alignment horizontal="center"/>
    </xf>
    <xf numFmtId="178" fontId="78" fillId="0" borderId="60" xfId="13020" applyNumberFormat="1" applyFont="1" applyFill="1" applyBorder="1" applyAlignment="1">
      <alignment horizontal="center" vertical="center"/>
    </xf>
    <xf numFmtId="186" fontId="69" fillId="0" borderId="0" xfId="13020" applyFont="1" applyFill="1" applyBorder="1" applyAlignment="1">
      <alignment horizontal="left" vertical="center" shrinkToFit="1"/>
    </xf>
    <xf numFmtId="178" fontId="78" fillId="0" borderId="60" xfId="13020" applyNumberFormat="1" applyFont="1" applyBorder="1" applyAlignment="1">
      <alignment horizontal="center" vertical="center"/>
    </xf>
    <xf numFmtId="186" fontId="78" fillId="22" borderId="50" xfId="13020" applyFont="1" applyFill="1" applyBorder="1" applyAlignment="1">
      <alignment horizontal="center" vertical="center"/>
    </xf>
    <xf numFmtId="186" fontId="78" fillId="22" borderId="73" xfId="13020" applyFont="1" applyFill="1" applyBorder="1" applyAlignment="1">
      <alignment horizontal="center" vertical="center"/>
    </xf>
    <xf numFmtId="178" fontId="78" fillId="22" borderId="40" xfId="13020" applyNumberFormat="1" applyFont="1" applyFill="1" applyBorder="1" applyAlignment="1">
      <alignment horizontal="center" vertical="center"/>
    </xf>
    <xf numFmtId="186" fontId="78" fillId="22" borderId="61" xfId="13020" applyFont="1" applyFill="1" applyBorder="1" applyAlignment="1">
      <alignment horizontal="center" vertical="center"/>
    </xf>
    <xf numFmtId="186" fontId="78" fillId="16" borderId="73" xfId="13020" applyFont="1" applyFill="1" applyBorder="1" applyAlignment="1">
      <alignment horizontal="center" vertical="center"/>
    </xf>
    <xf numFmtId="186" fontId="92" fillId="0" borderId="40" xfId="13020" applyFont="1" applyBorder="1" applyAlignment="1">
      <alignment horizontal="center" wrapText="1"/>
    </xf>
    <xf numFmtId="186" fontId="78" fillId="0" borderId="0" xfId="13020" applyFont="1" applyFill="1" applyBorder="1" applyAlignment="1"/>
    <xf numFmtId="178" fontId="78" fillId="16" borderId="40" xfId="13020" applyNumberFormat="1" applyFont="1" applyFill="1" applyBorder="1" applyAlignment="1">
      <alignment horizontal="center"/>
    </xf>
    <xf numFmtId="186" fontId="69" fillId="22" borderId="0" xfId="13020" applyFont="1" applyFill="1" applyBorder="1" applyAlignment="1">
      <alignment horizontal="center" vertical="center" shrinkToFit="1"/>
    </xf>
    <xf numFmtId="186" fontId="88" fillId="0" borderId="0" xfId="13020" applyFont="1" applyBorder="1" applyAlignment="1"/>
    <xf numFmtId="186" fontId="78" fillId="0" borderId="50" xfId="13020" applyFont="1" applyBorder="1" applyAlignment="1">
      <alignment horizontal="center" vertical="center"/>
    </xf>
    <xf numFmtId="186" fontId="78" fillId="0" borderId="39" xfId="13020" applyFont="1" applyFill="1" applyBorder="1" applyAlignment="1">
      <alignment horizontal="center"/>
    </xf>
    <xf numFmtId="186" fontId="78" fillId="0" borderId="40" xfId="13068" applyFont="1" applyFill="1" applyBorder="1" applyAlignment="1">
      <alignment horizontal="center" wrapText="1"/>
    </xf>
    <xf numFmtId="186" fontId="88" fillId="0" borderId="0" xfId="13020" applyFont="1" applyFill="1" applyBorder="1" applyAlignment="1"/>
    <xf numFmtId="178" fontId="78" fillId="0" borderId="0" xfId="13020" applyNumberFormat="1" applyFont="1" applyFill="1" applyBorder="1" applyAlignment="1">
      <alignment horizontal="center" wrapText="1"/>
    </xf>
    <xf numFmtId="186" fontId="78" fillId="0" borderId="0" xfId="13020" applyFont="1" applyFill="1" applyBorder="1" applyAlignment="1">
      <alignment horizontal="center" vertical="center" wrapText="1"/>
    </xf>
    <xf numFmtId="178" fontId="92" fillId="0" borderId="40" xfId="13020" applyNumberFormat="1" applyFont="1" applyFill="1" applyBorder="1" applyAlignment="1">
      <alignment horizontal="center" wrapText="1"/>
    </xf>
    <xf numFmtId="186" fontId="88" fillId="0" borderId="0" xfId="13020" applyFont="1" applyBorder="1"/>
    <xf numFmtId="186" fontId="78" fillId="0" borderId="82" xfId="13020" applyFont="1" applyBorder="1" applyAlignment="1">
      <alignment horizontal="center" vertical="center"/>
    </xf>
    <xf numFmtId="186" fontId="78" fillId="0" borderId="83" xfId="13020" applyFont="1" applyBorder="1" applyAlignment="1">
      <alignment horizontal="center" vertical="center"/>
    </xf>
    <xf numFmtId="178" fontId="92" fillId="0" borderId="0" xfId="13020" applyNumberFormat="1" applyFont="1" applyFill="1" applyBorder="1" applyAlignment="1">
      <alignment horizontal="center" wrapText="1"/>
    </xf>
    <xf numFmtId="186" fontId="78" fillId="0" borderId="0" xfId="13020" applyFont="1" applyBorder="1" applyAlignment="1">
      <alignment horizontal="center" vertical="center" wrapText="1"/>
    </xf>
    <xf numFmtId="178" fontId="92" fillId="0" borderId="40" xfId="13020" applyNumberFormat="1" applyFont="1" applyFill="1" applyBorder="1" applyAlignment="1">
      <alignment horizontal="center" vertical="center" wrapText="1"/>
    </xf>
    <xf numFmtId="186" fontId="78" fillId="0" borderId="40" xfId="13020" applyFont="1" applyFill="1" applyBorder="1" applyAlignment="1">
      <alignment horizontal="center" vertical="center" wrapText="1"/>
    </xf>
    <xf numFmtId="186" fontId="88" fillId="0" borderId="0" xfId="13020" applyFont="1" applyFill="1" applyBorder="1"/>
    <xf numFmtId="186" fontId="98" fillId="0" borderId="0" xfId="13020" applyFont="1" applyBorder="1"/>
    <xf numFmtId="186" fontId="92" fillId="0" borderId="0" xfId="13020" applyFont="1" applyBorder="1" applyAlignment="1"/>
    <xf numFmtId="186" fontId="78" fillId="0" borderId="0" xfId="13020" applyFont="1" applyBorder="1" applyAlignment="1"/>
    <xf numFmtId="186" fontId="78" fillId="0" borderId="41" xfId="13020" applyFont="1" applyBorder="1" applyAlignment="1">
      <alignment horizontal="center" vertical="center"/>
    </xf>
    <xf numFmtId="186" fontId="98" fillId="0" borderId="0" xfId="13020" applyFont="1" applyFill="1" applyBorder="1"/>
    <xf numFmtId="186" fontId="98" fillId="0" borderId="0" xfId="13020" applyFont="1" applyFill="1" applyBorder="1" applyAlignment="1"/>
    <xf numFmtId="178" fontId="78" fillId="0" borderId="55" xfId="13020" applyNumberFormat="1" applyFont="1" applyFill="1" applyBorder="1" applyAlignment="1">
      <alignment horizontal="center" wrapText="1"/>
    </xf>
    <xf numFmtId="186" fontId="92" fillId="0" borderId="0" xfId="13020" applyFont="1" applyAlignment="1">
      <alignment horizontal="center" wrapText="1"/>
    </xf>
    <xf numFmtId="178" fontId="78" fillId="0" borderId="40" xfId="13020" applyNumberFormat="1" applyFont="1" applyFill="1" applyBorder="1" applyAlignment="1">
      <alignment horizontal="center" wrapText="1"/>
    </xf>
    <xf numFmtId="178" fontId="78" fillId="0" borderId="60" xfId="13020" applyNumberFormat="1" applyFont="1" applyFill="1" applyBorder="1" applyAlignment="1">
      <alignment horizontal="center" vertical="center" wrapText="1"/>
    </xf>
    <xf numFmtId="186" fontId="78" fillId="0" borderId="0" xfId="13020" applyFont="1" applyFill="1" applyBorder="1" applyAlignment="1">
      <alignment horizontal="left" vertical="center" shrinkToFit="1"/>
    </xf>
    <xf numFmtId="186" fontId="92" fillId="0" borderId="0" xfId="13020" applyFont="1" applyFill="1" applyAlignment="1">
      <alignment horizontal="center" wrapText="1"/>
    </xf>
    <xf numFmtId="186" fontId="78" fillId="0" borderId="55" xfId="13020" applyFont="1" applyFill="1" applyBorder="1" applyAlignment="1">
      <alignment horizontal="center" vertical="center"/>
    </xf>
    <xf numFmtId="186" fontId="78" fillId="0" borderId="55" xfId="13065" applyFont="1" applyFill="1" applyBorder="1" applyAlignment="1">
      <alignment horizontal="center" vertical="center" wrapText="1"/>
    </xf>
    <xf numFmtId="186" fontId="78" fillId="0" borderId="40" xfId="13065" applyFont="1" applyFill="1" applyBorder="1" applyAlignment="1">
      <alignment horizontal="center" vertical="center" wrapText="1"/>
    </xf>
    <xf numFmtId="186" fontId="99" fillId="0" borderId="0" xfId="13020" applyFont="1" applyFill="1" applyBorder="1"/>
    <xf numFmtId="186" fontId="98" fillId="0" borderId="0" xfId="13020" applyFont="1" applyFill="1" applyBorder="1" applyAlignment="1">
      <alignment horizontal="center"/>
    </xf>
    <xf numFmtId="186" fontId="88" fillId="0" borderId="0" xfId="13020" applyFont="1" applyBorder="1" applyAlignment="1">
      <alignment horizontal="center"/>
    </xf>
    <xf numFmtId="186" fontId="78" fillId="0" borderId="55" xfId="13020" applyFont="1" applyBorder="1" applyAlignment="1">
      <alignment horizontal="center" vertical="center"/>
    </xf>
    <xf numFmtId="186" fontId="88" fillId="0" borderId="0" xfId="13020" applyFont="1" applyFill="1" applyBorder="1" applyAlignment="1">
      <alignment horizontal="center"/>
    </xf>
    <xf numFmtId="186" fontId="78" fillId="0" borderId="0" xfId="13068" applyFont="1" applyFill="1" applyBorder="1" applyAlignment="1">
      <alignment horizontal="center"/>
    </xf>
    <xf numFmtId="178" fontId="78" fillId="0" borderId="40" xfId="13020" applyNumberFormat="1" applyFont="1" applyFill="1" applyBorder="1" applyAlignment="1">
      <alignment horizontal="center" vertical="center" wrapText="1"/>
    </xf>
    <xf numFmtId="178" fontId="78" fillId="0" borderId="85" xfId="13020" applyNumberFormat="1" applyFont="1" applyFill="1" applyBorder="1" applyAlignment="1">
      <alignment horizontal="center" vertical="center" wrapText="1"/>
    </xf>
    <xf numFmtId="186" fontId="78" fillId="0" borderId="85" xfId="13068" applyFont="1" applyFill="1" applyBorder="1" applyAlignment="1">
      <alignment horizontal="center"/>
    </xf>
    <xf numFmtId="186" fontId="98" fillId="0" borderId="0" xfId="13020" applyFont="1" applyBorder="1" applyAlignment="1">
      <alignment horizontal="center"/>
    </xf>
    <xf numFmtId="186" fontId="69" fillId="0" borderId="0" xfId="13069" applyFont="1" applyFill="1" applyBorder="1" applyAlignment="1">
      <alignment horizontal="left" vertical="center" shrinkToFit="1"/>
    </xf>
    <xf numFmtId="186" fontId="78" fillId="0" borderId="0" xfId="12933" applyFont="1" applyBorder="1" applyAlignment="1">
      <alignment horizontal="center" vertical="center"/>
    </xf>
    <xf numFmtId="186" fontId="78" fillId="0" borderId="40" xfId="12933" applyFont="1" applyBorder="1" applyAlignment="1">
      <alignment horizontal="center" vertical="center"/>
    </xf>
    <xf numFmtId="186" fontId="78" fillId="0" borderId="40" xfId="12933" applyFont="1" applyFill="1" applyBorder="1" applyAlignment="1">
      <alignment horizontal="center" vertical="center"/>
    </xf>
    <xf numFmtId="186" fontId="78" fillId="0" borderId="0" xfId="13069" applyFont="1" applyFill="1" applyBorder="1" applyAlignment="1">
      <alignment horizontal="center" vertical="center" shrinkToFit="1"/>
    </xf>
    <xf numFmtId="49" fontId="78" fillId="0" borderId="0" xfId="13069" applyNumberFormat="1" applyFont="1" applyFill="1" applyBorder="1" applyAlignment="1">
      <alignment horizontal="center" vertical="center" shrinkToFit="1"/>
    </xf>
    <xf numFmtId="186" fontId="78" fillId="0" borderId="0" xfId="13069" applyNumberFormat="1" applyFont="1" applyFill="1" applyBorder="1" applyAlignment="1">
      <alignment horizontal="center" vertical="center" shrinkToFit="1"/>
    </xf>
    <xf numFmtId="178" fontId="78" fillId="0" borderId="40" xfId="13068" applyNumberFormat="1" applyFont="1" applyFill="1" applyBorder="1" applyAlignment="1">
      <alignment horizontal="center" wrapText="1"/>
    </xf>
    <xf numFmtId="178" fontId="78" fillId="17" borderId="40" xfId="13065" applyNumberFormat="1" applyFont="1" applyFill="1" applyBorder="1" applyAlignment="1">
      <alignment horizontal="center"/>
    </xf>
    <xf numFmtId="178" fontId="78" fillId="0" borderId="40" xfId="12933" applyNumberFormat="1" applyFont="1" applyBorder="1" applyAlignment="1">
      <alignment horizontal="center"/>
    </xf>
    <xf numFmtId="178" fontId="78" fillId="0" borderId="40" xfId="12933" applyNumberFormat="1" applyFont="1" applyFill="1" applyBorder="1" applyAlignment="1">
      <alignment horizontal="center" vertical="center" wrapText="1"/>
    </xf>
    <xf numFmtId="186" fontId="78" fillId="0" borderId="41" xfId="12933" applyFont="1" applyFill="1" applyBorder="1" applyAlignment="1">
      <alignment horizontal="center" vertical="center"/>
    </xf>
    <xf numFmtId="186" fontId="78" fillId="0" borderId="39" xfId="12933" applyFont="1" applyBorder="1" applyAlignment="1">
      <alignment horizontal="center" vertical="center"/>
    </xf>
    <xf numFmtId="179" fontId="78" fillId="0" borderId="0" xfId="13069" applyNumberFormat="1" applyFont="1" applyFill="1" applyBorder="1" applyAlignment="1">
      <alignment horizontal="center" vertical="center" shrinkToFit="1"/>
    </xf>
    <xf numFmtId="186" fontId="101" fillId="0" borderId="0" xfId="13069" applyFont="1" applyFill="1" applyBorder="1" applyAlignment="1">
      <alignment horizontal="left" vertical="center" shrinkToFit="1"/>
    </xf>
    <xf numFmtId="186" fontId="96" fillId="0" borderId="40" xfId="13020" applyFont="1" applyBorder="1" applyAlignment="1">
      <alignment horizontal="center" vertical="center"/>
    </xf>
    <xf numFmtId="186" fontId="78" fillId="0" borderId="55" xfId="12933" applyFont="1" applyBorder="1" applyAlignment="1">
      <alignment horizontal="center" vertical="center"/>
    </xf>
    <xf numFmtId="178" fontId="78" fillId="0" borderId="0" xfId="12933" applyNumberFormat="1" applyFont="1" applyFill="1" applyBorder="1" applyAlignment="1">
      <alignment horizontal="center"/>
    </xf>
    <xf numFmtId="179" fontId="96" fillId="0" borderId="0" xfId="13069" applyNumberFormat="1" applyFont="1" applyFill="1" applyBorder="1" applyAlignment="1">
      <alignment horizontal="center" vertical="center" shrinkToFit="1"/>
    </xf>
    <xf numFmtId="178" fontId="78" fillId="0" borderId="40" xfId="13020" applyNumberFormat="1" applyFont="1" applyBorder="1" applyAlignment="1">
      <alignment horizontal="center" vertical="center"/>
    </xf>
    <xf numFmtId="186" fontId="96" fillId="0" borderId="40" xfId="13020" applyFont="1" applyBorder="1" applyAlignment="1">
      <alignment horizontal="center" wrapText="1"/>
    </xf>
    <xf numFmtId="186" fontId="78" fillId="0" borderId="39" xfId="12933" applyFont="1" applyFill="1" applyBorder="1" applyAlignment="1">
      <alignment horizontal="center" vertical="center"/>
    </xf>
    <xf numFmtId="178" fontId="78" fillId="0" borderId="60" xfId="13020" applyNumberFormat="1" applyFont="1" applyBorder="1" applyAlignment="1">
      <alignment horizontal="center"/>
    </xf>
    <xf numFmtId="178" fontId="78" fillId="0" borderId="9" xfId="12933" applyNumberFormat="1" applyFont="1" applyFill="1" applyBorder="1" applyAlignment="1">
      <alignment horizontal="center"/>
    </xf>
    <xf numFmtId="186" fontId="69" fillId="0" borderId="0" xfId="13020" applyFont="1" applyBorder="1" applyAlignment="1">
      <alignment vertical="center"/>
    </xf>
    <xf numFmtId="186" fontId="78" fillId="0" borderId="0" xfId="13020" applyFont="1" applyFill="1" applyBorder="1" applyAlignment="1">
      <alignment vertical="center"/>
    </xf>
    <xf numFmtId="186" fontId="88" fillId="0" borderId="85" xfId="13020" applyFont="1" applyBorder="1"/>
    <xf numFmtId="186" fontId="78" fillId="0" borderId="55" xfId="12933" applyFont="1" applyFill="1" applyBorder="1" applyAlignment="1">
      <alignment horizontal="center" vertical="center"/>
    </xf>
    <xf numFmtId="178" fontId="78" fillId="0" borderId="40" xfId="13065" applyNumberFormat="1" applyFont="1" applyFill="1" applyBorder="1" applyAlignment="1">
      <alignment horizontal="center" vertical="center" wrapText="1"/>
    </xf>
    <xf numFmtId="186" fontId="92" fillId="0" borderId="0" xfId="13069" applyFont="1" applyFill="1" applyBorder="1" applyAlignment="1">
      <alignment horizontal="center" vertical="center" shrinkToFit="1"/>
    </xf>
    <xf numFmtId="49" fontId="92" fillId="0" borderId="0" xfId="13069" applyNumberFormat="1" applyFont="1" applyFill="1" applyBorder="1" applyAlignment="1">
      <alignment horizontal="center" vertical="center" shrinkToFit="1"/>
    </xf>
    <xf numFmtId="179" fontId="92" fillId="0" borderId="0" xfId="13069" applyNumberFormat="1" applyFont="1" applyFill="1" applyBorder="1" applyAlignment="1">
      <alignment horizontal="center" vertical="center" shrinkToFit="1"/>
    </xf>
    <xf numFmtId="186" fontId="69" fillId="15" borderId="0" xfId="13069" applyFont="1" applyFill="1" applyBorder="1" applyAlignment="1">
      <alignment horizontal="left" vertical="center"/>
    </xf>
    <xf numFmtId="186" fontId="69" fillId="0" borderId="0" xfId="13020" applyFont="1" applyAlignment="1">
      <alignment vertical="center"/>
    </xf>
    <xf numFmtId="194" fontId="102" fillId="0" borderId="0" xfId="13020" applyNumberFormat="1" applyFont="1" applyFill="1" applyAlignment="1">
      <alignment horizontal="center" vertical="center"/>
    </xf>
    <xf numFmtId="186" fontId="87" fillId="0" borderId="0" xfId="13068" applyFont="1" applyBorder="1" applyAlignment="1">
      <alignment horizontal="center" vertical="center"/>
    </xf>
    <xf numFmtId="186" fontId="69" fillId="0" borderId="0" xfId="13068" applyFont="1" applyBorder="1" applyAlignment="1">
      <alignment horizontal="center" vertical="center"/>
    </xf>
    <xf numFmtId="0" fontId="109" fillId="0" borderId="0" xfId="13070" applyFont="1"/>
    <xf numFmtId="0" fontId="109" fillId="0" borderId="0" xfId="13070" applyFont="1" applyAlignment="1">
      <alignment horizontal="center"/>
    </xf>
    <xf numFmtId="0" fontId="110" fillId="0" borderId="0" xfId="13070" applyFont="1"/>
    <xf numFmtId="178" fontId="111" fillId="0" borderId="86" xfId="13071" applyNumberFormat="1" applyFont="1" applyFill="1" applyBorder="1" applyAlignment="1">
      <alignment horizontal="center" vertical="center"/>
    </xf>
    <xf numFmtId="0" fontId="111" fillId="0" borderId="86" xfId="13070" applyFont="1" applyBorder="1" applyAlignment="1">
      <alignment horizontal="center"/>
    </xf>
    <xf numFmtId="0" fontId="111" fillId="0" borderId="86" xfId="13071" applyFont="1" applyFill="1" applyBorder="1" applyAlignment="1">
      <alignment horizontal="center" vertical="center" wrapText="1"/>
    </xf>
    <xf numFmtId="0" fontId="112" fillId="0" borderId="0" xfId="13070" applyFont="1"/>
    <xf numFmtId="0" fontId="111" fillId="17" borderId="86" xfId="13071" applyNumberFormat="1" applyFont="1" applyFill="1" applyBorder="1" applyAlignment="1">
      <alignment horizontal="center" vertical="center" wrapText="1"/>
    </xf>
    <xf numFmtId="0" fontId="112" fillId="0" borderId="0" xfId="13070" applyFont="1" applyFill="1"/>
    <xf numFmtId="0" fontId="111" fillId="0" borderId="86" xfId="13071" applyNumberFormat="1" applyFont="1" applyFill="1" applyBorder="1" applyAlignment="1">
      <alignment horizontal="center" vertical="center"/>
    </xf>
    <xf numFmtId="0" fontId="111" fillId="0" borderId="86" xfId="13071" applyFont="1" applyFill="1" applyBorder="1" applyAlignment="1">
      <alignment horizontal="center" vertical="center"/>
    </xf>
    <xf numFmtId="0" fontId="111" fillId="0" borderId="0" xfId="13070" applyFont="1" applyAlignment="1">
      <alignment horizontal="center"/>
    </xf>
    <xf numFmtId="0" fontId="109" fillId="0" borderId="86" xfId="13071" applyNumberFormat="1" applyFont="1" applyFill="1" applyBorder="1" applyAlignment="1">
      <alignment horizontal="center" vertical="center"/>
    </xf>
    <xf numFmtId="0" fontId="109" fillId="0" borderId="86" xfId="13071" applyFont="1" applyFill="1" applyBorder="1" applyAlignment="1">
      <alignment horizontal="center" vertical="center"/>
    </xf>
    <xf numFmtId="0" fontId="110" fillId="0" borderId="0" xfId="13070" applyFont="1" applyFill="1"/>
    <xf numFmtId="178" fontId="111" fillId="0" borderId="0" xfId="13071" applyNumberFormat="1" applyFont="1" applyFill="1" applyBorder="1" applyAlignment="1">
      <alignment horizontal="center" vertical="center"/>
    </xf>
    <xf numFmtId="0" fontId="111" fillId="0" borderId="0" xfId="13070" applyFont="1" applyBorder="1" applyAlignment="1">
      <alignment horizontal="center"/>
    </xf>
    <xf numFmtId="0" fontId="31" fillId="0" borderId="0" xfId="13070" applyFont="1" applyBorder="1" applyAlignment="1">
      <alignment horizontal="center"/>
    </xf>
    <xf numFmtId="0" fontId="111" fillId="17" borderId="0" xfId="13071" applyNumberFormat="1" applyFont="1" applyFill="1" applyBorder="1" applyAlignment="1">
      <alignment horizontal="center" vertical="center" wrapText="1"/>
    </xf>
    <xf numFmtId="178" fontId="111" fillId="16" borderId="86" xfId="13070" applyNumberFormat="1" applyFont="1" applyFill="1" applyBorder="1" applyAlignment="1">
      <alignment horizontal="center"/>
    </xf>
    <xf numFmtId="0" fontId="109" fillId="16" borderId="0" xfId="13070" applyFont="1" applyFill="1" applyBorder="1" applyAlignment="1">
      <alignment horizontal="center" vertical="center" wrapText="1"/>
    </xf>
    <xf numFmtId="0" fontId="109" fillId="16" borderId="0" xfId="13071" applyFont="1" applyFill="1" applyBorder="1" applyAlignment="1">
      <alignment horizontal="center" vertical="center" wrapText="1"/>
    </xf>
    <xf numFmtId="0" fontId="110" fillId="0" borderId="0" xfId="13072" applyFont="1" applyFill="1" applyBorder="1" applyAlignment="1">
      <alignment horizontal="left" vertical="center" shrinkToFit="1"/>
    </xf>
    <xf numFmtId="178" fontId="109" fillId="0" borderId="86" xfId="13071" applyNumberFormat="1" applyFont="1" applyFill="1" applyBorder="1" applyAlignment="1">
      <alignment horizontal="center" vertical="center"/>
    </xf>
    <xf numFmtId="0" fontId="111" fillId="16" borderId="86" xfId="13070" applyFont="1" applyFill="1" applyBorder="1" applyAlignment="1">
      <alignment horizontal="center" vertical="center" wrapText="1"/>
    </xf>
    <xf numFmtId="0" fontId="109" fillId="17" borderId="86" xfId="13071" applyNumberFormat="1" applyFont="1" applyFill="1" applyBorder="1" applyAlignment="1">
      <alignment horizontal="center" vertical="center" wrapText="1"/>
    </xf>
    <xf numFmtId="0" fontId="109" fillId="0" borderId="86" xfId="13071" applyFont="1" applyFill="1" applyBorder="1" applyAlignment="1">
      <alignment horizontal="center" vertical="center" wrapText="1"/>
    </xf>
    <xf numFmtId="178" fontId="109" fillId="16" borderId="0" xfId="13070" applyNumberFormat="1" applyFont="1" applyFill="1" applyBorder="1" applyAlignment="1">
      <alignment horizontal="center"/>
    </xf>
    <xf numFmtId="58" fontId="110" fillId="0" borderId="0" xfId="13072" applyNumberFormat="1" applyFont="1" applyFill="1" applyBorder="1" applyAlignment="1">
      <alignment horizontal="left" vertical="center" shrinkToFit="1"/>
    </xf>
    <xf numFmtId="0" fontId="109" fillId="0" borderId="0" xfId="13071" applyFont="1" applyBorder="1" applyAlignment="1">
      <alignment vertical="center" wrapText="1"/>
    </xf>
    <xf numFmtId="0" fontId="112" fillId="0" borderId="0" xfId="13072" applyFont="1" applyFill="1" applyBorder="1" applyAlignment="1">
      <alignment horizontal="left" vertical="center" shrinkToFit="1"/>
    </xf>
    <xf numFmtId="0" fontId="111" fillId="16" borderId="86" xfId="13070" applyFont="1" applyFill="1" applyBorder="1" applyAlignment="1">
      <alignment horizontal="center"/>
    </xf>
    <xf numFmtId="0" fontId="111" fillId="0" borderId="0" xfId="13070" applyNumberFormat="1" applyFont="1" applyBorder="1" applyAlignment="1">
      <alignment horizontal="center" vertical="center"/>
    </xf>
    <xf numFmtId="0" fontId="111" fillId="16" borderId="0" xfId="13070" applyFont="1" applyFill="1" applyBorder="1" applyAlignment="1">
      <alignment horizontal="center"/>
    </xf>
    <xf numFmtId="0" fontId="111" fillId="0" borderId="0" xfId="13071" applyFont="1" applyFill="1" applyBorder="1" applyAlignment="1">
      <alignment horizontal="center" vertical="center"/>
    </xf>
    <xf numFmtId="0" fontId="114" fillId="0" borderId="0" xfId="13070" applyFont="1"/>
    <xf numFmtId="178" fontId="111" fillId="0" borderId="24" xfId="13071" applyNumberFormat="1" applyFont="1" applyFill="1" applyBorder="1" applyAlignment="1">
      <alignment horizontal="center" vertical="center"/>
    </xf>
    <xf numFmtId="0" fontId="31" fillId="0" borderId="0" xfId="13070" applyFont="1" applyBorder="1" applyAlignment="1">
      <alignment horizontal="center" vertical="center"/>
    </xf>
    <xf numFmtId="0" fontId="109" fillId="0" borderId="0" xfId="13070" applyFont="1" applyFill="1"/>
    <xf numFmtId="0" fontId="111" fillId="0" borderId="86" xfId="13071" applyFont="1" applyBorder="1" applyAlignment="1">
      <alignment horizontal="center" vertical="center"/>
    </xf>
    <xf numFmtId="0" fontId="111" fillId="0" borderId="0" xfId="13071" applyFont="1" applyFill="1" applyBorder="1" applyAlignment="1">
      <alignment horizontal="center" vertical="center" wrapText="1"/>
    </xf>
    <xf numFmtId="0" fontId="111" fillId="0" borderId="0" xfId="13074" applyFont="1" applyBorder="1" applyAlignment="1" applyProtection="1">
      <alignment horizontal="center"/>
    </xf>
    <xf numFmtId="0" fontId="111" fillId="0" borderId="86" xfId="13071" applyNumberFormat="1" applyFont="1" applyFill="1" applyBorder="1" applyAlignment="1">
      <alignment horizontal="center" vertical="center" wrapText="1"/>
    </xf>
    <xf numFmtId="0" fontId="109" fillId="0" borderId="0" xfId="13070" applyFont="1" applyBorder="1"/>
    <xf numFmtId="0" fontId="109" fillId="0" borderId="0" xfId="13071" applyFont="1" applyFill="1" applyBorder="1" applyAlignment="1">
      <alignment horizontal="left" vertical="center"/>
    </xf>
    <xf numFmtId="0" fontId="112" fillId="16" borderId="0" xfId="13072" applyFont="1" applyFill="1" applyBorder="1" applyAlignment="1">
      <alignment vertical="center"/>
    </xf>
    <xf numFmtId="0" fontId="111" fillId="0" borderId="0" xfId="13071" applyFont="1" applyFill="1" applyBorder="1" applyAlignment="1">
      <alignment vertical="center"/>
    </xf>
    <xf numFmtId="0" fontId="110" fillId="0" borderId="0" xfId="13075" applyFont="1" applyBorder="1" applyAlignment="1">
      <alignment horizontal="center" vertical="center" wrapText="1"/>
    </xf>
    <xf numFmtId="0" fontId="110" fillId="0" borderId="0" xfId="13070" applyFont="1" applyAlignment="1">
      <alignment vertical="center"/>
    </xf>
    <xf numFmtId="195" fontId="110" fillId="0" borderId="0" xfId="13070" applyNumberFormat="1" applyFont="1" applyFill="1" applyBorder="1" applyAlignment="1">
      <alignment horizontal="center"/>
    </xf>
    <xf numFmtId="0" fontId="110" fillId="0" borderId="0" xfId="13075" applyFont="1" applyBorder="1" applyAlignment="1">
      <alignment horizontal="center" vertical="center"/>
    </xf>
    <xf numFmtId="191" fontId="57" fillId="0" borderId="0" xfId="13076" applyFont="1">
      <alignment vertical="center"/>
    </xf>
    <xf numFmtId="49" fontId="57" fillId="0" borderId="0" xfId="13076" applyNumberFormat="1" applyFont="1">
      <alignment vertical="center"/>
    </xf>
    <xf numFmtId="191" fontId="57" fillId="0" borderId="0" xfId="13076" applyFont="1" applyFill="1">
      <alignment vertical="center"/>
    </xf>
    <xf numFmtId="191" fontId="57" fillId="0" borderId="0" xfId="13076" applyNumberFormat="1" applyFont="1" applyFill="1">
      <alignment vertical="center"/>
    </xf>
    <xf numFmtId="178" fontId="72" fillId="0" borderId="86" xfId="13077" applyNumberFormat="1" applyFont="1" applyFill="1" applyBorder="1" applyAlignment="1">
      <alignment horizontal="left"/>
    </xf>
    <xf numFmtId="178" fontId="57" fillId="0" borderId="86" xfId="13077" applyNumberFormat="1" applyFont="1" applyFill="1" applyBorder="1" applyAlignment="1">
      <alignment horizontal="left"/>
    </xf>
    <xf numFmtId="0" fontId="57" fillId="0" borderId="86" xfId="13078" applyNumberFormat="1" applyFont="1" applyFill="1" applyBorder="1" applyAlignment="1" applyProtection="1">
      <alignment horizontal="left"/>
    </xf>
    <xf numFmtId="0" fontId="57" fillId="17" borderId="86" xfId="13078" applyNumberFormat="1" applyFont="1" applyFill="1" applyBorder="1" applyAlignment="1" applyProtection="1">
      <alignment horizontal="left"/>
    </xf>
    <xf numFmtId="191" fontId="57" fillId="0" borderId="86" xfId="13077" applyNumberFormat="1" applyFont="1" applyFill="1" applyBorder="1" applyAlignment="1">
      <alignment horizontal="left" vertical="center"/>
    </xf>
    <xf numFmtId="191" fontId="57" fillId="0" borderId="86" xfId="13077" applyFont="1" applyFill="1" applyBorder="1" applyAlignment="1">
      <alignment horizontal="left" vertical="center"/>
    </xf>
    <xf numFmtId="49" fontId="57" fillId="0" borderId="0" xfId="13076" applyNumberFormat="1" applyFont="1" applyFill="1">
      <alignment vertical="center"/>
    </xf>
    <xf numFmtId="191" fontId="4" fillId="0" borderId="0" xfId="13057" applyNumberFormat="1" applyFont="1" applyFill="1" applyBorder="1" applyAlignment="1">
      <alignment horizontal="left" vertical="center" shrinkToFit="1"/>
    </xf>
    <xf numFmtId="191" fontId="57" fillId="0" borderId="0" xfId="13076" applyNumberFormat="1" applyFont="1" applyFill="1" applyBorder="1">
      <alignment vertical="center"/>
    </xf>
    <xf numFmtId="191" fontId="57" fillId="0" borderId="0" xfId="13076" applyNumberFormat="1" applyFont="1" applyFill="1" applyBorder="1" applyAlignment="1">
      <alignment horizontal="center" vertical="center"/>
    </xf>
    <xf numFmtId="49" fontId="57" fillId="0" borderId="0" xfId="13076" applyNumberFormat="1" applyFont="1" applyFill="1" applyBorder="1">
      <alignment vertical="center"/>
    </xf>
    <xf numFmtId="191" fontId="57" fillId="0" borderId="0" xfId="13076" applyNumberFormat="1" applyFont="1" applyFill="1" applyBorder="1" applyAlignment="1">
      <alignment horizontal="left" vertical="top" wrapText="1"/>
    </xf>
    <xf numFmtId="191" fontId="57" fillId="0" borderId="0" xfId="13076" applyNumberFormat="1" applyFont="1" applyFill="1" applyBorder="1" applyAlignment="1">
      <alignment horizontal="left" vertical="center"/>
    </xf>
    <xf numFmtId="49" fontId="4" fillId="0" borderId="0" xfId="13057" applyNumberFormat="1" applyFont="1" applyFill="1" applyBorder="1" applyAlignment="1">
      <alignment horizontal="left" vertical="center" shrinkToFit="1"/>
    </xf>
    <xf numFmtId="179" fontId="4" fillId="0" borderId="0" xfId="13057" applyNumberFormat="1" applyFont="1" applyFill="1" applyBorder="1" applyAlignment="1">
      <alignment horizontal="left" vertical="center" shrinkToFit="1"/>
    </xf>
    <xf numFmtId="191" fontId="57" fillId="0" borderId="0" xfId="13076" applyNumberFormat="1" applyFont="1" applyFill="1" applyBorder="1" applyAlignment="1">
      <alignment horizontal="left"/>
    </xf>
    <xf numFmtId="191" fontId="57" fillId="0" borderId="0" xfId="13076" applyFont="1" applyFill="1" applyAlignment="1"/>
    <xf numFmtId="196" fontId="120" fillId="0" borderId="86" xfId="13080" applyNumberFormat="1" applyFont="1" applyBorder="1" applyAlignment="1">
      <alignment horizontal="left" vertical="center"/>
    </xf>
    <xf numFmtId="178" fontId="57" fillId="0" borderId="0" xfId="13077" applyNumberFormat="1" applyFont="1" applyFill="1" applyBorder="1" applyAlignment="1">
      <alignment horizontal="left"/>
    </xf>
    <xf numFmtId="191" fontId="57" fillId="0" borderId="0" xfId="13077" applyNumberFormat="1" applyFont="1" applyFill="1" applyBorder="1" applyAlignment="1">
      <alignment horizontal="center" wrapText="1"/>
    </xf>
    <xf numFmtId="49" fontId="57" fillId="0" borderId="0" xfId="13077" applyNumberFormat="1" applyFont="1" applyFill="1" applyBorder="1" applyAlignment="1">
      <alignment horizontal="left"/>
    </xf>
    <xf numFmtId="191" fontId="57" fillId="0" borderId="0" xfId="13081" applyNumberFormat="1" applyFont="1" applyFill="1" applyBorder="1" applyAlignment="1">
      <alignment horizontal="left" vertical="center"/>
    </xf>
    <xf numFmtId="191" fontId="57" fillId="0" borderId="0" xfId="13076" applyFont="1" applyAlignment="1"/>
    <xf numFmtId="191" fontId="57" fillId="15" borderId="0" xfId="13076" applyFont="1" applyFill="1" applyBorder="1" applyAlignment="1">
      <alignment horizontal="left" vertical="center"/>
    </xf>
    <xf numFmtId="191" fontId="57" fillId="0" borderId="0" xfId="13077" applyFont="1" applyFill="1" applyBorder="1" applyAlignment="1">
      <alignment horizontal="left" wrapText="1"/>
    </xf>
    <xf numFmtId="49" fontId="57" fillId="0" borderId="0" xfId="13082" applyNumberFormat="1" applyFont="1" applyFill="1" applyBorder="1" applyAlignment="1">
      <alignment horizontal="left"/>
    </xf>
    <xf numFmtId="16" fontId="57" fillId="0" borderId="0" xfId="13082" applyNumberFormat="1" applyFont="1" applyFill="1" applyBorder="1" applyAlignment="1">
      <alignment horizontal="left"/>
    </xf>
    <xf numFmtId="191" fontId="4" fillId="17" borderId="0" xfId="13057" applyFont="1" applyFill="1" applyBorder="1" applyAlignment="1">
      <alignment horizontal="left" vertical="center" shrinkToFit="1"/>
    </xf>
    <xf numFmtId="0" fontId="57" fillId="0" borderId="0" xfId="13076" applyNumberFormat="1" applyFont="1" applyAlignment="1"/>
    <xf numFmtId="16" fontId="57" fillId="16" borderId="0" xfId="13076" applyNumberFormat="1" applyFont="1" applyFill="1" applyBorder="1" applyAlignment="1">
      <alignment horizontal="center"/>
    </xf>
    <xf numFmtId="0" fontId="57" fillId="16" borderId="0" xfId="13076" applyNumberFormat="1" applyFont="1" applyFill="1" applyBorder="1" applyAlignment="1">
      <alignment horizontal="center"/>
    </xf>
    <xf numFmtId="191" fontId="4" fillId="0" borderId="0" xfId="13057" applyFont="1" applyFill="1" applyBorder="1" applyAlignment="1">
      <alignment horizontal="left" vertical="center" shrinkToFit="1"/>
    </xf>
    <xf numFmtId="191" fontId="4" fillId="15" borderId="0" xfId="13057" applyFont="1" applyFill="1" applyBorder="1" applyAlignment="1">
      <alignment horizontal="left" vertical="center"/>
    </xf>
    <xf numFmtId="49" fontId="4" fillId="15" borderId="0" xfId="13057" applyNumberFormat="1" applyFont="1" applyFill="1" applyBorder="1" applyAlignment="1">
      <alignment horizontal="left" vertical="center"/>
    </xf>
    <xf numFmtId="0" fontId="57" fillId="21" borderId="86" xfId="13078" applyNumberFormat="1" applyFont="1" applyFill="1" applyBorder="1" applyAlignment="1" applyProtection="1">
      <alignment horizontal="left"/>
    </xf>
    <xf numFmtId="191" fontId="57" fillId="0" borderId="0" xfId="13076" applyFont="1" applyBorder="1">
      <alignment vertical="center"/>
    </xf>
    <xf numFmtId="191" fontId="57" fillId="0" borderId="0" xfId="13076" applyFont="1" applyBorder="1" applyAlignment="1">
      <alignment horizontal="center" vertical="center"/>
    </xf>
    <xf numFmtId="49" fontId="57" fillId="0" borderId="0" xfId="13076" applyNumberFormat="1" applyFont="1" applyBorder="1">
      <alignment vertical="center"/>
    </xf>
    <xf numFmtId="191" fontId="4" fillId="0" borderId="0" xfId="13057" applyFont="1" applyFill="1" applyBorder="1" applyAlignment="1">
      <alignment vertical="center" shrinkToFit="1"/>
    </xf>
    <xf numFmtId="191" fontId="57" fillId="0" borderId="0" xfId="13076" applyFont="1" applyBorder="1" applyAlignment="1">
      <alignment horizontal="left" vertical="center"/>
    </xf>
    <xf numFmtId="17" fontId="81" fillId="0" borderId="0" xfId="13076" applyNumberFormat="1" applyFont="1" applyAlignment="1">
      <alignment horizontal="center" vertical="center"/>
    </xf>
    <xf numFmtId="191" fontId="80" fillId="0" borderId="0" xfId="13079" applyFont="1" applyBorder="1" applyAlignment="1">
      <alignment horizontal="center" vertical="center"/>
    </xf>
    <xf numFmtId="49" fontId="80" fillId="0" borderId="0" xfId="13079" applyNumberFormat="1" applyFont="1" applyBorder="1" applyAlignment="1">
      <alignment horizontal="center" vertical="center"/>
    </xf>
    <xf numFmtId="186" fontId="42" fillId="17" borderId="21" xfId="12933" applyFont="1" applyFill="1" applyBorder="1" applyAlignment="1">
      <alignment horizontal="center" vertical="center" wrapText="1"/>
    </xf>
    <xf numFmtId="186" fontId="31" fillId="17" borderId="9" xfId="0" applyFont="1" applyFill="1" applyBorder="1" applyAlignment="1">
      <alignment horizontal="center" vertical="center" wrapText="1"/>
    </xf>
    <xf numFmtId="186" fontId="31" fillId="17" borderId="8" xfId="0" applyFont="1" applyFill="1" applyBorder="1" applyAlignment="1">
      <alignment horizontal="center" vertical="center" wrapText="1"/>
    </xf>
    <xf numFmtId="186" fontId="42" fillId="17" borderId="34" xfId="12933" applyFont="1" applyFill="1" applyBorder="1" applyAlignment="1">
      <alignment horizontal="center" vertical="center"/>
    </xf>
    <xf numFmtId="186" fontId="42" fillId="17" borderId="0" xfId="6447" applyFont="1" applyFill="1" applyBorder="1" applyAlignment="1">
      <alignment vertical="center" shrinkToFit="1"/>
    </xf>
    <xf numFmtId="186" fontId="42" fillId="16" borderId="39" xfId="12933" applyFont="1" applyFill="1" applyBorder="1" applyAlignment="1">
      <alignment horizontal="center" vertical="center"/>
    </xf>
    <xf numFmtId="186" fontId="42" fillId="16" borderId="24" xfId="12933" applyFont="1" applyFill="1" applyBorder="1" applyAlignment="1">
      <alignment horizontal="center" vertical="center"/>
    </xf>
    <xf numFmtId="186" fontId="42" fillId="17" borderId="28" xfId="12933" applyFont="1" applyFill="1" applyBorder="1" applyAlignment="1">
      <alignment horizontal="center" vertical="center"/>
    </xf>
    <xf numFmtId="186" fontId="42" fillId="17" borderId="24" xfId="12933" applyFont="1" applyFill="1" applyBorder="1" applyAlignment="1">
      <alignment horizontal="center" vertical="center"/>
    </xf>
    <xf numFmtId="186" fontId="42" fillId="17" borderId="6" xfId="12933" applyFont="1" applyFill="1" applyBorder="1" applyAlignment="1">
      <alignment horizontal="center" vertical="center"/>
    </xf>
    <xf numFmtId="186" fontId="42" fillId="17" borderId="8" xfId="12933" applyFont="1" applyFill="1" applyBorder="1" applyAlignment="1">
      <alignment horizontal="center" vertical="center"/>
    </xf>
    <xf numFmtId="186" fontId="42" fillId="17" borderId="9" xfId="12933" applyFont="1" applyFill="1" applyBorder="1" applyAlignment="1">
      <alignment horizontal="center" vertical="center" wrapText="1"/>
    </xf>
    <xf numFmtId="186" fontId="42" fillId="17" borderId="8" xfId="12933" applyFont="1" applyFill="1" applyBorder="1" applyAlignment="1">
      <alignment horizontal="center" vertical="center" wrapText="1"/>
    </xf>
    <xf numFmtId="186" fontId="42" fillId="16" borderId="28" xfId="12933" applyFont="1" applyFill="1" applyBorder="1" applyAlignment="1">
      <alignment horizontal="center" vertical="center"/>
    </xf>
    <xf numFmtId="186" fontId="42" fillId="17" borderId="28" xfId="12933" applyFont="1" applyFill="1" applyBorder="1" applyAlignment="1">
      <alignment horizontal="center" vertical="center" wrapText="1"/>
    </xf>
    <xf numFmtId="186" fontId="42" fillId="17" borderId="24" xfId="12933" applyFont="1" applyFill="1" applyBorder="1" applyAlignment="1">
      <alignment horizontal="center" vertical="center" wrapText="1"/>
    </xf>
    <xf numFmtId="186" fontId="42" fillId="17" borderId="39" xfId="12933" applyFont="1" applyFill="1" applyBorder="1" applyAlignment="1">
      <alignment horizontal="center" vertical="center"/>
    </xf>
    <xf numFmtId="186" fontId="42" fillId="17" borderId="21" xfId="12933" applyFont="1" applyFill="1" applyBorder="1" applyAlignment="1">
      <alignment horizontal="center" vertical="center"/>
    </xf>
    <xf numFmtId="186" fontId="42" fillId="16" borderId="32" xfId="12933" applyFont="1" applyFill="1" applyBorder="1" applyAlignment="1">
      <alignment horizontal="center" vertical="center"/>
    </xf>
    <xf numFmtId="186" fontId="45" fillId="0" borderId="0" xfId="6447" applyFont="1" applyFill="1" applyBorder="1" applyAlignment="1">
      <alignment vertical="center" shrinkToFit="1"/>
    </xf>
    <xf numFmtId="186" fontId="45" fillId="17" borderId="0" xfId="6447" applyFont="1" applyFill="1" applyBorder="1" applyAlignment="1">
      <alignment vertical="center" shrinkToFit="1"/>
    </xf>
    <xf numFmtId="186" fontId="42" fillId="16" borderId="6" xfId="12933" applyFont="1" applyFill="1" applyBorder="1" applyAlignment="1">
      <alignment horizontal="center" vertical="center"/>
    </xf>
    <xf numFmtId="186" fontId="42" fillId="16" borderId="8" xfId="12933" applyFont="1" applyFill="1" applyBorder="1" applyAlignment="1">
      <alignment horizontal="center" vertical="center"/>
    </xf>
    <xf numFmtId="49" fontId="42" fillId="17" borderId="35" xfId="12933" applyNumberFormat="1" applyFont="1" applyFill="1" applyBorder="1" applyAlignment="1">
      <alignment horizontal="center" vertical="center" wrapText="1"/>
    </xf>
    <xf numFmtId="186" fontId="42" fillId="17" borderId="6" xfId="12933" applyFont="1" applyFill="1" applyBorder="1" applyAlignment="1">
      <alignment horizontal="center" vertical="center" wrapText="1"/>
    </xf>
    <xf numFmtId="186" fontId="42" fillId="16" borderId="0" xfId="6447" applyFont="1" applyFill="1" applyBorder="1" applyAlignment="1">
      <alignment vertical="center" shrinkToFit="1"/>
    </xf>
    <xf numFmtId="186" fontId="45" fillId="15" borderId="0" xfId="6447" applyFont="1" applyFill="1" applyBorder="1" applyAlignment="1">
      <alignment horizontal="center" vertical="center"/>
    </xf>
    <xf numFmtId="186" fontId="42" fillId="17" borderId="9" xfId="12933" applyFont="1" applyFill="1" applyBorder="1" applyAlignment="1">
      <alignment horizontal="center" vertical="center"/>
    </xf>
    <xf numFmtId="186" fontId="42" fillId="0" borderId="29" xfId="0" applyFont="1" applyBorder="1" applyAlignment="1">
      <alignment horizontal="center"/>
    </xf>
    <xf numFmtId="186" fontId="42" fillId="0" borderId="0" xfId="0" applyFont="1" applyAlignment="1">
      <alignment horizontal="center"/>
    </xf>
    <xf numFmtId="186" fontId="42" fillId="17" borderId="33" xfId="12933" applyFont="1" applyFill="1" applyBorder="1" applyAlignment="1">
      <alignment horizontal="center" vertical="center" wrapText="1"/>
    </xf>
    <xf numFmtId="186" fontId="42" fillId="17" borderId="39" xfId="12933" applyFont="1" applyFill="1" applyBorder="1" applyAlignment="1">
      <alignment horizontal="center" vertical="center" wrapText="1"/>
    </xf>
    <xf numFmtId="186" fontId="42" fillId="17" borderId="32" xfId="12933" applyFont="1" applyFill="1" applyBorder="1" applyAlignment="1">
      <alignment horizontal="center" vertical="center"/>
    </xf>
    <xf numFmtId="186" fontId="31" fillId="17" borderId="9" xfId="0" applyFont="1" applyFill="1" applyBorder="1" applyAlignment="1">
      <alignment horizontal="center" vertical="center"/>
    </xf>
    <xf numFmtId="186" fontId="31" fillId="17" borderId="8" xfId="0" applyFont="1" applyFill="1" applyBorder="1" applyAlignment="1">
      <alignment horizontal="center" vertical="center"/>
    </xf>
    <xf numFmtId="186" fontId="42" fillId="17" borderId="17" xfId="12933" applyFont="1" applyFill="1" applyBorder="1" applyAlignment="1">
      <alignment horizontal="center" vertical="center"/>
    </xf>
    <xf numFmtId="186" fontId="42" fillId="17" borderId="33" xfId="12933" applyFont="1" applyFill="1" applyBorder="1" applyAlignment="1">
      <alignment horizontal="center" vertical="center"/>
    </xf>
    <xf numFmtId="186" fontId="42" fillId="17" borderId="32" xfId="12933" applyFont="1" applyFill="1" applyBorder="1" applyAlignment="1">
      <alignment horizontal="center" vertical="center" wrapText="1"/>
    </xf>
    <xf numFmtId="186" fontId="42" fillId="17" borderId="22" xfId="12933" applyFont="1" applyFill="1" applyBorder="1" applyAlignment="1">
      <alignment horizontal="center" vertical="center"/>
    </xf>
    <xf numFmtId="186" fontId="31" fillId="17" borderId="23" xfId="0" applyFont="1" applyFill="1" applyBorder="1" applyAlignment="1">
      <alignment horizontal="center" vertical="center"/>
    </xf>
    <xf numFmtId="186" fontId="31" fillId="17" borderId="15" xfId="0" applyFont="1" applyFill="1" applyBorder="1" applyAlignment="1">
      <alignment horizontal="center" vertical="center"/>
    </xf>
    <xf numFmtId="186" fontId="31" fillId="17" borderId="12" xfId="0" applyFont="1" applyFill="1" applyBorder="1" applyAlignment="1">
      <alignment horizontal="center" vertical="center"/>
    </xf>
    <xf numFmtId="186" fontId="42" fillId="17" borderId="19" xfId="12933" applyFont="1" applyFill="1" applyBorder="1" applyAlignment="1">
      <alignment horizontal="center" vertical="center"/>
    </xf>
    <xf numFmtId="186" fontId="42" fillId="17" borderId="26" xfId="12933" applyFont="1" applyFill="1" applyBorder="1" applyAlignment="1">
      <alignment horizontal="center" vertical="center"/>
    </xf>
    <xf numFmtId="186" fontId="42" fillId="17" borderId="26" xfId="12933" applyFont="1" applyFill="1" applyBorder="1" applyAlignment="1">
      <alignment horizontal="center" vertical="center" wrapText="1"/>
    </xf>
    <xf numFmtId="186" fontId="45" fillId="16" borderId="0" xfId="6447" applyFont="1" applyFill="1" applyBorder="1" applyAlignment="1">
      <alignment horizontal="left" vertical="center" shrinkToFit="1"/>
    </xf>
    <xf numFmtId="186" fontId="31" fillId="0" borderId="0" xfId="0" applyFont="1"/>
    <xf numFmtId="186" fontId="42" fillId="17" borderId="34" xfId="12933" applyFont="1" applyFill="1" applyBorder="1" applyAlignment="1">
      <alignment horizontal="center" vertical="center" wrapText="1"/>
    </xf>
    <xf numFmtId="186" fontId="42" fillId="17" borderId="0" xfId="0" applyFont="1" applyFill="1" applyAlignment="1">
      <alignment vertical="center"/>
    </xf>
    <xf numFmtId="186" fontId="42" fillId="17" borderId="25" xfId="12933" applyFont="1" applyFill="1" applyBorder="1" applyAlignment="1">
      <alignment horizontal="center" vertical="center" wrapText="1"/>
    </xf>
    <xf numFmtId="186" fontId="42" fillId="17" borderId="25" xfId="0" applyFont="1" applyFill="1" applyBorder="1" applyAlignment="1">
      <alignment horizontal="center" vertical="center"/>
    </xf>
    <xf numFmtId="186" fontId="45" fillId="18" borderId="0" xfId="6447" applyFont="1" applyFill="1" applyBorder="1" applyAlignment="1">
      <alignment horizontal="center" vertical="center"/>
    </xf>
    <xf numFmtId="178" fontId="42" fillId="17" borderId="39" xfId="12933" applyNumberFormat="1" applyFont="1" applyFill="1" applyBorder="1" applyAlignment="1">
      <alignment horizontal="center" vertical="center" wrapText="1"/>
    </xf>
    <xf numFmtId="178" fontId="42" fillId="17" borderId="33" xfId="12933" applyNumberFormat="1" applyFont="1" applyFill="1" applyBorder="1" applyAlignment="1">
      <alignment horizontal="center" vertical="center" wrapText="1"/>
    </xf>
    <xf numFmtId="178" fontId="42" fillId="17" borderId="24" xfId="12933" applyNumberFormat="1" applyFont="1" applyFill="1" applyBorder="1" applyAlignment="1">
      <alignment horizontal="center" vertical="center" wrapText="1"/>
    </xf>
    <xf numFmtId="186" fontId="42" fillId="17" borderId="35" xfId="12933" applyFont="1" applyFill="1" applyBorder="1" applyAlignment="1">
      <alignment horizontal="center" vertical="center"/>
    </xf>
    <xf numFmtId="186" fontId="42" fillId="17" borderId="39" xfId="0" applyFont="1" applyFill="1" applyBorder="1" applyAlignment="1">
      <alignment horizontal="center" vertical="center"/>
    </xf>
    <xf numFmtId="186" fontId="42" fillId="17" borderId="33" xfId="0" applyFont="1" applyFill="1" applyBorder="1" applyAlignment="1">
      <alignment horizontal="center" vertical="center"/>
    </xf>
    <xf numFmtId="186" fontId="42" fillId="17" borderId="24" xfId="0" applyFont="1" applyFill="1" applyBorder="1" applyAlignment="1">
      <alignment horizontal="center" vertical="center"/>
    </xf>
    <xf numFmtId="186" fontId="42" fillId="0" borderId="6" xfId="12933" applyFont="1" applyBorder="1" applyAlignment="1">
      <alignment horizontal="center" vertical="center"/>
    </xf>
    <xf numFmtId="186" fontId="42" fillId="0" borderId="8" xfId="12933" applyFont="1" applyBorder="1" applyAlignment="1">
      <alignment horizontal="center" vertical="center"/>
    </xf>
    <xf numFmtId="186" fontId="42" fillId="17" borderId="27" xfId="12933" applyFont="1" applyFill="1" applyBorder="1" applyAlignment="1">
      <alignment horizontal="center" vertical="center"/>
    </xf>
    <xf numFmtId="186" fontId="42" fillId="17" borderId="7" xfId="12933" applyFont="1" applyFill="1" applyBorder="1" applyAlignment="1">
      <alignment horizontal="center" vertical="center"/>
    </xf>
    <xf numFmtId="186" fontId="42" fillId="17" borderId="27" xfId="12933" applyFont="1" applyFill="1" applyBorder="1" applyAlignment="1">
      <alignment horizontal="center" vertical="center" wrapText="1"/>
    </xf>
    <xf numFmtId="186" fontId="42" fillId="0" borderId="0" xfId="6447" applyFont="1" applyFill="1" applyBorder="1" applyAlignment="1">
      <alignment vertical="center" shrinkToFit="1"/>
    </xf>
    <xf numFmtId="186" fontId="42" fillId="17" borderId="0" xfId="6447" applyFont="1" applyFill="1" applyBorder="1" applyAlignment="1">
      <alignment horizontal="center" vertical="center" shrinkToFit="1"/>
    </xf>
    <xf numFmtId="186" fontId="42" fillId="16" borderId="0" xfId="6447" applyFont="1" applyFill="1" applyBorder="1" applyAlignment="1">
      <alignment horizontal="center" vertical="center" shrinkToFit="1"/>
    </xf>
    <xf numFmtId="186" fontId="42" fillId="0" borderId="0" xfId="6447" applyFont="1" applyFill="1" applyBorder="1" applyAlignment="1">
      <alignment horizontal="center" vertical="center" shrinkToFit="1"/>
    </xf>
    <xf numFmtId="186" fontId="33" fillId="0" borderId="0" xfId="12932" applyFont="1" applyAlignment="1">
      <alignment horizontal="center" vertical="center"/>
    </xf>
    <xf numFmtId="186" fontId="39" fillId="0" borderId="0" xfId="0" applyFont="1" applyAlignment="1">
      <alignment horizontal="center" vertical="center"/>
    </xf>
    <xf numFmtId="186" fontId="42" fillId="17" borderId="10" xfId="0" applyFont="1" applyFill="1" applyBorder="1" applyAlignment="1">
      <alignment horizontal="center" vertical="center" wrapText="1"/>
    </xf>
    <xf numFmtId="186" fontId="42" fillId="17" borderId="11" xfId="0" applyFont="1" applyFill="1" applyBorder="1" applyAlignment="1">
      <alignment horizontal="center" vertical="center" wrapText="1"/>
    </xf>
    <xf numFmtId="186" fontId="42" fillId="17" borderId="15" xfId="6447" applyFont="1" applyFill="1" applyBorder="1" applyAlignment="1">
      <alignment horizontal="center" vertical="center" shrinkToFit="1"/>
    </xf>
    <xf numFmtId="186" fontId="42" fillId="16" borderId="27" xfId="12933" applyFont="1" applyFill="1" applyBorder="1" applyAlignment="1">
      <alignment horizontal="center" vertical="center"/>
    </xf>
    <xf numFmtId="186" fontId="47" fillId="0" borderId="11" xfId="0" applyFont="1" applyBorder="1" applyAlignment="1">
      <alignment horizontal="center" vertical="center"/>
    </xf>
    <xf numFmtId="186" fontId="45" fillId="16" borderId="0" xfId="6447" applyFont="1" applyFill="1" applyBorder="1" applyAlignment="1">
      <alignment vertical="center" shrinkToFit="1"/>
    </xf>
    <xf numFmtId="186" fontId="45" fillId="15" borderId="0" xfId="6447" applyFont="1" applyFill="1" applyBorder="1" applyAlignment="1">
      <alignment vertical="center"/>
    </xf>
    <xf numFmtId="186" fontId="42" fillId="17" borderId="28" xfId="0" applyFont="1" applyFill="1" applyBorder="1" applyAlignment="1">
      <alignment horizontal="center" vertical="center"/>
    </xf>
    <xf numFmtId="180" fontId="42" fillId="17" borderId="28" xfId="0" applyNumberFormat="1" applyFont="1" applyFill="1" applyBorder="1" applyAlignment="1">
      <alignment horizontal="center" vertical="center"/>
    </xf>
    <xf numFmtId="180" fontId="42" fillId="17" borderId="24" xfId="0" applyNumberFormat="1" applyFont="1" applyFill="1" applyBorder="1" applyAlignment="1">
      <alignment horizontal="center" vertical="center"/>
    </xf>
    <xf numFmtId="186" fontId="46" fillId="0" borderId="0" xfId="0" applyFont="1" applyAlignment="1">
      <alignment horizontal="center"/>
    </xf>
    <xf numFmtId="186" fontId="42" fillId="17" borderId="36" xfId="0" applyFont="1" applyFill="1" applyBorder="1" applyAlignment="1">
      <alignment horizontal="center"/>
    </xf>
    <xf numFmtId="186" fontId="31" fillId="17" borderId="29" xfId="0" applyFont="1" applyFill="1" applyBorder="1" applyAlignment="1">
      <alignment horizontal="center"/>
    </xf>
    <xf numFmtId="186" fontId="31" fillId="17" borderId="37" xfId="0" applyFont="1" applyFill="1" applyBorder="1" applyAlignment="1">
      <alignment horizontal="center"/>
    </xf>
    <xf numFmtId="186" fontId="31" fillId="17" borderId="16" xfId="0" applyFont="1" applyFill="1" applyBorder="1" applyAlignment="1">
      <alignment horizontal="center"/>
    </xf>
    <xf numFmtId="186" fontId="31" fillId="17" borderId="11" xfId="0" applyFont="1" applyFill="1" applyBorder="1" applyAlignment="1">
      <alignment horizontal="center"/>
    </xf>
    <xf numFmtId="186" fontId="31" fillId="17" borderId="12" xfId="0" applyFont="1" applyFill="1" applyBorder="1" applyAlignment="1">
      <alignment horizontal="center"/>
    </xf>
    <xf numFmtId="186" fontId="42" fillId="17" borderId="20" xfId="12933" applyFont="1" applyFill="1" applyBorder="1" applyAlignment="1">
      <alignment horizontal="center" vertical="center"/>
    </xf>
    <xf numFmtId="186" fontId="42" fillId="17" borderId="9" xfId="0" applyFont="1" applyFill="1" applyBorder="1" applyAlignment="1">
      <alignment horizontal="center" vertical="center"/>
    </xf>
    <xf numFmtId="186" fontId="42" fillId="17" borderId="8" xfId="0" applyFont="1" applyFill="1" applyBorder="1" applyAlignment="1">
      <alignment horizontal="center" vertical="center"/>
    </xf>
    <xf numFmtId="187" fontId="57" fillId="0" borderId="39" xfId="13040" applyFont="1" applyFill="1" applyBorder="1" applyAlignment="1">
      <alignment vertical="center" wrapText="1"/>
    </xf>
    <xf numFmtId="187" fontId="57" fillId="0" borderId="33" xfId="13040" applyFont="1" applyFill="1" applyBorder="1" applyAlignment="1">
      <alignment vertical="center" wrapText="1"/>
    </xf>
    <xf numFmtId="187" fontId="57" fillId="0" borderId="24" xfId="13040" applyFont="1" applyFill="1" applyBorder="1" applyAlignment="1">
      <alignment vertical="center" wrapText="1"/>
    </xf>
    <xf numFmtId="49" fontId="57" fillId="0" borderId="39" xfId="13043" applyNumberFormat="1" applyFont="1" applyFill="1" applyBorder="1" applyAlignment="1">
      <alignment horizontal="left" vertical="center"/>
    </xf>
    <xf numFmtId="49" fontId="57" fillId="0" borderId="24" xfId="13043" applyNumberFormat="1" applyFont="1" applyFill="1" applyBorder="1" applyAlignment="1">
      <alignment horizontal="left" vertical="center"/>
    </xf>
    <xf numFmtId="178" fontId="57" fillId="0" borderId="39" xfId="13040" applyNumberFormat="1" applyFont="1" applyFill="1" applyBorder="1" applyAlignment="1">
      <alignment vertical="center"/>
    </xf>
    <xf numFmtId="178" fontId="57" fillId="0" borderId="33" xfId="13040" applyNumberFormat="1" applyFont="1" applyFill="1" applyBorder="1" applyAlignment="1">
      <alignment vertical="center"/>
    </xf>
    <xf numFmtId="178" fontId="57" fillId="0" borderId="24" xfId="13040" applyNumberFormat="1" applyFont="1" applyFill="1" applyBorder="1" applyAlignment="1">
      <alignment vertical="center"/>
    </xf>
    <xf numFmtId="187" fontId="57" fillId="0" borderId="39" xfId="13043" applyFont="1" applyFill="1" applyBorder="1" applyAlignment="1">
      <alignment vertical="center"/>
    </xf>
    <xf numFmtId="187" fontId="57" fillId="0" borderId="24" xfId="13043" applyFont="1" applyFill="1" applyBorder="1" applyAlignment="1">
      <alignment vertical="center"/>
    </xf>
    <xf numFmtId="49" fontId="57" fillId="0" borderId="39" xfId="13041" applyNumberFormat="1" applyFont="1" applyFill="1" applyBorder="1" applyAlignment="1">
      <alignment horizontal="left" vertical="center"/>
    </xf>
    <xf numFmtId="49" fontId="57" fillId="0" borderId="24" xfId="13041" applyNumberFormat="1" applyFont="1" applyFill="1" applyBorder="1" applyAlignment="1">
      <alignment horizontal="left" vertical="center"/>
    </xf>
    <xf numFmtId="187" fontId="57" fillId="0" borderId="40" xfId="13040" applyFont="1" applyFill="1" applyBorder="1" applyAlignment="1">
      <alignment vertical="center" wrapText="1"/>
    </xf>
    <xf numFmtId="49" fontId="57" fillId="0" borderId="42" xfId="13043" applyNumberFormat="1" applyFont="1" applyFill="1" applyBorder="1" applyAlignment="1">
      <alignment horizontal="left" vertical="center"/>
    </xf>
    <xf numFmtId="187" fontId="70" fillId="0" borderId="0" xfId="13044" applyFont="1" applyFill="1" applyBorder="1" applyAlignment="1">
      <alignment horizontal="left" vertical="center" shrinkToFit="1"/>
    </xf>
    <xf numFmtId="187" fontId="4" fillId="0" borderId="0" xfId="13044" applyFont="1" applyFill="1" applyBorder="1" applyAlignment="1">
      <alignment horizontal="left" vertical="center" shrinkToFit="1"/>
    </xf>
    <xf numFmtId="187" fontId="4" fillId="0" borderId="0" xfId="13044" applyFont="1" applyFill="1" applyBorder="1" applyAlignment="1">
      <alignment horizontal="left" vertical="center"/>
    </xf>
    <xf numFmtId="187" fontId="57" fillId="0" borderId="39" xfId="13043" applyNumberFormat="1" applyFont="1" applyFill="1" applyBorder="1" applyAlignment="1">
      <alignment vertical="center"/>
    </xf>
    <xf numFmtId="187" fontId="57" fillId="0" borderId="24" xfId="13043" applyNumberFormat="1" applyFont="1" applyFill="1" applyBorder="1" applyAlignment="1">
      <alignment vertical="center"/>
    </xf>
    <xf numFmtId="187" fontId="57" fillId="0" borderId="39" xfId="13040" applyNumberFormat="1" applyFont="1" applyFill="1" applyBorder="1" applyAlignment="1">
      <alignment vertical="center" wrapText="1"/>
    </xf>
    <xf numFmtId="187" fontId="57" fillId="0" borderId="33" xfId="13040" applyNumberFormat="1" applyFont="1" applyFill="1" applyBorder="1" applyAlignment="1">
      <alignment vertical="center" wrapText="1"/>
    </xf>
    <xf numFmtId="187" fontId="57" fillId="0" borderId="24" xfId="13040" applyNumberFormat="1" applyFont="1" applyFill="1" applyBorder="1" applyAlignment="1">
      <alignment vertical="center" wrapText="1"/>
    </xf>
    <xf numFmtId="178" fontId="57" fillId="0" borderId="39" xfId="13040" applyNumberFormat="1" applyFont="1" applyFill="1" applyBorder="1" applyAlignment="1">
      <alignment vertical="center" wrapText="1"/>
    </xf>
    <xf numFmtId="178" fontId="57" fillId="0" borderId="33" xfId="13040" applyNumberFormat="1" applyFont="1" applyFill="1" applyBorder="1" applyAlignment="1">
      <alignment vertical="center" wrapText="1"/>
    </xf>
    <xf numFmtId="178" fontId="57" fillId="0" borderId="24" xfId="13040" applyNumberFormat="1" applyFont="1" applyFill="1" applyBorder="1" applyAlignment="1">
      <alignment vertical="center" wrapText="1"/>
    </xf>
    <xf numFmtId="187" fontId="57" fillId="0" borderId="45" xfId="13040" applyFont="1" applyFill="1" applyBorder="1" applyAlignment="1">
      <alignment vertical="center" wrapText="1"/>
    </xf>
    <xf numFmtId="187" fontId="57" fillId="0" borderId="44" xfId="13040" applyFont="1" applyFill="1" applyBorder="1" applyAlignment="1">
      <alignment vertical="center" wrapText="1"/>
    </xf>
    <xf numFmtId="187" fontId="57" fillId="0" borderId="43" xfId="13040" applyFont="1" applyFill="1" applyBorder="1" applyAlignment="1">
      <alignment vertical="center" wrapText="1"/>
    </xf>
    <xf numFmtId="187" fontId="4" fillId="0" borderId="0" xfId="13043" applyFont="1" applyFill="1" applyBorder="1" applyAlignment="1">
      <alignment horizontal="center" vertical="center"/>
    </xf>
    <xf numFmtId="187" fontId="80" fillId="0" borderId="0" xfId="13043" applyFont="1" applyFill="1" applyAlignment="1">
      <alignment horizontal="center" vertical="center"/>
    </xf>
    <xf numFmtId="187" fontId="80" fillId="0" borderId="0" xfId="13039" applyFont="1" applyFill="1" applyAlignment="1">
      <alignment horizontal="left" vertical="center"/>
    </xf>
    <xf numFmtId="187" fontId="4" fillId="0" borderId="0" xfId="13044" applyNumberFormat="1" applyFont="1" applyFill="1" applyBorder="1" applyAlignment="1">
      <alignment horizontal="left" vertical="center" shrinkToFit="1"/>
    </xf>
    <xf numFmtId="187" fontId="70" fillId="0" borderId="0" xfId="13044" applyNumberFormat="1" applyFont="1" applyFill="1" applyBorder="1" applyAlignment="1">
      <alignment horizontal="left" vertical="center" shrinkToFit="1"/>
    </xf>
    <xf numFmtId="190" fontId="82" fillId="17" borderId="40" xfId="13054" applyNumberFormat="1" applyFont="1" applyFill="1" applyBorder="1" applyAlignment="1">
      <alignment horizontal="center" vertical="center" wrapText="1"/>
    </xf>
    <xf numFmtId="190" fontId="50" fillId="17" borderId="40" xfId="13054" applyNumberFormat="1" applyFont="1" applyFill="1" applyBorder="1" applyAlignment="1">
      <alignment horizontal="center" vertical="center" wrapText="1"/>
    </xf>
    <xf numFmtId="190" fontId="50" fillId="0" borderId="39" xfId="13054" applyNumberFormat="1" applyFont="1" applyFill="1" applyBorder="1" applyAlignment="1">
      <alignment horizontal="center" vertical="center" wrapText="1"/>
    </xf>
    <xf numFmtId="190" fontId="50" fillId="0" borderId="24" xfId="13054" applyNumberFormat="1" applyFont="1" applyFill="1" applyBorder="1" applyAlignment="1">
      <alignment horizontal="center" vertical="center" wrapText="1"/>
    </xf>
    <xf numFmtId="190" fontId="82" fillId="0" borderId="39" xfId="13054" applyNumberFormat="1" applyFont="1" applyFill="1" applyBorder="1" applyAlignment="1">
      <alignment horizontal="center" vertical="center" wrapText="1"/>
    </xf>
    <xf numFmtId="190" fontId="82" fillId="0" borderId="24" xfId="13054" applyNumberFormat="1" applyFont="1" applyFill="1" applyBorder="1" applyAlignment="1">
      <alignment horizontal="center" vertical="center" wrapText="1"/>
    </xf>
    <xf numFmtId="190" fontId="50" fillId="17" borderId="39" xfId="13054" applyNumberFormat="1" applyFont="1" applyFill="1" applyBorder="1" applyAlignment="1">
      <alignment horizontal="center" vertical="center" wrapText="1"/>
    </xf>
    <xf numFmtId="190" fontId="50" fillId="17" borderId="24" xfId="13054" applyNumberFormat="1" applyFont="1" applyFill="1" applyBorder="1" applyAlignment="1">
      <alignment horizontal="center" vertical="center" wrapText="1"/>
    </xf>
    <xf numFmtId="190" fontId="82" fillId="17" borderId="39" xfId="13054" applyNumberFormat="1" applyFont="1" applyFill="1" applyBorder="1" applyAlignment="1">
      <alignment horizontal="center" vertical="center" wrapText="1"/>
    </xf>
    <xf numFmtId="190" fontId="82" fillId="17" borderId="24" xfId="13054" applyNumberFormat="1" applyFont="1" applyFill="1" applyBorder="1" applyAlignment="1">
      <alignment horizontal="center" vertical="center" wrapText="1"/>
    </xf>
    <xf numFmtId="192" fontId="7" fillId="17" borderId="39" xfId="13055" applyNumberFormat="1" applyFont="1" applyFill="1" applyBorder="1" applyAlignment="1">
      <alignment horizontal="center" vertical="center" wrapText="1"/>
    </xf>
    <xf numFmtId="192" fontId="7" fillId="17" borderId="24" xfId="13055" applyNumberFormat="1" applyFont="1" applyFill="1" applyBorder="1" applyAlignment="1">
      <alignment horizontal="center" vertical="center" wrapText="1"/>
    </xf>
    <xf numFmtId="190" fontId="82" fillId="0" borderId="33" xfId="13054" applyNumberFormat="1" applyFont="1" applyFill="1" applyBorder="1" applyAlignment="1">
      <alignment horizontal="center" vertical="center" wrapText="1"/>
    </xf>
    <xf numFmtId="190" fontId="50" fillId="17" borderId="33" xfId="13054" applyNumberFormat="1" applyFont="1" applyFill="1" applyBorder="1" applyAlignment="1">
      <alignment horizontal="center" vertical="center" wrapText="1"/>
    </xf>
    <xf numFmtId="190" fontId="82" fillId="0" borderId="40" xfId="13054" applyNumberFormat="1" applyFont="1" applyFill="1" applyBorder="1" applyAlignment="1">
      <alignment horizontal="center" vertical="center" wrapText="1"/>
    </xf>
    <xf numFmtId="190" fontId="7" fillId="0" borderId="39" xfId="13055" applyNumberFormat="1" applyFont="1" applyFill="1" applyBorder="1" applyAlignment="1">
      <alignment horizontal="center" vertical="center"/>
    </xf>
    <xf numFmtId="190" fontId="7" fillId="0" borderId="33" xfId="13055" applyNumberFormat="1" applyFont="1" applyFill="1" applyBorder="1" applyAlignment="1">
      <alignment horizontal="center" vertical="center"/>
    </xf>
    <xf numFmtId="190" fontId="7" fillId="0" borderId="24" xfId="13055" applyNumberFormat="1" applyFont="1" applyFill="1" applyBorder="1" applyAlignment="1">
      <alignment horizontal="center" vertical="center"/>
    </xf>
    <xf numFmtId="190" fontId="7" fillId="17" borderId="39" xfId="13054" applyNumberFormat="1" applyFont="1" applyFill="1" applyBorder="1" applyAlignment="1">
      <alignment horizontal="center" vertical="center"/>
    </xf>
    <xf numFmtId="190" fontId="7" fillId="17" borderId="33" xfId="13054" applyNumberFormat="1" applyFont="1" applyFill="1" applyBorder="1" applyAlignment="1">
      <alignment horizontal="center" vertical="center"/>
    </xf>
    <xf numFmtId="190" fontId="7" fillId="17" borderId="24" xfId="13054" applyNumberFormat="1" applyFont="1" applyFill="1" applyBorder="1" applyAlignment="1">
      <alignment horizontal="center" vertical="center"/>
    </xf>
    <xf numFmtId="192" fontId="7" fillId="17" borderId="39" xfId="13055" applyNumberFormat="1" applyFont="1" applyFill="1" applyBorder="1" applyAlignment="1">
      <alignment horizontal="center" vertical="center"/>
    </xf>
    <xf numFmtId="192" fontId="7" fillId="17" borderId="24" xfId="13055" applyNumberFormat="1" applyFont="1" applyFill="1" applyBorder="1" applyAlignment="1">
      <alignment horizontal="center" vertical="center"/>
    </xf>
    <xf numFmtId="191" fontId="33" fillId="0" borderId="0" xfId="13063" applyFont="1" applyBorder="1" applyAlignment="1">
      <alignment horizontal="center" vertical="center"/>
    </xf>
    <xf numFmtId="191" fontId="40" fillId="15" borderId="0" xfId="13057" applyFont="1" applyFill="1" applyBorder="1" applyAlignment="1">
      <alignment horizontal="left" vertical="center"/>
    </xf>
    <xf numFmtId="190" fontId="7" fillId="17" borderId="40" xfId="13054" applyNumberFormat="1" applyFont="1" applyFill="1" applyBorder="1" applyAlignment="1">
      <alignment horizontal="center" vertical="center" wrapText="1"/>
    </xf>
    <xf numFmtId="190" fontId="7" fillId="17" borderId="39" xfId="13055" applyNumberFormat="1" applyFont="1" applyFill="1" applyBorder="1" applyAlignment="1">
      <alignment horizontal="center" vertical="center"/>
    </xf>
    <xf numFmtId="190" fontId="7" fillId="17" borderId="24" xfId="13055" applyNumberFormat="1" applyFont="1" applyFill="1" applyBorder="1" applyAlignment="1">
      <alignment horizontal="center" vertical="center"/>
    </xf>
    <xf numFmtId="190" fontId="82" fillId="17" borderId="33" xfId="13054" applyNumberFormat="1" applyFont="1" applyFill="1" applyBorder="1" applyAlignment="1">
      <alignment horizontal="center" vertical="center" wrapText="1"/>
    </xf>
    <xf numFmtId="192" fontId="7" fillId="17" borderId="33" xfId="13055" applyNumberFormat="1" applyFont="1" applyFill="1" applyBorder="1" applyAlignment="1">
      <alignment horizontal="center" vertical="center" wrapText="1"/>
    </xf>
    <xf numFmtId="190" fontId="50" fillId="17" borderId="39" xfId="13055" applyNumberFormat="1" applyFont="1" applyFill="1" applyBorder="1" applyAlignment="1">
      <alignment horizontal="center" vertical="center" wrapText="1"/>
    </xf>
    <xf numFmtId="190" fontId="50" fillId="17" borderId="33" xfId="13055" applyNumberFormat="1" applyFont="1" applyFill="1" applyBorder="1" applyAlignment="1">
      <alignment horizontal="center" vertical="center" wrapText="1"/>
    </xf>
    <xf numFmtId="190" fontId="50" fillId="17" borderId="24" xfId="13055" applyNumberFormat="1" applyFont="1" applyFill="1" applyBorder="1" applyAlignment="1">
      <alignment horizontal="center" vertical="center" wrapText="1"/>
    </xf>
    <xf numFmtId="192" fontId="50" fillId="0" borderId="39" xfId="13054" applyNumberFormat="1" applyFont="1" applyFill="1" applyBorder="1" applyAlignment="1">
      <alignment horizontal="center" vertical="center" wrapText="1"/>
    </xf>
    <xf numFmtId="192" fontId="50" fillId="0" borderId="33" xfId="13054" applyNumberFormat="1" applyFont="1" applyFill="1" applyBorder="1" applyAlignment="1">
      <alignment horizontal="center" vertical="center" wrapText="1"/>
    </xf>
    <xf numFmtId="192" fontId="50" fillId="0" borderId="24" xfId="13054" applyNumberFormat="1" applyFont="1" applyFill="1" applyBorder="1" applyAlignment="1">
      <alignment horizontal="center" vertical="center" wrapText="1"/>
    </xf>
    <xf numFmtId="190" fontId="7" fillId="0" borderId="39" xfId="13054" applyNumberFormat="1" applyFont="1" applyFill="1" applyBorder="1" applyAlignment="1">
      <alignment horizontal="center" vertical="center"/>
    </xf>
    <xf numFmtId="190" fontId="7" fillId="0" borderId="33" xfId="13054" applyNumberFormat="1" applyFont="1" applyFill="1" applyBorder="1" applyAlignment="1">
      <alignment horizontal="center" vertical="center"/>
    </xf>
    <xf numFmtId="190" fontId="7" fillId="0" borderId="24" xfId="13054" applyNumberFormat="1" applyFont="1" applyFill="1" applyBorder="1" applyAlignment="1">
      <alignment horizontal="center" vertical="center"/>
    </xf>
    <xf numFmtId="190" fontId="7" fillId="17" borderId="39" xfId="13054" applyNumberFormat="1" applyFont="1" applyFill="1" applyBorder="1" applyAlignment="1">
      <alignment horizontal="center" vertical="center" wrapText="1"/>
    </xf>
    <xf numFmtId="190" fontId="7" fillId="17" borderId="33" xfId="13054" applyNumberFormat="1" applyFont="1" applyFill="1" applyBorder="1" applyAlignment="1">
      <alignment horizontal="center" vertical="center" wrapText="1"/>
    </xf>
    <xf numFmtId="190" fontId="7" fillId="17" borderId="24" xfId="13054" applyNumberFormat="1" applyFont="1" applyFill="1" applyBorder="1" applyAlignment="1">
      <alignment horizontal="center" vertical="center" wrapText="1"/>
    </xf>
    <xf numFmtId="190" fontId="50" fillId="0" borderId="33" xfId="13054" applyNumberFormat="1" applyFont="1" applyFill="1" applyBorder="1" applyAlignment="1">
      <alignment horizontal="center" vertical="center" wrapText="1"/>
    </xf>
    <xf numFmtId="190" fontId="7" fillId="17" borderId="33" xfId="13055" applyNumberFormat="1" applyFont="1" applyFill="1" applyBorder="1" applyAlignment="1">
      <alignment horizontal="center" vertical="center"/>
    </xf>
    <xf numFmtId="186" fontId="78" fillId="0" borderId="40" xfId="13064" applyFont="1" applyFill="1" applyBorder="1" applyAlignment="1">
      <alignment horizontal="center" vertical="center" wrapText="1"/>
    </xf>
    <xf numFmtId="186" fontId="69" fillId="0" borderId="75" xfId="13020" applyFont="1" applyFill="1" applyBorder="1" applyAlignment="1">
      <alignment horizontal="left" vertical="center" shrinkToFit="1"/>
    </xf>
    <xf numFmtId="186" fontId="69" fillId="0" borderId="0" xfId="13020" applyFont="1" applyFill="1" applyBorder="1" applyAlignment="1">
      <alignment horizontal="left" vertical="center" shrinkToFit="1"/>
    </xf>
    <xf numFmtId="186" fontId="69" fillId="0" borderId="15" xfId="13020" applyFont="1" applyFill="1" applyBorder="1" applyAlignment="1">
      <alignment horizontal="left" vertical="center" shrinkToFit="1"/>
    </xf>
    <xf numFmtId="186" fontId="69" fillId="16" borderId="0" xfId="13020" applyFont="1" applyFill="1" applyBorder="1" applyAlignment="1">
      <alignment horizontal="left" vertical="center" wrapText="1" shrinkToFit="1"/>
    </xf>
    <xf numFmtId="186" fontId="78" fillId="21" borderId="40" xfId="12933" applyFont="1" applyFill="1" applyBorder="1" applyAlignment="1">
      <alignment horizontal="center" vertical="center"/>
    </xf>
    <xf numFmtId="186" fontId="78" fillId="16" borderId="39" xfId="13020" applyFont="1" applyFill="1" applyBorder="1" applyAlignment="1">
      <alignment horizontal="center" vertical="center" wrapText="1"/>
    </xf>
    <xf numFmtId="186" fontId="78" fillId="16" borderId="55" xfId="13020" applyFont="1" applyFill="1" applyBorder="1" applyAlignment="1">
      <alignment horizontal="center" vertical="center" wrapText="1"/>
    </xf>
    <xf numFmtId="186" fontId="92" fillId="0" borderId="40" xfId="13020" applyFont="1" applyFill="1" applyBorder="1" applyAlignment="1">
      <alignment horizontal="center" vertical="center"/>
    </xf>
    <xf numFmtId="179" fontId="69" fillId="0" borderId="55" xfId="13020" applyNumberFormat="1" applyFont="1" applyFill="1" applyBorder="1" applyAlignment="1">
      <alignment horizontal="left" vertical="center" shrinkToFit="1"/>
    </xf>
    <xf numFmtId="49" fontId="69" fillId="0" borderId="55" xfId="13020" applyNumberFormat="1" applyFont="1" applyFill="1" applyBorder="1" applyAlignment="1">
      <alignment horizontal="left" vertical="center" shrinkToFit="1"/>
    </xf>
    <xf numFmtId="186" fontId="69" fillId="0" borderId="55" xfId="13020" applyFont="1" applyFill="1" applyBorder="1" applyAlignment="1">
      <alignment horizontal="left" vertical="center" shrinkToFit="1"/>
    </xf>
    <xf numFmtId="186" fontId="78" fillId="16" borderId="40" xfId="13020" applyFont="1" applyFill="1" applyBorder="1" applyAlignment="1">
      <alignment horizontal="center" vertical="center" wrapText="1"/>
    </xf>
    <xf numFmtId="186" fontId="78" fillId="34" borderId="39" xfId="13020" applyFont="1" applyFill="1" applyBorder="1" applyAlignment="1">
      <alignment horizontal="center" vertical="center"/>
    </xf>
    <xf numFmtId="186" fontId="78" fillId="34" borderId="55" xfId="13020" applyFont="1" applyFill="1" applyBorder="1" applyAlignment="1">
      <alignment horizontal="center" vertical="center"/>
    </xf>
    <xf numFmtId="186" fontId="78" fillId="0" borderId="40" xfId="13020" applyFont="1" applyBorder="1" applyAlignment="1">
      <alignment horizontal="center" vertical="center"/>
    </xf>
    <xf numFmtId="186" fontId="78" fillId="0" borderId="39" xfId="13020" applyFont="1" applyBorder="1" applyAlignment="1">
      <alignment horizontal="center" vertical="center"/>
    </xf>
    <xf numFmtId="186" fontId="78" fillId="0" borderId="74" xfId="13020" applyFont="1" applyBorder="1" applyAlignment="1">
      <alignment horizontal="center" vertical="center"/>
    </xf>
    <xf numFmtId="186" fontId="78" fillId="0" borderId="0" xfId="13020" applyFont="1" applyBorder="1" applyAlignment="1">
      <alignment horizontal="center" vertical="center"/>
    </xf>
    <xf numFmtId="186" fontId="92" fillId="0" borderId="39" xfId="13020" applyFont="1" applyFill="1" applyBorder="1" applyAlignment="1">
      <alignment horizontal="center" vertical="center"/>
    </xf>
    <xf numFmtId="186" fontId="92" fillId="0" borderId="9" xfId="13020" applyFont="1" applyFill="1" applyBorder="1" applyAlignment="1">
      <alignment horizontal="center" vertical="center"/>
    </xf>
    <xf numFmtId="186" fontId="92" fillId="0" borderId="55" xfId="13020" applyFont="1" applyFill="1" applyBorder="1" applyAlignment="1">
      <alignment horizontal="center" vertical="center"/>
    </xf>
    <xf numFmtId="186" fontId="78" fillId="0" borderId="39" xfId="13020" applyFont="1" applyFill="1" applyBorder="1" applyAlignment="1">
      <alignment horizontal="center" vertical="center"/>
    </xf>
    <xf numFmtId="186" fontId="78" fillId="0" borderId="9" xfId="13020" applyFont="1" applyFill="1" applyBorder="1" applyAlignment="1">
      <alignment horizontal="center" vertical="center"/>
    </xf>
    <xf numFmtId="186" fontId="78" fillId="0" borderId="55" xfId="13020" applyFont="1" applyFill="1" applyBorder="1" applyAlignment="1">
      <alignment horizontal="center" vertical="center"/>
    </xf>
    <xf numFmtId="186" fontId="78" fillId="22" borderId="72" xfId="13020" applyFont="1" applyFill="1" applyBorder="1" applyAlignment="1">
      <alignment horizontal="center" vertical="center"/>
    </xf>
    <xf numFmtId="186" fontId="78" fillId="0" borderId="61" xfId="13020" applyFont="1" applyBorder="1" applyAlignment="1"/>
    <xf numFmtId="186" fontId="78" fillId="22" borderId="40" xfId="13020" applyFont="1" applyFill="1" applyBorder="1" applyAlignment="1">
      <alignment horizontal="center" vertical="center"/>
    </xf>
    <xf numFmtId="186" fontId="78" fillId="0" borderId="40" xfId="13020" applyFont="1" applyBorder="1" applyAlignment="1"/>
    <xf numFmtId="186" fontId="78" fillId="0" borderId="0" xfId="13020" applyFont="1" applyFill="1" applyBorder="1" applyAlignment="1"/>
    <xf numFmtId="186" fontId="78" fillId="35" borderId="40" xfId="13020" applyFont="1" applyFill="1" applyBorder="1" applyAlignment="1">
      <alignment horizontal="center" vertical="center"/>
    </xf>
    <xf numFmtId="186" fontId="78" fillId="35" borderId="40" xfId="13020" applyFont="1" applyFill="1" applyBorder="1" applyAlignment="1"/>
    <xf numFmtId="186" fontId="69" fillId="16" borderId="15" xfId="13020" applyFont="1" applyFill="1" applyBorder="1" applyAlignment="1">
      <alignment horizontal="left" vertical="center" wrapText="1" shrinkToFit="1"/>
    </xf>
    <xf numFmtId="186" fontId="78" fillId="36" borderId="40" xfId="12933" applyFont="1" applyFill="1" applyBorder="1" applyAlignment="1">
      <alignment horizontal="center" vertical="center"/>
    </xf>
    <xf numFmtId="186" fontId="78" fillId="22" borderId="76" xfId="13020" applyFont="1" applyFill="1" applyBorder="1" applyAlignment="1">
      <alignment horizontal="center" vertical="center"/>
    </xf>
    <xf numFmtId="186" fontId="78" fillId="0" borderId="58" xfId="13020" applyFont="1" applyBorder="1" applyAlignment="1"/>
    <xf numFmtId="186" fontId="78" fillId="22" borderId="39" xfId="13020" applyFont="1" applyFill="1" applyBorder="1" applyAlignment="1">
      <alignment horizontal="center" vertical="center"/>
    </xf>
    <xf numFmtId="186" fontId="78" fillId="22" borderId="9" xfId="13020" applyFont="1" applyFill="1" applyBorder="1" applyAlignment="1">
      <alignment horizontal="center" vertical="center"/>
    </xf>
    <xf numFmtId="186" fontId="78" fillId="37" borderId="72" xfId="13020" applyFont="1" applyFill="1" applyBorder="1" applyAlignment="1">
      <alignment horizontal="center" vertical="center"/>
    </xf>
    <xf numFmtId="186" fontId="78" fillId="37" borderId="61" xfId="13020" applyFont="1" applyFill="1" applyBorder="1" applyAlignment="1"/>
    <xf numFmtId="186" fontId="78" fillId="23" borderId="40" xfId="13020" applyFont="1" applyFill="1" applyBorder="1" applyAlignment="1">
      <alignment horizontal="center" vertical="center"/>
    </xf>
    <xf numFmtId="186" fontId="78" fillId="23" borderId="40" xfId="13020" applyFont="1" applyFill="1" applyBorder="1" applyAlignment="1"/>
    <xf numFmtId="186" fontId="78" fillId="22" borderId="73" xfId="13020" applyFont="1" applyFill="1" applyBorder="1" applyAlignment="1">
      <alignment horizontal="center" vertical="center"/>
    </xf>
    <xf numFmtId="186" fontId="78" fillId="0" borderId="50" xfId="13020" applyFont="1" applyBorder="1" applyAlignment="1"/>
    <xf numFmtId="186" fontId="78" fillId="26" borderId="40" xfId="12933" applyFont="1" applyFill="1" applyBorder="1" applyAlignment="1">
      <alignment horizontal="center" vertical="center"/>
    </xf>
    <xf numFmtId="186" fontId="78" fillId="22" borderId="77" xfId="13020" applyFont="1" applyFill="1" applyBorder="1" applyAlignment="1">
      <alignment horizontal="center" vertical="center"/>
    </xf>
    <xf numFmtId="186" fontId="78" fillId="0" borderId="0" xfId="13020" applyFont="1" applyBorder="1" applyAlignment="1"/>
    <xf numFmtId="186" fontId="78" fillId="35" borderId="71" xfId="13020" applyFont="1" applyFill="1" applyBorder="1" applyAlignment="1">
      <alignment horizontal="center" vertical="center"/>
    </xf>
    <xf numFmtId="186" fontId="78" fillId="35" borderId="63" xfId="13020" applyFont="1" applyFill="1" applyBorder="1" applyAlignment="1">
      <alignment horizontal="center" vertical="center"/>
    </xf>
    <xf numFmtId="186" fontId="78" fillId="22" borderId="71" xfId="13020" applyFont="1" applyFill="1" applyBorder="1" applyAlignment="1">
      <alignment horizontal="center" vertical="center"/>
    </xf>
    <xf numFmtId="186" fontId="78" fillId="22" borderId="63" xfId="13020" applyFont="1" applyFill="1" applyBorder="1" applyAlignment="1">
      <alignment horizontal="center" vertical="center"/>
    </xf>
    <xf numFmtId="186" fontId="78" fillId="22" borderId="78" xfId="13020" applyFont="1" applyFill="1" applyBorder="1" applyAlignment="1">
      <alignment horizontal="center" vertical="center"/>
    </xf>
    <xf numFmtId="186" fontId="78" fillId="22" borderId="62" xfId="13020" applyFont="1" applyFill="1" applyBorder="1" applyAlignment="1">
      <alignment horizontal="center" vertical="center"/>
    </xf>
    <xf numFmtId="186" fontId="78" fillId="0" borderId="40" xfId="13020" applyFont="1" applyFill="1" applyBorder="1" applyAlignment="1">
      <alignment horizontal="center" vertical="center"/>
    </xf>
    <xf numFmtId="186" fontId="78" fillId="0" borderId="40" xfId="13020" applyFont="1" applyFill="1" applyBorder="1" applyAlignment="1">
      <alignment horizontal="center"/>
    </xf>
    <xf numFmtId="186" fontId="78" fillId="0" borderId="40" xfId="13020" applyFont="1" applyBorder="1" applyAlignment="1">
      <alignment horizontal="center"/>
    </xf>
    <xf numFmtId="186" fontId="78" fillId="0" borderId="72" xfId="13020" applyFont="1" applyBorder="1" applyAlignment="1">
      <alignment horizontal="center" vertical="center"/>
    </xf>
    <xf numFmtId="186" fontId="78" fillId="0" borderId="40" xfId="13065" applyFont="1" applyFill="1" applyBorder="1" applyAlignment="1">
      <alignment horizontal="center" vertical="center" wrapText="1"/>
    </xf>
    <xf numFmtId="186" fontId="78" fillId="23" borderId="40" xfId="13020" applyFont="1" applyFill="1" applyBorder="1" applyAlignment="1">
      <alignment horizontal="center"/>
    </xf>
    <xf numFmtId="186" fontId="69" fillId="15" borderId="0" xfId="13069" applyFont="1" applyFill="1" applyBorder="1" applyAlignment="1">
      <alignment horizontal="left" vertical="center"/>
    </xf>
    <xf numFmtId="186" fontId="78" fillId="35" borderId="40" xfId="13020" applyFont="1" applyFill="1" applyBorder="1" applyAlignment="1">
      <alignment horizontal="center"/>
    </xf>
    <xf numFmtId="186" fontId="78" fillId="23" borderId="71" xfId="13020" applyFont="1" applyFill="1" applyBorder="1" applyAlignment="1">
      <alignment horizontal="center" vertical="center"/>
    </xf>
    <xf numFmtId="186" fontId="78" fillId="23" borderId="63" xfId="13020" applyFont="1" applyFill="1" applyBorder="1" applyAlignment="1">
      <alignment horizontal="center" vertical="center"/>
    </xf>
    <xf numFmtId="186" fontId="78" fillId="0" borderId="39" xfId="13020" applyFont="1" applyBorder="1" applyAlignment="1">
      <alignment horizontal="center" vertical="center" wrapText="1"/>
    </xf>
    <xf numFmtId="186" fontId="78" fillId="0" borderId="9" xfId="13020" applyFont="1" applyBorder="1" applyAlignment="1">
      <alignment horizontal="center" vertical="center" wrapText="1"/>
    </xf>
    <xf numFmtId="186" fontId="78" fillId="0" borderId="55" xfId="13020" applyFont="1" applyBorder="1" applyAlignment="1">
      <alignment horizontal="center" vertical="center" wrapText="1"/>
    </xf>
    <xf numFmtId="186" fontId="78" fillId="8" borderId="40" xfId="13020" applyFont="1" applyFill="1" applyBorder="1" applyAlignment="1">
      <alignment horizontal="center" vertical="center"/>
    </xf>
    <xf numFmtId="186" fontId="78" fillId="8" borderId="40" xfId="13020" applyFont="1" applyFill="1" applyBorder="1" applyAlignment="1">
      <alignment horizontal="center"/>
    </xf>
    <xf numFmtId="186" fontId="78" fillId="8" borderId="81" xfId="13020" applyFont="1" applyFill="1" applyBorder="1" applyAlignment="1">
      <alignment horizontal="center" vertical="center"/>
    </xf>
    <xf numFmtId="186" fontId="78" fillId="8" borderId="55" xfId="13020" applyFont="1" applyFill="1" applyBorder="1" applyAlignment="1">
      <alignment horizontal="center" vertical="center"/>
    </xf>
    <xf numFmtId="186" fontId="78" fillId="0" borderId="80" xfId="13020" applyFont="1" applyBorder="1" applyAlignment="1">
      <alignment horizontal="center" vertical="center"/>
    </xf>
    <xf numFmtId="186" fontId="78" fillId="0" borderId="79" xfId="13020" applyFont="1" applyBorder="1" applyAlignment="1">
      <alignment horizontal="center" vertical="center"/>
    </xf>
    <xf numFmtId="186" fontId="78" fillId="0" borderId="71" xfId="13020" applyFont="1" applyBorder="1" applyAlignment="1">
      <alignment horizontal="center" vertical="center"/>
    </xf>
    <xf numFmtId="186" fontId="78" fillId="0" borderId="63" xfId="13020" applyFont="1" applyBorder="1" applyAlignment="1">
      <alignment horizontal="center" vertical="center"/>
    </xf>
    <xf numFmtId="186" fontId="78" fillId="0" borderId="55" xfId="13020" applyFont="1" applyBorder="1" applyAlignment="1">
      <alignment horizontal="center" vertical="center"/>
    </xf>
    <xf numFmtId="186" fontId="78" fillId="0" borderId="66" xfId="13020" applyFont="1" applyBorder="1" applyAlignment="1">
      <alignment horizontal="center" vertical="center"/>
    </xf>
    <xf numFmtId="186" fontId="78" fillId="0" borderId="63" xfId="13020" applyFont="1" applyBorder="1" applyAlignment="1"/>
    <xf numFmtId="186" fontId="78" fillId="8" borderId="39" xfId="13020" applyFont="1" applyFill="1" applyBorder="1" applyAlignment="1">
      <alignment horizontal="center"/>
    </xf>
    <xf numFmtId="186" fontId="78" fillId="0" borderId="39" xfId="13020" applyFont="1" applyBorder="1" applyAlignment="1">
      <alignment horizontal="center"/>
    </xf>
    <xf numFmtId="186" fontId="78" fillId="0" borderId="40" xfId="13020" applyFont="1" applyBorder="1" applyAlignment="1">
      <alignment horizontal="center" vertical="center" wrapText="1"/>
    </xf>
    <xf numFmtId="186" fontId="78" fillId="0" borderId="73" xfId="13020" applyFont="1" applyBorder="1" applyAlignment="1">
      <alignment horizontal="center" vertical="center"/>
    </xf>
    <xf numFmtId="186" fontId="78" fillId="35" borderId="39" xfId="13020" applyFont="1" applyFill="1" applyBorder="1" applyAlignment="1">
      <alignment horizontal="center"/>
    </xf>
    <xf numFmtId="186" fontId="78" fillId="0" borderId="81" xfId="13020" applyFont="1" applyBorder="1" applyAlignment="1">
      <alignment horizontal="center" vertical="center"/>
    </xf>
    <xf numFmtId="186" fontId="92" fillId="0" borderId="39" xfId="13020" applyFont="1" applyFill="1" applyBorder="1" applyAlignment="1">
      <alignment horizontal="center" vertical="center" wrapText="1"/>
    </xf>
    <xf numFmtId="186" fontId="92" fillId="0" borderId="9" xfId="13020" applyFont="1" applyFill="1" applyBorder="1" applyAlignment="1">
      <alignment horizontal="center" vertical="center" wrapText="1"/>
    </xf>
    <xf numFmtId="186" fontId="92" fillId="0" borderId="55" xfId="13020" applyFont="1" applyFill="1" applyBorder="1" applyAlignment="1">
      <alignment horizontal="center" vertical="center" wrapText="1"/>
    </xf>
    <xf numFmtId="186" fontId="78" fillId="23" borderId="39" xfId="13020" applyFont="1" applyFill="1" applyBorder="1" applyAlignment="1">
      <alignment horizontal="center" vertical="center"/>
    </xf>
    <xf numFmtId="186" fontId="78" fillId="23" borderId="55" xfId="13020" applyFont="1" applyFill="1" applyBorder="1" applyAlignment="1">
      <alignment horizontal="center" vertical="center"/>
    </xf>
    <xf numFmtId="186" fontId="78" fillId="0" borderId="39" xfId="13065" applyFont="1" applyFill="1" applyBorder="1" applyAlignment="1">
      <alignment horizontal="center" vertical="center" wrapText="1"/>
    </xf>
    <xf numFmtId="186" fontId="78" fillId="0" borderId="9" xfId="13065" applyFont="1" applyFill="1" applyBorder="1" applyAlignment="1">
      <alignment horizontal="center" vertical="center" wrapText="1"/>
    </xf>
    <xf numFmtId="186" fontId="78" fillId="0" borderId="55" xfId="13065" applyFont="1" applyFill="1" applyBorder="1" applyAlignment="1">
      <alignment horizontal="center" vertical="center" wrapText="1"/>
    </xf>
    <xf numFmtId="186" fontId="78" fillId="23" borderId="40" xfId="13020" applyFont="1" applyFill="1" applyBorder="1"/>
    <xf numFmtId="186" fontId="78" fillId="0" borderId="40" xfId="13020" applyFont="1" applyFill="1" applyBorder="1"/>
    <xf numFmtId="186" fontId="78" fillId="35" borderId="39" xfId="13020" applyFont="1" applyFill="1" applyBorder="1" applyAlignment="1">
      <alignment horizontal="center" vertical="center"/>
    </xf>
    <xf numFmtId="186" fontId="78" fillId="35" borderId="55" xfId="13020" applyFont="1" applyFill="1" applyBorder="1" applyAlignment="1">
      <alignment horizontal="center" vertical="center"/>
    </xf>
    <xf numFmtId="186" fontId="78" fillId="25" borderId="40" xfId="12933" applyFont="1" applyFill="1" applyBorder="1" applyAlignment="1">
      <alignment horizontal="center" vertical="center"/>
    </xf>
    <xf numFmtId="186" fontId="103" fillId="0" borderId="0" xfId="13068" applyFont="1" applyBorder="1" applyAlignment="1">
      <alignment horizontal="center" vertical="center"/>
    </xf>
    <xf numFmtId="186" fontId="103" fillId="0" borderId="0" xfId="13068" applyFont="1" applyFill="1" applyBorder="1" applyAlignment="1">
      <alignment horizontal="center" vertical="center"/>
    </xf>
    <xf numFmtId="186" fontId="87" fillId="0" borderId="0" xfId="13020" applyFont="1" applyAlignment="1">
      <alignment horizontal="center" vertical="center"/>
    </xf>
    <xf numFmtId="186" fontId="87" fillId="0" borderId="0" xfId="13020" applyFont="1" applyFill="1" applyAlignment="1">
      <alignment horizontal="center" vertical="center"/>
    </xf>
    <xf numFmtId="186" fontId="69" fillId="0" borderId="0" xfId="13068" applyFont="1" applyFill="1" applyBorder="1" applyAlignment="1">
      <alignment horizontal="center" vertical="center"/>
    </xf>
    <xf numFmtId="186" fontId="69" fillId="0" borderId="0" xfId="13068" applyFont="1" applyBorder="1" applyAlignment="1">
      <alignment horizontal="center" vertical="center"/>
    </xf>
    <xf numFmtId="186" fontId="78" fillId="24" borderId="40" xfId="12933" applyFont="1" applyFill="1" applyBorder="1" applyAlignment="1">
      <alignment horizontal="center" vertical="center"/>
    </xf>
    <xf numFmtId="186" fontId="78" fillId="0" borderId="39" xfId="13020" applyFont="1" applyBorder="1"/>
    <xf numFmtId="186" fontId="91" fillId="0" borderId="0" xfId="13069" applyFont="1" applyFill="1" applyBorder="1" applyAlignment="1">
      <alignment horizontal="left" vertical="center" shrinkToFit="1"/>
    </xf>
    <xf numFmtId="186" fontId="78" fillId="8" borderId="39" xfId="13020" applyFont="1" applyFill="1" applyBorder="1"/>
    <xf numFmtId="186" fontId="78" fillId="0" borderId="40" xfId="12933" applyFont="1" applyBorder="1" applyAlignment="1">
      <alignment horizontal="center" vertical="center"/>
    </xf>
    <xf numFmtId="186" fontId="78" fillId="23" borderId="55" xfId="12933" applyFont="1" applyFill="1" applyBorder="1" applyAlignment="1">
      <alignment horizontal="center" vertical="center"/>
    </xf>
    <xf numFmtId="186" fontId="78" fillId="23" borderId="40" xfId="12933" applyFont="1" applyFill="1" applyBorder="1" applyAlignment="1">
      <alignment horizontal="center" vertical="center"/>
    </xf>
    <xf numFmtId="186" fontId="78" fillId="0" borderId="55" xfId="12933" applyFont="1" applyBorder="1" applyAlignment="1">
      <alignment horizontal="center" vertical="center"/>
    </xf>
    <xf numFmtId="186" fontId="69" fillId="0" borderId="0" xfId="13069" applyFont="1" applyFill="1" applyBorder="1" applyAlignment="1">
      <alignment horizontal="left" vertical="center" shrinkToFit="1"/>
    </xf>
    <xf numFmtId="186" fontId="78" fillId="0" borderId="39" xfId="12933" applyFont="1" applyBorder="1" applyAlignment="1">
      <alignment horizontal="center" vertical="center"/>
    </xf>
    <xf numFmtId="186" fontId="78" fillId="0" borderId="9" xfId="12933" applyFont="1" applyBorder="1" applyAlignment="1">
      <alignment horizontal="center" vertical="center"/>
    </xf>
    <xf numFmtId="186" fontId="91" fillId="0" borderId="0" xfId="13020" applyFont="1" applyFill="1" applyBorder="1" applyAlignment="1">
      <alignment horizontal="left" vertical="center" shrinkToFit="1"/>
    </xf>
    <xf numFmtId="186" fontId="92" fillId="0" borderId="0" xfId="13020" applyFont="1" applyFill="1" applyBorder="1"/>
    <xf numFmtId="186" fontId="78" fillId="8" borderId="40" xfId="12933" applyFont="1" applyFill="1" applyBorder="1" applyAlignment="1">
      <alignment horizontal="center" vertical="center"/>
    </xf>
    <xf numFmtId="186" fontId="78" fillId="35" borderId="40" xfId="12933" applyFont="1" applyFill="1" applyBorder="1" applyAlignment="1">
      <alignment horizontal="center" vertical="center"/>
    </xf>
    <xf numFmtId="186" fontId="78" fillId="8" borderId="39" xfId="12933" applyFont="1" applyFill="1" applyBorder="1" applyAlignment="1">
      <alignment horizontal="center" vertical="center"/>
    </xf>
    <xf numFmtId="186" fontId="78" fillId="8" borderId="55" xfId="12933" applyFont="1" applyFill="1" applyBorder="1" applyAlignment="1">
      <alignment horizontal="center" vertical="center"/>
    </xf>
    <xf numFmtId="186" fontId="78" fillId="0" borderId="40" xfId="13065" applyFont="1" applyFill="1" applyBorder="1" applyAlignment="1">
      <alignment horizontal="center" vertical="center"/>
    </xf>
    <xf numFmtId="186" fontId="78" fillId="35" borderId="39" xfId="12933" applyFont="1" applyFill="1" applyBorder="1" applyAlignment="1">
      <alignment horizontal="center" vertical="center"/>
    </xf>
    <xf numFmtId="186" fontId="78" fillId="35" borderId="55" xfId="12933" applyFont="1" applyFill="1" applyBorder="1" applyAlignment="1">
      <alignment horizontal="center" vertical="center"/>
    </xf>
    <xf numFmtId="186" fontId="78" fillId="0" borderId="40" xfId="13068" applyFont="1" applyFill="1" applyBorder="1" applyAlignment="1">
      <alignment horizontal="center" vertical="center" wrapText="1"/>
    </xf>
    <xf numFmtId="186" fontId="101" fillId="0" borderId="0" xfId="13069" applyFont="1" applyFill="1" applyBorder="1" applyAlignment="1">
      <alignment horizontal="left" vertical="center" shrinkToFit="1"/>
    </xf>
    <xf numFmtId="186" fontId="96" fillId="0" borderId="39" xfId="12933" applyFont="1" applyBorder="1" applyAlignment="1">
      <alignment horizontal="center" vertical="center"/>
    </xf>
    <xf numFmtId="186" fontId="96" fillId="0" borderId="55" xfId="12933" applyFont="1" applyBorder="1" applyAlignment="1">
      <alignment horizontal="center" vertical="center"/>
    </xf>
    <xf numFmtId="186" fontId="78" fillId="32" borderId="40" xfId="12933" applyFont="1" applyFill="1" applyBorder="1" applyAlignment="1">
      <alignment horizontal="center" vertical="center"/>
    </xf>
    <xf numFmtId="186" fontId="78" fillId="0" borderId="39" xfId="13068" applyFont="1" applyFill="1" applyBorder="1" applyAlignment="1">
      <alignment horizontal="center" vertical="center" wrapText="1"/>
    </xf>
    <xf numFmtId="186" fontId="78" fillId="0" borderId="9" xfId="13068" applyFont="1" applyFill="1" applyBorder="1" applyAlignment="1">
      <alignment horizontal="center" vertical="center" wrapText="1"/>
    </xf>
    <xf numFmtId="186" fontId="78" fillId="0" borderId="55" xfId="13068" applyFont="1" applyFill="1" applyBorder="1" applyAlignment="1">
      <alignment horizontal="center" vertical="center" wrapText="1"/>
    </xf>
    <xf numFmtId="186" fontId="78" fillId="23" borderId="39" xfId="12933" applyFont="1" applyFill="1" applyBorder="1" applyAlignment="1">
      <alignment horizontal="center" vertical="center"/>
    </xf>
    <xf numFmtId="186" fontId="78" fillId="0" borderId="9" xfId="13020" applyFont="1" applyBorder="1" applyAlignment="1">
      <alignment horizontal="center" vertical="center"/>
    </xf>
    <xf numFmtId="186" fontId="69" fillId="0" borderId="84" xfId="13020" applyFont="1" applyFill="1" applyBorder="1" applyAlignment="1">
      <alignment horizontal="left" vertical="center" shrinkToFit="1"/>
    </xf>
    <xf numFmtId="186" fontId="78" fillId="35" borderId="40" xfId="13020" applyFont="1" applyFill="1" applyBorder="1"/>
    <xf numFmtId="186" fontId="96" fillId="21" borderId="40" xfId="12933" applyFont="1" applyFill="1" applyBorder="1" applyAlignment="1">
      <alignment horizontal="center" vertical="center"/>
    </xf>
    <xf numFmtId="186" fontId="78" fillId="33" borderId="71" xfId="13020" applyFont="1" applyFill="1" applyBorder="1" applyAlignment="1">
      <alignment horizontal="center" vertical="center" wrapText="1"/>
    </xf>
    <xf numFmtId="186" fontId="78" fillId="33" borderId="61" xfId="13020" applyFont="1" applyFill="1" applyBorder="1" applyAlignment="1">
      <alignment horizontal="center" vertical="center" wrapText="1"/>
    </xf>
    <xf numFmtId="186" fontId="78" fillId="0" borderId="69" xfId="13020" applyFont="1" applyBorder="1" applyAlignment="1">
      <alignment horizontal="center" vertical="center" wrapText="1"/>
    </xf>
    <xf numFmtId="186" fontId="78" fillId="0" borderId="50" xfId="13020" applyFont="1" applyBorder="1" applyAlignment="1">
      <alignment horizontal="center" vertical="center" wrapText="1"/>
    </xf>
    <xf numFmtId="186" fontId="78" fillId="22" borderId="55" xfId="13020" applyFont="1" applyFill="1" applyBorder="1" applyAlignment="1">
      <alignment horizontal="center" vertical="center"/>
    </xf>
    <xf numFmtId="186" fontId="78" fillId="23" borderId="49" xfId="13020" applyFont="1" applyFill="1" applyBorder="1" applyAlignment="1">
      <alignment horizontal="center" vertical="center" wrapText="1"/>
    </xf>
    <xf numFmtId="186" fontId="78" fillId="23" borderId="61" xfId="13020" applyFont="1" applyFill="1" applyBorder="1" applyAlignment="1">
      <alignment horizontal="center" vertical="center" wrapText="1"/>
    </xf>
    <xf numFmtId="186" fontId="78" fillId="0" borderId="41" xfId="13020" applyFont="1" applyBorder="1" applyAlignment="1">
      <alignment horizontal="center" vertical="center" wrapText="1"/>
    </xf>
    <xf numFmtId="186" fontId="78" fillId="0" borderId="13" xfId="13020" applyFont="1" applyBorder="1" applyAlignment="1">
      <alignment horizontal="center" vertical="center" wrapText="1"/>
    </xf>
    <xf numFmtId="186" fontId="69" fillId="0" borderId="0" xfId="13020" applyFont="1" applyFill="1" applyBorder="1" applyAlignment="1">
      <alignment horizontal="left"/>
    </xf>
    <xf numFmtId="186" fontId="78" fillId="23" borderId="71" xfId="13020" applyFont="1" applyFill="1" applyBorder="1" applyAlignment="1">
      <alignment horizontal="center" vertical="center" wrapText="1"/>
    </xf>
    <xf numFmtId="186" fontId="92" fillId="0" borderId="70" xfId="13020" applyFont="1" applyFill="1" applyBorder="1" applyAlignment="1">
      <alignment horizontal="center" vertical="center"/>
    </xf>
    <xf numFmtId="186" fontId="92" fillId="0" borderId="15" xfId="13020" applyFont="1" applyFill="1" applyBorder="1" applyAlignment="1">
      <alignment horizontal="center" vertical="center"/>
    </xf>
    <xf numFmtId="186" fontId="78" fillId="0" borderId="67" xfId="13020" applyFont="1" applyBorder="1" applyAlignment="1">
      <alignment horizontal="center" vertical="center" wrapText="1"/>
    </xf>
    <xf numFmtId="186" fontId="78" fillId="0" borderId="63" xfId="13020" applyFont="1" applyBorder="1" applyAlignment="1">
      <alignment horizontal="center" vertical="center" wrapText="1"/>
    </xf>
    <xf numFmtId="186" fontId="69" fillId="0" borderId="0" xfId="13020" applyFont="1" applyFill="1" applyAlignment="1">
      <alignment horizontal="left"/>
    </xf>
    <xf numFmtId="186" fontId="78" fillId="0" borderId="49" xfId="13020" applyFont="1" applyBorder="1" applyAlignment="1">
      <alignment horizontal="center" vertical="center" wrapText="1"/>
    </xf>
    <xf numFmtId="186" fontId="78" fillId="0" borderId="61" xfId="13020" applyFont="1" applyBorder="1" applyAlignment="1">
      <alignment horizontal="center" vertical="center" wrapText="1"/>
    </xf>
    <xf numFmtId="186" fontId="96" fillId="30" borderId="40" xfId="12933" applyFont="1" applyFill="1" applyBorder="1" applyAlignment="1">
      <alignment horizontal="center" vertical="center"/>
    </xf>
    <xf numFmtId="186" fontId="78" fillId="31" borderId="40" xfId="12933" applyFont="1" applyFill="1" applyBorder="1" applyAlignment="1">
      <alignment horizontal="center" vertical="center"/>
    </xf>
    <xf numFmtId="186" fontId="78" fillId="21" borderId="39" xfId="13020" applyFont="1" applyFill="1" applyBorder="1" applyAlignment="1">
      <alignment horizontal="center" vertical="center"/>
    </xf>
    <xf numFmtId="186" fontId="78" fillId="21" borderId="55" xfId="13020" applyFont="1" applyFill="1" applyBorder="1" applyAlignment="1">
      <alignment horizontal="center" vertical="center"/>
    </xf>
    <xf numFmtId="186" fontId="78" fillId="29" borderId="39" xfId="13020" applyFont="1" applyFill="1" applyBorder="1" applyAlignment="1">
      <alignment horizontal="center" vertical="center"/>
    </xf>
    <xf numFmtId="186" fontId="78" fillId="29" borderId="55" xfId="13020" applyFont="1" applyFill="1" applyBorder="1" applyAlignment="1">
      <alignment horizontal="center" vertical="center"/>
    </xf>
    <xf numFmtId="186" fontId="91" fillId="0" borderId="0" xfId="13020" applyFont="1" applyFill="1" applyAlignment="1">
      <alignment horizontal="left"/>
    </xf>
    <xf numFmtId="186" fontId="91" fillId="0" borderId="15" xfId="13020" applyFont="1" applyFill="1" applyBorder="1" applyAlignment="1">
      <alignment horizontal="left"/>
    </xf>
    <xf numFmtId="186" fontId="78" fillId="28" borderId="49" xfId="13020" applyFont="1" applyFill="1" applyBorder="1" applyAlignment="1">
      <alignment horizontal="center" vertical="center" wrapText="1"/>
    </xf>
    <xf numFmtId="186" fontId="78" fillId="28" borderId="61" xfId="13020" applyFont="1" applyFill="1" applyBorder="1" applyAlignment="1">
      <alignment horizontal="center" vertical="center" wrapText="1"/>
    </xf>
    <xf numFmtId="186" fontId="78" fillId="0" borderId="64" xfId="13020" applyFont="1" applyBorder="1" applyAlignment="1">
      <alignment horizontal="center" vertical="center" wrapText="1"/>
    </xf>
    <xf numFmtId="186" fontId="78" fillId="0" borderId="62" xfId="13020" applyFont="1" applyBorder="1" applyAlignment="1">
      <alignment horizontal="center" vertical="center" wrapText="1"/>
    </xf>
    <xf numFmtId="186" fontId="78" fillId="27" borderId="40" xfId="12933" applyFont="1" applyFill="1" applyBorder="1" applyAlignment="1">
      <alignment horizontal="center" vertical="center"/>
    </xf>
    <xf numFmtId="186" fontId="78" fillId="0" borderId="23" xfId="13020" applyFont="1" applyBorder="1" applyAlignment="1">
      <alignment horizontal="center" vertical="center" wrapText="1"/>
    </xf>
    <xf numFmtId="186" fontId="78" fillId="0" borderId="40" xfId="13066" applyFont="1" applyBorder="1" applyAlignment="1">
      <alignment horizontal="center" vertical="center" wrapText="1"/>
    </xf>
    <xf numFmtId="186" fontId="78" fillId="24" borderId="39" xfId="13020" applyFont="1" applyFill="1" applyBorder="1" applyAlignment="1">
      <alignment horizontal="center" vertical="center"/>
    </xf>
    <xf numFmtId="186" fontId="78" fillId="24" borderId="55" xfId="13020" applyFont="1" applyFill="1" applyBorder="1" applyAlignment="1">
      <alignment horizontal="center" vertical="center"/>
    </xf>
    <xf numFmtId="186" fontId="69" fillId="0" borderId="0" xfId="13020" applyFont="1" applyFill="1" applyBorder="1" applyAlignment="1">
      <alignment horizontal="left" vertical="center" wrapText="1" shrinkToFit="1"/>
    </xf>
    <xf numFmtId="186" fontId="78" fillId="0" borderId="54" xfId="13066" applyFont="1" applyBorder="1" applyAlignment="1">
      <alignment horizontal="center" vertical="center" wrapText="1"/>
    </xf>
    <xf numFmtId="186" fontId="78" fillId="0" borderId="53" xfId="13066" applyFont="1" applyBorder="1" applyAlignment="1">
      <alignment horizontal="center" vertical="center" wrapText="1"/>
    </xf>
    <xf numFmtId="186" fontId="78" fillId="0" borderId="56" xfId="13064" applyFont="1" applyFill="1" applyBorder="1" applyAlignment="1">
      <alignment horizontal="center" vertical="center" wrapText="1"/>
    </xf>
    <xf numFmtId="186" fontId="78" fillId="0" borderId="33" xfId="13064" applyFont="1" applyFill="1" applyBorder="1" applyAlignment="1">
      <alignment horizontal="center" vertical="center" wrapText="1"/>
    </xf>
    <xf numFmtId="186" fontId="12" fillId="0" borderId="55" xfId="13020" applyFont="1" applyFill="1" applyBorder="1" applyAlignment="1">
      <alignment horizontal="center" vertical="center" wrapText="1"/>
    </xf>
    <xf numFmtId="186" fontId="69" fillId="15" borderId="0" xfId="13020" applyFont="1" applyFill="1" applyAlignment="1">
      <alignment horizontal="left" vertical="center" wrapText="1"/>
    </xf>
    <xf numFmtId="186" fontId="69" fillId="0" borderId="0" xfId="13020" applyFont="1" applyFill="1" applyAlignment="1">
      <alignment horizontal="left" vertical="center" wrapText="1"/>
    </xf>
    <xf numFmtId="186" fontId="69" fillId="0" borderId="0" xfId="13020" applyFont="1" applyFill="1" applyAlignment="1">
      <alignment horizontal="left" vertical="center" wrapText="1" shrinkToFit="1"/>
    </xf>
    <xf numFmtId="186" fontId="78" fillId="0" borderId="57" xfId="13020" applyFont="1" applyBorder="1" applyAlignment="1">
      <alignment horizontal="center" vertical="center" wrapText="1"/>
    </xf>
    <xf numFmtId="186" fontId="78" fillId="0" borderId="49" xfId="13066" applyFont="1" applyBorder="1" applyAlignment="1">
      <alignment horizontal="center" vertical="center" wrapText="1"/>
    </xf>
    <xf numFmtId="186" fontId="78" fillId="0" borderId="57" xfId="13066" applyFont="1" applyBorder="1" applyAlignment="1">
      <alignment horizontal="center" vertical="center" wrapText="1"/>
    </xf>
    <xf numFmtId="186" fontId="78" fillId="0" borderId="59" xfId="13066" applyFont="1" applyBorder="1" applyAlignment="1">
      <alignment horizontal="center" vertical="center" wrapText="1"/>
    </xf>
    <xf numFmtId="186" fontId="78" fillId="0" borderId="58" xfId="13066" applyFont="1" applyBorder="1" applyAlignment="1">
      <alignment horizontal="center" vertical="center" wrapText="1"/>
    </xf>
    <xf numFmtId="186" fontId="78" fillId="0" borderId="39" xfId="13064" applyFont="1" applyFill="1" applyBorder="1" applyAlignment="1">
      <alignment horizontal="center" vertical="center" wrapText="1"/>
    </xf>
    <xf numFmtId="0" fontId="109" fillId="0" borderId="86" xfId="13071" applyFont="1" applyFill="1" applyBorder="1" applyAlignment="1">
      <alignment horizontal="center" vertical="center"/>
    </xf>
    <xf numFmtId="49" fontId="109" fillId="0" borderId="86" xfId="13071" applyNumberFormat="1" applyFont="1" applyFill="1" applyBorder="1" applyAlignment="1">
      <alignment horizontal="center" vertical="center"/>
    </xf>
    <xf numFmtId="0" fontId="112" fillId="18" borderId="0" xfId="13072" applyFont="1" applyFill="1" applyBorder="1" applyAlignment="1">
      <alignment horizontal="left" vertical="center"/>
    </xf>
    <xf numFmtId="0" fontId="111" fillId="0" borderId="81" xfId="13071" applyFont="1" applyFill="1" applyBorder="1" applyAlignment="1">
      <alignment horizontal="center" vertical="center" wrapText="1"/>
    </xf>
    <xf numFmtId="0" fontId="111" fillId="0" borderId="9" xfId="13071" applyFont="1" applyFill="1" applyBorder="1" applyAlignment="1">
      <alignment horizontal="center" vertical="center" wrapText="1"/>
    </xf>
    <xf numFmtId="0" fontId="111" fillId="0" borderId="24" xfId="13071" applyFont="1" applyFill="1" applyBorder="1" applyAlignment="1">
      <alignment horizontal="center" vertical="center" wrapText="1"/>
    </xf>
    <xf numFmtId="0" fontId="31" fillId="0" borderId="81" xfId="13070" applyFont="1" applyBorder="1" applyAlignment="1">
      <alignment horizontal="center"/>
    </xf>
    <xf numFmtId="0" fontId="31" fillId="0" borderId="9" xfId="13070" applyFont="1" applyBorder="1" applyAlignment="1">
      <alignment horizontal="center"/>
    </xf>
    <xf numFmtId="0" fontId="31" fillId="0" borderId="24" xfId="13070" applyFont="1" applyBorder="1" applyAlignment="1">
      <alignment horizontal="center"/>
    </xf>
    <xf numFmtId="0" fontId="111" fillId="0" borderId="86" xfId="13070" applyFont="1" applyBorder="1" applyAlignment="1">
      <alignment horizontal="center" vertical="center"/>
    </xf>
    <xf numFmtId="0" fontId="111" fillId="0" borderId="86" xfId="13071" applyFont="1" applyFill="1" applyBorder="1" applyAlignment="1">
      <alignment horizontal="center" vertical="center"/>
    </xf>
    <xf numFmtId="49" fontId="111" fillId="0" borderId="86" xfId="13071" applyNumberFormat="1" applyFont="1" applyFill="1" applyBorder="1" applyAlignment="1">
      <alignment horizontal="center" vertical="center"/>
    </xf>
    <xf numFmtId="0" fontId="110" fillId="18" borderId="0" xfId="13072" applyFont="1" applyFill="1" applyBorder="1" applyAlignment="1">
      <alignment horizontal="left" vertical="center"/>
    </xf>
    <xf numFmtId="0" fontId="31" fillId="0" borderId="86" xfId="13070" applyFont="1" applyBorder="1" applyAlignment="1">
      <alignment horizontal="center"/>
    </xf>
    <xf numFmtId="0" fontId="109" fillId="0" borderId="86" xfId="13070" applyFont="1" applyBorder="1" applyAlignment="1">
      <alignment horizontal="center"/>
    </xf>
    <xf numFmtId="0" fontId="111" fillId="0" borderId="81" xfId="13070" applyFont="1" applyBorder="1" applyAlignment="1">
      <alignment horizontal="center" vertical="center"/>
    </xf>
    <xf numFmtId="0" fontId="31" fillId="0" borderId="9" xfId="13070" applyFont="1" applyBorder="1" applyAlignment="1">
      <alignment horizontal="center" vertical="center"/>
    </xf>
    <xf numFmtId="0" fontId="31" fillId="0" borderId="24" xfId="13070" applyFont="1" applyBorder="1" applyAlignment="1">
      <alignment horizontal="center" vertical="center"/>
    </xf>
    <xf numFmtId="0" fontId="111" fillId="17" borderId="81" xfId="13071" applyNumberFormat="1" applyFont="1" applyFill="1" applyBorder="1" applyAlignment="1">
      <alignment horizontal="center" vertical="center" wrapText="1"/>
    </xf>
    <xf numFmtId="0" fontId="31" fillId="0" borderId="9" xfId="13070" applyFont="1" applyBorder="1" applyAlignment="1">
      <alignment horizontal="center" vertical="center" wrapText="1"/>
    </xf>
    <xf numFmtId="0" fontId="31" fillId="0" borderId="24" xfId="13070" applyFont="1" applyBorder="1" applyAlignment="1">
      <alignment horizontal="center" vertical="center" wrapText="1"/>
    </xf>
    <xf numFmtId="0" fontId="111" fillId="0" borderId="86" xfId="13071" applyNumberFormat="1" applyFont="1" applyFill="1" applyBorder="1" applyAlignment="1">
      <alignment horizontal="center" vertical="center" wrapText="1"/>
    </xf>
    <xf numFmtId="0" fontId="111" fillId="16" borderId="86" xfId="13070" applyFont="1" applyFill="1" applyBorder="1" applyAlignment="1">
      <alignment horizontal="center" vertical="center"/>
    </xf>
    <xf numFmtId="0" fontId="31" fillId="0" borderId="86" xfId="13070" applyFont="1" applyBorder="1" applyAlignment="1">
      <alignment horizontal="center" vertical="center"/>
    </xf>
    <xf numFmtId="0" fontId="111" fillId="16" borderId="81" xfId="13070" applyFont="1" applyFill="1" applyBorder="1" applyAlignment="1">
      <alignment horizontal="center" vertical="center"/>
    </xf>
    <xf numFmtId="0" fontId="111" fillId="16" borderId="9" xfId="13070" applyFont="1" applyFill="1" applyBorder="1" applyAlignment="1">
      <alignment horizontal="center" vertical="center"/>
    </xf>
    <xf numFmtId="0" fontId="111" fillId="0" borderId="81" xfId="13071" applyFont="1" applyFill="1" applyBorder="1" applyAlignment="1">
      <alignment horizontal="center" vertical="center"/>
    </xf>
    <xf numFmtId="0" fontId="111" fillId="0" borderId="9" xfId="13071" applyFont="1" applyFill="1" applyBorder="1" applyAlignment="1">
      <alignment horizontal="center" vertical="center"/>
    </xf>
    <xf numFmtId="0" fontId="117" fillId="0" borderId="0" xfId="13075" applyFont="1" applyBorder="1" applyAlignment="1">
      <alignment horizontal="center" vertical="center"/>
    </xf>
    <xf numFmtId="0" fontId="116" fillId="0" borderId="0" xfId="13075" applyFont="1" applyBorder="1" applyAlignment="1">
      <alignment horizontal="center" vertical="center"/>
    </xf>
    <xf numFmtId="0" fontId="110" fillId="0" borderId="0" xfId="13075" applyFont="1" applyBorder="1" applyAlignment="1">
      <alignment horizontal="center" vertical="center" wrapText="1"/>
    </xf>
    <xf numFmtId="0" fontId="110" fillId="0" borderId="0" xfId="13075" applyFont="1" applyBorder="1" applyAlignment="1">
      <alignment horizontal="left" vertical="center" wrapText="1"/>
    </xf>
    <xf numFmtId="0" fontId="110" fillId="18" borderId="0" xfId="13072" applyFont="1" applyFill="1" applyBorder="1" applyAlignment="1">
      <alignment horizontal="left" vertical="center" shrinkToFit="1"/>
    </xf>
    <xf numFmtId="0" fontId="109" fillId="0" borderId="81" xfId="13071" applyFont="1" applyFill="1" applyBorder="1" applyAlignment="1">
      <alignment horizontal="center" vertical="center"/>
    </xf>
    <xf numFmtId="0" fontId="12" fillId="0" borderId="9" xfId="13070" applyBorder="1" applyAlignment="1">
      <alignment horizontal="center" vertical="center"/>
    </xf>
    <xf numFmtId="0" fontId="111" fillId="0" borderId="86" xfId="13070" applyFont="1" applyBorder="1" applyAlignment="1">
      <alignment horizontal="center"/>
    </xf>
    <xf numFmtId="0" fontId="111" fillId="0" borderId="86" xfId="13071" applyFont="1" applyFill="1" applyBorder="1" applyAlignment="1">
      <alignment horizontal="center" vertical="center" wrapText="1"/>
    </xf>
    <xf numFmtId="0" fontId="112" fillId="18" borderId="0" xfId="13072" applyFont="1" applyFill="1" applyBorder="1" applyAlignment="1">
      <alignment horizontal="left" vertical="center" shrinkToFit="1"/>
    </xf>
    <xf numFmtId="0" fontId="110" fillId="0" borderId="0" xfId="13070" applyFont="1" applyAlignment="1">
      <alignment horizontal="left"/>
    </xf>
    <xf numFmtId="49" fontId="113" fillId="0" borderId="86" xfId="13073" applyNumberFormat="1" applyFont="1" applyFill="1" applyBorder="1" applyAlignment="1">
      <alignment horizontal="center" vertical="center"/>
    </xf>
    <xf numFmtId="0" fontId="31" fillId="0" borderId="81" xfId="13070" applyFont="1" applyBorder="1" applyAlignment="1">
      <alignment horizontal="center" vertical="center"/>
    </xf>
    <xf numFmtId="0" fontId="111" fillId="0" borderId="86" xfId="13071" applyFont="1" applyBorder="1" applyAlignment="1">
      <alignment horizontal="center" vertical="center"/>
    </xf>
    <xf numFmtId="191" fontId="57" fillId="0" borderId="81" xfId="13079" applyFont="1" applyBorder="1" applyAlignment="1">
      <alignment horizontal="left" vertical="center"/>
    </xf>
    <xf numFmtId="191" fontId="57" fillId="0" borderId="24" xfId="13079" applyFont="1" applyBorder="1" applyAlignment="1">
      <alignment horizontal="left" vertical="center"/>
    </xf>
    <xf numFmtId="191" fontId="72" fillId="0" borderId="81" xfId="13077" applyFont="1" applyFill="1" applyBorder="1" applyAlignment="1">
      <alignment horizontal="left" wrapText="1"/>
    </xf>
    <xf numFmtId="191" fontId="72" fillId="0" borderId="9" xfId="13077" applyFont="1" applyFill="1" applyBorder="1" applyAlignment="1">
      <alignment horizontal="left" wrapText="1"/>
    </xf>
    <xf numFmtId="191" fontId="72" fillId="0" borderId="24" xfId="13077" applyFont="1" applyFill="1" applyBorder="1" applyAlignment="1">
      <alignment horizontal="left" wrapText="1"/>
    </xf>
    <xf numFmtId="191" fontId="80" fillId="0" borderId="0" xfId="13079" applyFont="1" applyBorder="1" applyAlignment="1">
      <alignment horizontal="center" vertical="center"/>
    </xf>
    <xf numFmtId="191" fontId="80" fillId="0" borderId="0" xfId="13079" applyFont="1" applyFill="1" applyBorder="1" applyAlignment="1">
      <alignment horizontal="center" vertical="center"/>
    </xf>
    <xf numFmtId="191" fontId="80" fillId="0" borderId="0" xfId="13076" applyFont="1" applyAlignment="1">
      <alignment horizontal="left" vertical="center"/>
    </xf>
    <xf numFmtId="191" fontId="4" fillId="15" borderId="0" xfId="13057" applyFont="1" applyFill="1" applyBorder="1" applyAlignment="1">
      <alignment horizontal="left" vertical="center"/>
    </xf>
    <xf numFmtId="191" fontId="57" fillId="0" borderId="81" xfId="13079" applyNumberFormat="1" applyFont="1" applyFill="1" applyBorder="1" applyAlignment="1">
      <alignment horizontal="left" vertical="center"/>
    </xf>
    <xf numFmtId="191" fontId="57" fillId="0" borderId="24" xfId="13079" applyNumberFormat="1" applyFont="1" applyFill="1" applyBorder="1" applyAlignment="1">
      <alignment horizontal="left" vertical="center"/>
    </xf>
    <xf numFmtId="49" fontId="57" fillId="0" borderId="81" xfId="13079" applyNumberFormat="1" applyFont="1" applyBorder="1" applyAlignment="1">
      <alignment horizontal="left" vertical="center"/>
    </xf>
    <xf numFmtId="49" fontId="57" fillId="0" borderId="24" xfId="13079" applyNumberFormat="1" applyFont="1" applyBorder="1" applyAlignment="1">
      <alignment horizontal="left" vertical="center"/>
    </xf>
    <xf numFmtId="49" fontId="57" fillId="0" borderId="81" xfId="13079" applyNumberFormat="1" applyFont="1" applyFill="1" applyBorder="1" applyAlignment="1">
      <alignment horizontal="left" vertical="center"/>
    </xf>
    <xf numFmtId="49" fontId="57" fillId="0" borderId="24" xfId="13079" applyNumberFormat="1" applyFont="1" applyFill="1" applyBorder="1" applyAlignment="1">
      <alignment horizontal="left" vertical="center"/>
    </xf>
    <xf numFmtId="0" fontId="12" fillId="0" borderId="0" xfId="13083"/>
    <xf numFmtId="198" fontId="111" fillId="0" borderId="87" xfId="13084" applyNumberFormat="1" applyFont="1" applyBorder="1" applyAlignment="1">
      <alignment horizontal="center" vertical="center" wrapText="1"/>
    </xf>
    <xf numFmtId="197" fontId="109" fillId="0" borderId="33" xfId="13084" applyFont="1" applyBorder="1" applyAlignment="1">
      <alignment horizontal="center" vertical="center" wrapText="1"/>
    </xf>
    <xf numFmtId="197" fontId="109" fillId="0" borderId="86" xfId="13084" applyFont="1" applyBorder="1" applyAlignment="1">
      <alignment horizontal="center" vertical="center"/>
    </xf>
    <xf numFmtId="197" fontId="110" fillId="0" borderId="0" xfId="13085" applyFont="1"/>
    <xf numFmtId="197" fontId="110" fillId="0" borderId="0" xfId="13086" applyFont="1" applyAlignment="1">
      <alignment horizontal="left" vertical="center" shrinkToFit="1"/>
    </xf>
    <xf numFmtId="197" fontId="109" fillId="0" borderId="81" xfId="13084" applyFont="1" applyBorder="1" applyAlignment="1">
      <alignment horizontal="center" vertical="center" wrapText="1"/>
    </xf>
    <xf numFmtId="197" fontId="109" fillId="0" borderId="81" xfId="13084" applyFont="1" applyBorder="1" applyAlignment="1">
      <alignment horizontal="center" vertical="center"/>
    </xf>
    <xf numFmtId="49" fontId="121" fillId="0" borderId="86" xfId="13087" applyNumberFormat="1" applyFont="1" applyBorder="1" applyAlignment="1">
      <alignment horizontal="center" vertical="center"/>
    </xf>
    <xf numFmtId="197" fontId="109" fillId="0" borderId="86" xfId="13085" applyFont="1" applyBorder="1"/>
    <xf numFmtId="197" fontId="109" fillId="0" borderId="36" xfId="13084" applyFont="1" applyBorder="1" applyAlignment="1">
      <alignment horizontal="center" vertical="center"/>
    </xf>
    <xf numFmtId="197" fontId="109" fillId="0" borderId="86" xfId="13084" applyFont="1" applyBorder="1" applyAlignment="1">
      <alignment horizontal="center" vertical="center"/>
    </xf>
    <xf numFmtId="197" fontId="109" fillId="18" borderId="0" xfId="13085" applyFont="1" applyFill="1"/>
    <xf numFmtId="197" fontId="110" fillId="18" borderId="0" xfId="13086" applyFont="1" applyFill="1" applyAlignment="1">
      <alignment horizontal="left" vertical="center"/>
    </xf>
    <xf numFmtId="197" fontId="110" fillId="18" borderId="0" xfId="13088" applyNumberFormat="1" applyFont="1" applyFill="1" applyAlignment="1">
      <alignment horizontal="left" vertical="center"/>
    </xf>
    <xf numFmtId="199" fontId="121" fillId="0" borderId="86" xfId="13089" applyNumberFormat="1" applyFont="1" applyBorder="1" applyAlignment="1">
      <alignment horizontal="center"/>
    </xf>
    <xf numFmtId="197" fontId="114" fillId="0" borderId="86" xfId="13084" applyFont="1" applyBorder="1" applyAlignment="1">
      <alignment horizontal="center" vertical="center" wrapText="1"/>
    </xf>
    <xf numFmtId="197" fontId="109" fillId="0" borderId="86" xfId="13084" applyFont="1" applyBorder="1" applyAlignment="1">
      <alignment horizontal="center" vertical="center" wrapText="1"/>
    </xf>
    <xf numFmtId="197" fontId="109" fillId="0" borderId="88" xfId="13084" applyFont="1" applyBorder="1" applyAlignment="1">
      <alignment horizontal="center" vertical="center"/>
    </xf>
    <xf numFmtId="49" fontId="121" fillId="0" borderId="88" xfId="13087" applyNumberFormat="1" applyFont="1" applyBorder="1" applyAlignment="1">
      <alignment horizontal="center" vertical="center"/>
    </xf>
    <xf numFmtId="49" fontId="121" fillId="0" borderId="81" xfId="13087" applyNumberFormat="1" applyFont="1" applyBorder="1" applyAlignment="1">
      <alignment horizontal="center" vertical="center"/>
    </xf>
    <xf numFmtId="199" fontId="121" fillId="18" borderId="86" xfId="13089" applyNumberFormat="1" applyFont="1" applyFill="1" applyBorder="1" applyAlignment="1">
      <alignment horizontal="center"/>
    </xf>
    <xf numFmtId="197" fontId="110" fillId="18" borderId="0" xfId="13088" applyNumberFormat="1" applyFont="1" applyFill="1" applyAlignment="1">
      <alignment horizontal="left" vertical="center"/>
    </xf>
    <xf numFmtId="197" fontId="109" fillId="0" borderId="33" xfId="13084" applyFont="1" applyBorder="1" applyAlignment="1">
      <alignment horizontal="center" vertical="center"/>
    </xf>
    <xf numFmtId="198" fontId="109" fillId="18" borderId="0" xfId="13084" applyNumberFormat="1" applyFont="1" applyFill="1" applyAlignment="1">
      <alignment horizontal="center" vertical="center" wrapText="1"/>
    </xf>
    <xf numFmtId="198" fontId="109" fillId="0" borderId="86" xfId="13084" applyNumberFormat="1" applyFont="1" applyBorder="1" applyAlignment="1">
      <alignment horizontal="center" vertical="center" wrapText="1"/>
    </xf>
    <xf numFmtId="198" fontId="109" fillId="0" borderId="87" xfId="13084" applyNumberFormat="1" applyFont="1" applyBorder="1" applyAlignment="1">
      <alignment horizontal="center" vertical="center" wrapText="1"/>
    </xf>
    <xf numFmtId="191" fontId="111" fillId="0" borderId="86" xfId="13089" applyNumberFormat="1" applyFont="1" applyBorder="1" applyAlignment="1">
      <alignment horizontal="center" vertical="center" wrapText="1"/>
    </xf>
    <xf numFmtId="198" fontId="109" fillId="0" borderId="86" xfId="13084" applyNumberFormat="1" applyFont="1" applyBorder="1" applyAlignment="1">
      <alignment horizontal="center" vertical="center"/>
    </xf>
    <xf numFmtId="198" fontId="109" fillId="0" borderId="89" xfId="13084" applyNumberFormat="1" applyFont="1" applyBorder="1" applyAlignment="1">
      <alignment horizontal="center" vertical="center"/>
    </xf>
    <xf numFmtId="197" fontId="109" fillId="0" borderId="88" xfId="13084" applyFont="1" applyBorder="1" applyAlignment="1">
      <alignment vertical="center"/>
    </xf>
    <xf numFmtId="198" fontId="109" fillId="0" borderId="81" xfId="13084" applyNumberFormat="1" applyFont="1" applyBorder="1" applyAlignment="1">
      <alignment horizontal="center" vertical="center"/>
    </xf>
    <xf numFmtId="198" fontId="109" fillId="0" borderId="36" xfId="13084" applyNumberFormat="1" applyFont="1" applyBorder="1" applyAlignment="1">
      <alignment horizontal="center" vertical="center"/>
    </xf>
    <xf numFmtId="197" fontId="109" fillId="0" borderId="81" xfId="13084" applyFont="1" applyBorder="1" applyAlignment="1">
      <alignment vertical="center"/>
    </xf>
    <xf numFmtId="198" fontId="109" fillId="18" borderId="0" xfId="13085" applyNumberFormat="1" applyFont="1" applyFill="1" applyAlignment="1">
      <alignment horizontal="center"/>
    </xf>
    <xf numFmtId="197" fontId="109" fillId="18" borderId="0" xfId="13085" applyFont="1" applyFill="1" applyAlignment="1">
      <alignment horizontal="center"/>
    </xf>
    <xf numFmtId="0" fontId="111" fillId="18" borderId="0" xfId="13089" applyNumberFormat="1" applyFont="1" applyFill="1">
      <alignment vertical="center"/>
    </xf>
    <xf numFmtId="197" fontId="110" fillId="18" borderId="0" xfId="13085" applyFont="1" applyFill="1"/>
    <xf numFmtId="197" fontId="109" fillId="0" borderId="0" xfId="13084" applyFont="1" applyAlignment="1">
      <alignment horizontal="center" vertical="center" wrapText="1"/>
    </xf>
    <xf numFmtId="191" fontId="122" fillId="0" borderId="86" xfId="13089" applyNumberFormat="1" applyFont="1" applyBorder="1" applyAlignment="1">
      <alignment horizontal="center" vertical="center" wrapText="1"/>
    </xf>
    <xf numFmtId="197" fontId="109" fillId="0" borderId="29" xfId="13084" applyFont="1" applyBorder="1" applyAlignment="1">
      <alignment horizontal="center" vertical="center" wrapText="1"/>
    </xf>
    <xf numFmtId="197" fontId="109" fillId="0" borderId="0" xfId="13084" applyFont="1" applyAlignment="1">
      <alignment horizontal="center" vertical="center"/>
    </xf>
    <xf numFmtId="191" fontId="123" fillId="0" borderId="86" xfId="13089" applyNumberFormat="1" applyFont="1" applyBorder="1" applyAlignment="1">
      <alignment horizontal="center" vertical="center" wrapText="1"/>
    </xf>
    <xf numFmtId="197" fontId="109" fillId="0" borderId="29" xfId="13084" applyFont="1" applyBorder="1" applyAlignment="1">
      <alignment horizontal="center" vertical="center"/>
    </xf>
    <xf numFmtId="197" fontId="110" fillId="18" borderId="0" xfId="13085" applyFont="1" applyFill="1" applyAlignment="1">
      <alignment horizontal="center"/>
    </xf>
    <xf numFmtId="198" fontId="111" fillId="0" borderId="86" xfId="13084" applyNumberFormat="1" applyFont="1" applyBorder="1" applyAlignment="1">
      <alignment horizontal="center" vertical="center" wrapText="1"/>
    </xf>
    <xf numFmtId="197" fontId="109" fillId="17" borderId="87" xfId="13084" applyFont="1" applyFill="1" applyBorder="1" applyAlignment="1">
      <alignment horizontal="center" vertical="center" wrapText="1"/>
    </xf>
    <xf numFmtId="198" fontId="111" fillId="0" borderId="81" xfId="13084" applyNumberFormat="1" applyFont="1" applyBorder="1" applyAlignment="1">
      <alignment horizontal="center" vertical="center" wrapText="1"/>
    </xf>
    <xf numFmtId="198" fontId="109" fillId="0" borderId="81" xfId="13084" applyNumberFormat="1" applyFont="1" applyBorder="1" applyAlignment="1">
      <alignment horizontal="center" vertical="center" wrapText="1"/>
    </xf>
    <xf numFmtId="197" fontId="109" fillId="17" borderId="0" xfId="13084" applyFont="1" applyFill="1" applyAlignment="1">
      <alignment horizontal="center" vertical="center" wrapText="1"/>
    </xf>
    <xf numFmtId="197" fontId="109" fillId="17" borderId="29" xfId="13084" applyFont="1" applyFill="1" applyBorder="1" applyAlignment="1">
      <alignment horizontal="center" vertical="center" wrapText="1"/>
    </xf>
    <xf numFmtId="197" fontId="109" fillId="0" borderId="81" xfId="13084" applyFont="1" applyBorder="1" applyAlignment="1">
      <alignment horizontal="center" vertical="center"/>
    </xf>
    <xf numFmtId="49" fontId="109" fillId="18" borderId="0" xfId="13086" applyNumberFormat="1" applyFont="1" applyFill="1" applyAlignment="1">
      <alignment horizontal="center" vertical="center" shrinkToFit="1"/>
    </xf>
    <xf numFmtId="197" fontId="109" fillId="18" borderId="0" xfId="13090" applyFont="1" applyFill="1" applyAlignment="1">
      <alignment horizontal="center" vertical="center" wrapText="1"/>
    </xf>
    <xf numFmtId="197" fontId="110" fillId="18" borderId="0" xfId="13086" applyFont="1" applyFill="1" applyAlignment="1">
      <alignment horizontal="left" vertical="center" shrinkToFit="1"/>
    </xf>
    <xf numFmtId="49" fontId="110" fillId="18" borderId="0" xfId="13088" applyNumberFormat="1" applyFont="1" applyFill="1" applyAlignment="1">
      <alignment horizontal="left" vertical="center"/>
    </xf>
    <xf numFmtId="197" fontId="109" fillId="0" borderId="88" xfId="13084" applyFont="1" applyBorder="1" applyAlignment="1">
      <alignment horizontal="center" vertical="center" wrapText="1"/>
    </xf>
    <xf numFmtId="197" fontId="109" fillId="0" borderId="89" xfId="13084" applyFont="1" applyBorder="1" applyAlignment="1">
      <alignment horizontal="center" vertical="center"/>
    </xf>
    <xf numFmtId="179" fontId="109" fillId="18" borderId="0" xfId="13086" applyNumberFormat="1" applyFont="1" applyFill="1" applyAlignment="1">
      <alignment horizontal="center" vertical="center" shrinkToFit="1"/>
    </xf>
    <xf numFmtId="198" fontId="111" fillId="0" borderId="0" xfId="13084" applyNumberFormat="1" applyFont="1" applyAlignment="1">
      <alignment horizontal="center" vertical="center" wrapText="1"/>
    </xf>
    <xf numFmtId="197" fontId="110" fillId="17" borderId="0" xfId="13086" applyFont="1" applyFill="1" applyAlignment="1">
      <alignment horizontal="left" vertical="center" shrinkToFit="1"/>
    </xf>
    <xf numFmtId="191" fontId="124" fillId="0" borderId="86" xfId="13089" applyNumberFormat="1" applyFont="1" applyBorder="1" applyAlignment="1">
      <alignment horizontal="center" vertical="center" wrapText="1"/>
    </xf>
    <xf numFmtId="197" fontId="110" fillId="18" borderId="0" xfId="13086" applyFont="1" applyFill="1" applyAlignment="1">
      <alignment horizontal="center" vertical="center"/>
    </xf>
    <xf numFmtId="197" fontId="109" fillId="0" borderId="86" xfId="13084" applyFont="1" applyBorder="1" applyAlignment="1">
      <alignment horizontal="center" vertical="center" wrapText="1"/>
    </xf>
    <xf numFmtId="197" fontId="110" fillId="18" borderId="0" xfId="13086" applyFont="1" applyFill="1" applyAlignment="1">
      <alignment horizontal="left" vertical="center" shrinkToFit="1"/>
    </xf>
    <xf numFmtId="197" fontId="110" fillId="16" borderId="0" xfId="13086" applyFont="1" applyFill="1" applyAlignment="1">
      <alignment vertical="center"/>
    </xf>
    <xf numFmtId="198" fontId="111" fillId="18" borderId="0" xfId="13084" applyNumberFormat="1" applyFont="1" applyFill="1" applyAlignment="1">
      <alignment horizontal="center" vertical="center" wrapText="1"/>
    </xf>
    <xf numFmtId="197" fontId="110" fillId="18" borderId="0" xfId="13086" applyFont="1" applyFill="1" applyAlignment="1">
      <alignment vertical="center"/>
    </xf>
    <xf numFmtId="197" fontId="110" fillId="18" borderId="0" xfId="13086" applyFont="1" applyFill="1" applyAlignment="1">
      <alignment horizontal="center" vertical="center"/>
    </xf>
    <xf numFmtId="197" fontId="109" fillId="0" borderId="0" xfId="13084" applyFont="1" applyAlignment="1">
      <alignment horizontal="center" vertical="center" wrapText="1"/>
    </xf>
    <xf numFmtId="191" fontId="111" fillId="17" borderId="86" xfId="13089" applyNumberFormat="1" applyFont="1" applyFill="1" applyBorder="1" applyAlignment="1">
      <alignment horizontal="center" vertical="center"/>
    </xf>
    <xf numFmtId="191" fontId="111" fillId="17" borderId="86" xfId="13089" applyNumberFormat="1" applyFont="1" applyFill="1" applyBorder="1" applyAlignment="1">
      <alignment horizontal="center" vertical="center" wrapText="1"/>
    </xf>
    <xf numFmtId="197" fontId="125" fillId="0" borderId="0" xfId="13089" applyFont="1" applyAlignment="1">
      <alignment horizontal="center" vertical="center"/>
    </xf>
    <xf numFmtId="197" fontId="109" fillId="18" borderId="0" xfId="13086" applyFont="1" applyFill="1" applyAlignment="1">
      <alignment horizontal="center" vertical="center" shrinkToFit="1"/>
    </xf>
    <xf numFmtId="197" fontId="110" fillId="0" borderId="0" xfId="13085" applyFont="1" applyAlignment="1">
      <alignment vertical="center"/>
    </xf>
    <xf numFmtId="197" fontId="109" fillId="18" borderId="0" xfId="13085" applyFont="1" applyFill="1" applyAlignment="1">
      <alignment horizontal="center" vertical="center"/>
    </xf>
    <xf numFmtId="197" fontId="109" fillId="15" borderId="0" xfId="13086" applyFont="1" applyFill="1" applyAlignment="1">
      <alignment horizontal="center" vertical="center"/>
    </xf>
    <xf numFmtId="49" fontId="109" fillId="15" borderId="0" xfId="13086" applyNumberFormat="1" applyFont="1" applyFill="1" applyAlignment="1">
      <alignment horizontal="center" vertical="center" shrinkToFit="1"/>
    </xf>
    <xf numFmtId="197" fontId="109" fillId="15" borderId="0" xfId="13090" applyFont="1" applyFill="1" applyAlignment="1">
      <alignment horizontal="center" vertical="center" wrapText="1"/>
    </xf>
    <xf numFmtId="197" fontId="110" fillId="0" borderId="0" xfId="13090" applyFont="1" applyAlignment="1">
      <alignment horizontal="left" vertical="center"/>
    </xf>
    <xf numFmtId="197" fontId="110" fillId="0" borderId="0" xfId="13090" applyFont="1" applyAlignment="1">
      <alignment horizontal="left" vertical="center" wrapText="1"/>
    </xf>
    <xf numFmtId="0" fontId="110" fillId="0" borderId="0" xfId="13085" applyNumberFormat="1" applyFont="1" applyAlignment="1">
      <alignment horizontal="center" vertical="center"/>
    </xf>
    <xf numFmtId="197" fontId="117" fillId="0" borderId="0" xfId="13090" applyFont="1" applyAlignment="1">
      <alignment horizontal="center" vertical="center"/>
    </xf>
  </cellXfs>
  <cellStyles count="13091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7"/>
    <cellStyle name="常规 10 2 2 5" xfId="13088"/>
    <cellStyle name="常规 10 2 3" xfId="6451"/>
    <cellStyle name="常规 10 2 3 2" xfId="13056"/>
    <cellStyle name="常规 10 2 4" xfId="6452"/>
    <cellStyle name="常规 10 2 4 2" xfId="13086"/>
    <cellStyle name="常规 10 2 5" xfId="6453"/>
    <cellStyle name="常规 10 2 6" xfId="13044"/>
    <cellStyle name="常规 10 2 7" xfId="13069"/>
    <cellStyle name="常规 10 2 8" xfId="13072"/>
    <cellStyle name="常规 10 2 9" xfId="13085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9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60"/>
    <cellStyle name="常规 13 2" xfId="6543"/>
    <cellStyle name="常规 13 3" xfId="6544"/>
    <cellStyle name="常规 13 4" xfId="6545"/>
    <cellStyle name="常规 13 5" xfId="6546"/>
    <cellStyle name="常规 133" xfId="13059"/>
    <cellStyle name="常规 14" xfId="13070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76"/>
    <cellStyle name="常规 15 10" xfId="6562"/>
    <cellStyle name="常规 15 11" xfId="13089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7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80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4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50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48"/>
    <cellStyle name="常规 2 67" xfId="13062"/>
    <cellStyle name="常规 2 68" xfId="13083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45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46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50" xfId="13078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6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4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7"/>
    <cellStyle name="常规_schedule OCT(2012) - COLUMBUS(WB) (2) 2" xfId="13049"/>
    <cellStyle name="常规_Sheet1" xfId="12932"/>
    <cellStyle name="常规_Sheet1 2" xfId="13043"/>
    <cellStyle name="常规_Sheet1 2 2" xfId="13063"/>
    <cellStyle name="常规_Sheet1 3" xfId="13061"/>
    <cellStyle name="常规_Sheet1 4" xfId="13068"/>
    <cellStyle name="常规_Sheet1 5" xfId="13075"/>
    <cellStyle name="常规_Sheet1 5 2" xfId="13090"/>
    <cellStyle name="常规_Sheet1 6" xfId="13079"/>
    <cellStyle name="常规_Sheet1_1" xfId="12933"/>
    <cellStyle name="常规_Sheet1_1 2" xfId="13040"/>
    <cellStyle name="常规_Sheet1_1 3" xfId="13055"/>
    <cellStyle name="常规_Sheet1_1 4" xfId="13071"/>
    <cellStyle name="常规_Sheet1_1 5" xfId="13077"/>
    <cellStyle name="常规_Sheet1_1 5 2" xfId="13084"/>
    <cellStyle name="常规_Sheet1_16" xfId="12936"/>
    <cellStyle name="常规_Sheet1_2" xfId="13065"/>
    <cellStyle name="常规_Sheet1_35" xfId="12937"/>
    <cellStyle name="常规_Sheet1_44" xfId="12938"/>
    <cellStyle name="常规_Sheet1_47" xfId="12939"/>
    <cellStyle name="常规_Sheet1_73" xfId="13051"/>
    <cellStyle name="常规_Sheet1_73 2" xfId="13081"/>
    <cellStyle name="常规_上海口岸船期表_57" xfId="13042"/>
    <cellStyle name="常规_上海口岸船期表_63" xfId="13041"/>
    <cellStyle name="常规_上海口岸船期表_63 2" xfId="13082"/>
    <cellStyle name="常规_上海口岸船期表_64" xfId="13053"/>
    <cellStyle name="常规_万达运通2012年8月份拼箱船期表" xfId="13073"/>
    <cellStyle name="常规_万达运通2012年8月份拼箱船期表 2" xfId="13087"/>
    <cellStyle name="超連結 2" xfId="11629"/>
    <cellStyle name="超連結 2 2" xfId="11630"/>
    <cellStyle name="超連結 2 3" xfId="11631"/>
    <cellStyle name="超链接 2" xfId="13052"/>
    <cellStyle name="超链接 3" xfId="13058"/>
    <cellStyle name="超链接 4" xfId="13074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48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698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28973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28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4223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51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701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467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5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5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3751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3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3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3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3934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yangming.com/e-service/Vessel_Tracking/vessel_tracking_detail.aspx?vessel=HNDP&amp;func=current" TargetMode="External"/><Relationship Id="rId13" Type="http://schemas.openxmlformats.org/officeDocument/2006/relationships/printerSettings" Target="../printerSettings/printerSettings2.bin"/><Relationship Id="rId3" Type="http://schemas.openxmlformats.org/officeDocument/2006/relationships/hyperlink" Target="http://www.yangming.com/e-service/Vessel_Tracking/vessel_tracking_detail.aspx?vessel=HNEH&amp;func=current" TargetMode="External"/><Relationship Id="rId7" Type="http://schemas.openxmlformats.org/officeDocument/2006/relationships/hyperlink" Target="http://www.yangming.com/e-service/Vessel_Tracking/vessel_tracking_detail.aspx?vessel=HNJR&amp;func=current" TargetMode="External"/><Relationship Id="rId12" Type="http://schemas.openxmlformats.org/officeDocument/2006/relationships/hyperlink" Target="http://www.yangming.com/e-service/Vessel_Tracking/vessel_tracking_detail.aspx?vessel=HNEH&amp;func=current" TargetMode="External"/><Relationship Id="rId2" Type="http://schemas.openxmlformats.org/officeDocument/2006/relationships/hyperlink" Target="http://www.yangming.com/e-service/Vessel_Tracking/vessel_tracking_detail.aspx?vessel=HNDP&amp;func=current" TargetMode="External"/><Relationship Id="rId1" Type="http://schemas.openxmlformats.org/officeDocument/2006/relationships/hyperlink" Target="http://www.yangming.com/e-service/Vessel_Tracking/vessel_tracking_detail.aspx?vessel=HNJR&amp;func=current" TargetMode="External"/><Relationship Id="rId6" Type="http://schemas.openxmlformats.org/officeDocument/2006/relationships/hyperlink" Target="http://www.yangming.com/e-service/Vessel_Tracking/vessel_tracking_detail.aspx?vessel=HNEH&amp;func=current" TargetMode="External"/><Relationship Id="rId11" Type="http://schemas.openxmlformats.org/officeDocument/2006/relationships/hyperlink" Target="http://www.yangming.com/e-service/Vessel_Tracking/vessel_tracking_detail.aspx?vessel=HNDP&amp;func=current" TargetMode="External"/><Relationship Id="rId5" Type="http://schemas.openxmlformats.org/officeDocument/2006/relationships/hyperlink" Target="http://www.yangming.com/e-service/Vessel_Tracking/vessel_tracking_detail.aspx?vessel=HNDP&amp;func=current" TargetMode="External"/><Relationship Id="rId10" Type="http://schemas.openxmlformats.org/officeDocument/2006/relationships/hyperlink" Target="http://www.yangming.com/e-service/Vessel_Tracking/vessel_tracking_detail.aspx?vessel=HNJR&amp;func=current" TargetMode="External"/><Relationship Id="rId4" Type="http://schemas.openxmlformats.org/officeDocument/2006/relationships/hyperlink" Target="http://www.yangming.com/e-service/Vessel_Tracking/vessel_tracking_detail.aspx?vessel=HNJR&amp;func=current" TargetMode="External"/><Relationship Id="rId9" Type="http://schemas.openxmlformats.org/officeDocument/2006/relationships/hyperlink" Target="http://www.yangming.com/e-service/Vessel_Tracking/vessel_tracking_detail.aspx?vessel=HNEH&amp;func=current" TargetMode="External"/><Relationship Id="rId1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cn.wanhai.com/cec/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www.maersk.com.cn/schedules/vesselSchedules?vesselCode=H7H&amp;fromDate=2024-11-29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printerSettings" Target="../printerSettings/printerSettings3.bin"/><Relationship Id="rId7" Type="http://schemas.openxmlformats.org/officeDocument/2006/relationships/hyperlink" Target="https://cn.wanhai.com/cec/" TargetMode="External"/><Relationship Id="rId2" Type="http://schemas.openxmlformats.org/officeDocument/2006/relationships/hyperlink" Target="https://cn.wanhai.com/cec/" TargetMode="External"/><Relationship Id="rId16" Type="http://schemas.openxmlformats.org/officeDocument/2006/relationships/hyperlink" Target="https://cn.wanhai.com/cec/" TargetMode="External"/><Relationship Id="rId29" Type="http://schemas.openxmlformats.org/officeDocument/2006/relationships/hyperlink" Target="https://cn.wanhai.com/cec/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www.maersk.com.cn/schedules/vesselSchedules?vesselCode=CJ7&amp;fromDate=2024-11-01" TargetMode="External"/><Relationship Id="rId37" Type="http://schemas.openxmlformats.org/officeDocument/2006/relationships/hyperlink" Target="https://www.maersk.com.cn/schedules/vesselSchedules?vesselCode=1CM&amp;fromDate=2024-11-01" TargetMode="External"/><Relationship Id="rId40" Type="http://schemas.openxmlformats.org/officeDocument/2006/relationships/hyperlink" Target="https://cn.wanhai.com/cec/" TargetMode="External"/><Relationship Id="rId45" Type="http://schemas.openxmlformats.org/officeDocument/2006/relationships/hyperlink" Target="https://www.maersk.com.cn/schedules/vesselSchedules?vesselCode=EP4&amp;fromDate=2024-11-01" TargetMode="External"/><Relationship Id="rId5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www.maersk.com.cn/schedules/vesselSchedules?vesselCode=CJ7&amp;fromDate=2024-11-01" TargetMode="External"/><Relationship Id="rId10" Type="http://schemas.openxmlformats.org/officeDocument/2006/relationships/hyperlink" Target="https://cn.wanhai.com/cec/" TargetMode="External"/><Relationship Id="rId19" Type="http://schemas.openxmlformats.org/officeDocument/2006/relationships/hyperlink" Target="https://cn.wanhai.com/cec/" TargetMode="External"/><Relationship Id="rId31" Type="http://schemas.openxmlformats.org/officeDocument/2006/relationships/hyperlink" Target="https://www.maersk.com.cn/schedules/vesselSchedules?vesselCode=579&amp;fromDate=2024-11-01" TargetMode="External"/><Relationship Id="rId44" Type="http://schemas.openxmlformats.org/officeDocument/2006/relationships/hyperlink" Target="https://www.maersk.com.cn/schedules/vesselSchedules?vesselCode=EO8&amp;fromDate=2024-11-01" TargetMode="External"/><Relationship Id="rId4" Type="http://schemas.openxmlformats.org/officeDocument/2006/relationships/hyperlink" Target="https://cn.wanhai.com/cec/" TargetMode="External"/><Relationship Id="rId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www.maersk.com.cn/schedules/vesselSchedules?vesselCode=579&amp;fromDate=2024-11-01" TargetMode="External"/><Relationship Id="rId43" Type="http://schemas.openxmlformats.org/officeDocument/2006/relationships/hyperlink" Target="https://www.maersk.com.cn/schedules/vesselSchedules?vesselCode=EH7&amp;fromDate=2024-11-01" TargetMode="External"/><Relationship Id="rId48" Type="http://schemas.openxmlformats.org/officeDocument/2006/relationships/drawing" Target="../drawings/drawing3.xml"/><Relationship Id="rId8" Type="http://schemas.openxmlformats.org/officeDocument/2006/relationships/hyperlink" Target="https://cn.wanhai.com/cec/" TargetMode="External"/><Relationship Id="rId3" Type="http://schemas.openxmlformats.org/officeDocument/2006/relationships/hyperlink" Target="https://cn.wanhai.com/cec/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www.maersk.com.cn/schedules/vesselSchedules?vesselCode=1CM&amp;fromDate=2024-11-01" TargetMode="External"/><Relationship Id="rId38" Type="http://schemas.openxmlformats.org/officeDocument/2006/relationships/hyperlink" Target="https://www.maersk.com.cn/schedules/vesselSchedules?vesselCode=H7H&amp;fromDate=2024-11-29" TargetMode="External"/><Relationship Id="rId46" Type="http://schemas.openxmlformats.org/officeDocument/2006/relationships/hyperlink" Target="https://www.maersk.com.cn/schedules/vesselSchedules?vesselCode=EP3&amp;fromDate=2024-11-01" TargetMode="External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8"/>
  <sheetViews>
    <sheetView tabSelected="1" workbookViewId="0">
      <selection activeCell="H9" sqref="H9"/>
    </sheetView>
  </sheetViews>
  <sheetFormatPr defaultRowHeight="14.25"/>
  <cols>
    <col min="1" max="1" width="24" style="1" customWidth="1"/>
    <col min="2" max="2" width="35.5" style="7" bestFit="1" customWidth="1"/>
    <col min="3" max="3" width="14.125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2" customFormat="1" ht="67.5" customHeight="1">
      <c r="A1" s="786" t="s">
        <v>186</v>
      </c>
      <c r="B1" s="786"/>
      <c r="C1" s="786"/>
      <c r="D1" s="786"/>
      <c r="E1" s="786"/>
      <c r="F1" s="786"/>
      <c r="G1" s="786"/>
    </row>
    <row r="2" spans="1:7" s="2" customFormat="1" ht="33.75" customHeight="1">
      <c r="A2" s="787" t="s">
        <v>16</v>
      </c>
      <c r="B2" s="787"/>
      <c r="C2" s="3"/>
      <c r="D2" s="8"/>
      <c r="E2" s="3"/>
      <c r="F2" s="3"/>
      <c r="G2" s="4" t="s">
        <v>610</v>
      </c>
    </row>
    <row r="3" spans="1:7" s="6" customFormat="1" ht="22.5" customHeight="1">
      <c r="A3" s="744" t="s">
        <v>188</v>
      </c>
      <c r="B3" s="744"/>
      <c r="C3" s="744"/>
      <c r="D3" s="744"/>
      <c r="E3" s="744"/>
      <c r="F3" s="744"/>
      <c r="G3" s="744"/>
    </row>
    <row r="4" spans="1:7" s="5" customFormat="1" ht="15.75" customHeight="1">
      <c r="A4" s="10" t="s">
        <v>190</v>
      </c>
      <c r="B4" s="739" t="s">
        <v>19</v>
      </c>
      <c r="C4" s="739" t="s">
        <v>20</v>
      </c>
      <c r="D4" s="739" t="s">
        <v>21</v>
      </c>
      <c r="E4" s="42" t="s">
        <v>189</v>
      </c>
      <c r="F4" s="42" t="s">
        <v>22</v>
      </c>
      <c r="G4" s="42" t="s">
        <v>18</v>
      </c>
    </row>
    <row r="5" spans="1:7" s="5" customFormat="1" ht="15.75" customHeight="1">
      <c r="A5" s="10"/>
      <c r="B5" s="740"/>
      <c r="C5" s="740"/>
      <c r="D5" s="740"/>
      <c r="E5" s="53" t="s">
        <v>14</v>
      </c>
      <c r="F5" s="42" t="s">
        <v>23</v>
      </c>
      <c r="G5" s="42" t="s">
        <v>24</v>
      </c>
    </row>
    <row r="6" spans="1:7" s="5" customFormat="1" ht="15.75" customHeight="1">
      <c r="A6" s="11"/>
      <c r="B6" s="65" t="s">
        <v>611</v>
      </c>
      <c r="C6" s="65" t="s">
        <v>27</v>
      </c>
      <c r="D6" s="762" t="s">
        <v>202</v>
      </c>
      <c r="E6" s="67">
        <v>45595</v>
      </c>
      <c r="F6" s="67">
        <f>E6+6</f>
        <v>45601</v>
      </c>
      <c r="G6" s="61">
        <f>F6+39</f>
        <v>45640</v>
      </c>
    </row>
    <row r="7" spans="1:7" s="5" customFormat="1" ht="15.75" customHeight="1">
      <c r="A7" s="11"/>
      <c r="B7" s="65" t="s">
        <v>432</v>
      </c>
      <c r="C7" s="65"/>
      <c r="D7" s="729"/>
      <c r="E7" s="140">
        <f>E6+7</f>
        <v>45602</v>
      </c>
      <c r="F7" s="67">
        <f t="shared" ref="E7:F10" si="0">F6+7</f>
        <v>45608</v>
      </c>
      <c r="G7" s="61">
        <f t="shared" ref="G7:G10" si="1">F7+39</f>
        <v>45647</v>
      </c>
    </row>
    <row r="8" spans="1:7" s="5" customFormat="1" ht="15.75" customHeight="1">
      <c r="A8" s="11"/>
      <c r="B8" s="65" t="s">
        <v>612</v>
      </c>
      <c r="C8" s="65" t="s">
        <v>146</v>
      </c>
      <c r="D8" s="729"/>
      <c r="E8" s="140">
        <f t="shared" si="0"/>
        <v>45609</v>
      </c>
      <c r="F8" s="67">
        <f t="shared" si="0"/>
        <v>45615</v>
      </c>
      <c r="G8" s="61">
        <f t="shared" si="1"/>
        <v>45654</v>
      </c>
    </row>
    <row r="9" spans="1:7" s="5" customFormat="1" ht="15.75" customHeight="1">
      <c r="A9" s="11"/>
      <c r="B9" s="65" t="s">
        <v>613</v>
      </c>
      <c r="C9" s="65" t="s">
        <v>80</v>
      </c>
      <c r="D9" s="729"/>
      <c r="E9" s="140">
        <f t="shared" si="0"/>
        <v>45616</v>
      </c>
      <c r="F9" s="67">
        <f t="shared" si="0"/>
        <v>45622</v>
      </c>
      <c r="G9" s="61">
        <f t="shared" si="1"/>
        <v>45661</v>
      </c>
    </row>
    <row r="10" spans="1:7" s="5" customFormat="1" ht="15.75" customHeight="1">
      <c r="A10" s="11"/>
      <c r="B10" s="65" t="s">
        <v>614</v>
      </c>
      <c r="C10" s="65" t="s">
        <v>60</v>
      </c>
      <c r="D10" s="730"/>
      <c r="E10" s="140">
        <f t="shared" si="0"/>
        <v>45623</v>
      </c>
      <c r="F10" s="67">
        <f t="shared" si="0"/>
        <v>45629</v>
      </c>
      <c r="G10" s="61">
        <f t="shared" si="1"/>
        <v>45668</v>
      </c>
    </row>
    <row r="11" spans="1:7" s="5" customFormat="1" ht="15.75" customHeight="1">
      <c r="A11" s="11"/>
      <c r="B11" s="788"/>
      <c r="C11" s="788"/>
      <c r="D11" s="788"/>
      <c r="E11" s="788"/>
      <c r="F11" s="788"/>
      <c r="G11" s="788"/>
    </row>
    <row r="12" spans="1:7" s="5" customFormat="1" ht="15.75" customHeight="1">
      <c r="A12" s="11"/>
      <c r="B12" s="789"/>
      <c r="C12" s="789"/>
      <c r="D12" s="789"/>
      <c r="E12" s="789"/>
      <c r="F12" s="789"/>
      <c r="G12" s="789"/>
    </row>
    <row r="13" spans="1:7" s="5" customFormat="1" ht="15.75" customHeight="1">
      <c r="A13" s="11"/>
      <c r="B13" s="727" t="s">
        <v>19</v>
      </c>
      <c r="C13" s="727" t="s">
        <v>20</v>
      </c>
      <c r="D13" s="727" t="s">
        <v>193</v>
      </c>
      <c r="E13" s="59" t="s">
        <v>194</v>
      </c>
      <c r="F13" s="59" t="s">
        <v>22</v>
      </c>
      <c r="G13" s="59" t="s">
        <v>18</v>
      </c>
    </row>
    <row r="14" spans="1:7" s="5" customFormat="1" ht="15.75" customHeight="1">
      <c r="A14" s="11"/>
      <c r="B14" s="728"/>
      <c r="C14" s="728"/>
      <c r="D14" s="728"/>
      <c r="E14" s="64" t="s">
        <v>14</v>
      </c>
      <c r="F14" s="59" t="s">
        <v>23</v>
      </c>
      <c r="G14" s="59" t="s">
        <v>24</v>
      </c>
    </row>
    <row r="15" spans="1:7" s="5" customFormat="1" ht="15.75" customHeight="1">
      <c r="A15" s="11"/>
      <c r="B15" s="65" t="s">
        <v>432</v>
      </c>
      <c r="C15" s="65"/>
      <c r="D15" s="762" t="s">
        <v>395</v>
      </c>
      <c r="E15" s="67">
        <v>45596</v>
      </c>
      <c r="F15" s="67">
        <f>E15+6</f>
        <v>45602</v>
      </c>
      <c r="G15" s="67">
        <f>F15+44</f>
        <v>45646</v>
      </c>
    </row>
    <row r="16" spans="1:7" s="5" customFormat="1" ht="15.75" customHeight="1">
      <c r="A16" s="11"/>
      <c r="B16" s="65" t="s">
        <v>615</v>
      </c>
      <c r="C16" s="65" t="s">
        <v>616</v>
      </c>
      <c r="D16" s="729"/>
      <c r="E16" s="62">
        <f t="shared" ref="E16:G19" si="2">E15+7</f>
        <v>45603</v>
      </c>
      <c r="F16" s="67">
        <f t="shared" si="2"/>
        <v>45609</v>
      </c>
      <c r="G16" s="61">
        <f t="shared" si="2"/>
        <v>45653</v>
      </c>
    </row>
    <row r="17" spans="1:7" s="5" customFormat="1" ht="15.75" customHeight="1">
      <c r="A17" s="11"/>
      <c r="B17" s="65" t="s">
        <v>617</v>
      </c>
      <c r="C17" s="65" t="s">
        <v>618</v>
      </c>
      <c r="D17" s="729"/>
      <c r="E17" s="62">
        <f t="shared" si="2"/>
        <v>45610</v>
      </c>
      <c r="F17" s="67">
        <f t="shared" si="2"/>
        <v>45616</v>
      </c>
      <c r="G17" s="61">
        <f t="shared" si="2"/>
        <v>45660</v>
      </c>
    </row>
    <row r="18" spans="1:7" s="5" customFormat="1" ht="15.75" customHeight="1">
      <c r="A18" s="11"/>
      <c r="B18" s="65" t="s">
        <v>619</v>
      </c>
      <c r="C18" s="65" t="s">
        <v>620</v>
      </c>
      <c r="D18" s="729"/>
      <c r="E18" s="62">
        <f t="shared" si="2"/>
        <v>45617</v>
      </c>
      <c r="F18" s="67">
        <f t="shared" si="2"/>
        <v>45623</v>
      </c>
      <c r="G18" s="61">
        <f t="shared" si="2"/>
        <v>45667</v>
      </c>
    </row>
    <row r="19" spans="1:7" s="5" customFormat="1" ht="15.75" customHeight="1">
      <c r="A19" s="11"/>
      <c r="B19" s="65" t="s">
        <v>621</v>
      </c>
      <c r="C19" s="65" t="s">
        <v>622</v>
      </c>
      <c r="D19" s="730"/>
      <c r="E19" s="62">
        <f t="shared" si="2"/>
        <v>45624</v>
      </c>
      <c r="F19" s="67">
        <f t="shared" si="2"/>
        <v>45630</v>
      </c>
      <c r="G19" s="61">
        <f t="shared" si="2"/>
        <v>45674</v>
      </c>
    </row>
    <row r="20" spans="1:7" s="5" customFormat="1" ht="15.75" customHeight="1">
      <c r="A20" s="11"/>
      <c r="B20" s="66"/>
      <c r="C20" s="66"/>
      <c r="D20" s="81"/>
      <c r="E20" s="75"/>
      <c r="F20" s="76"/>
      <c r="G20" s="76"/>
    </row>
    <row r="21" spans="1:7" s="5" customFormat="1" ht="15.75" customHeight="1">
      <c r="A21" s="11"/>
      <c r="B21" s="79"/>
      <c r="C21" s="79"/>
      <c r="D21" s="79"/>
      <c r="E21" s="79"/>
      <c r="F21" s="76"/>
      <c r="G21" s="76"/>
    </row>
    <row r="22" spans="1:7" s="5" customFormat="1" ht="15.75" customHeight="1">
      <c r="A22" s="11"/>
      <c r="B22" s="727" t="s">
        <v>19</v>
      </c>
      <c r="C22" s="727" t="s">
        <v>20</v>
      </c>
      <c r="D22" s="727" t="s">
        <v>21</v>
      </c>
      <c r="E22" s="59" t="s">
        <v>195</v>
      </c>
      <c r="F22" s="59" t="s">
        <v>22</v>
      </c>
      <c r="G22" s="59" t="s">
        <v>18</v>
      </c>
    </row>
    <row r="23" spans="1:7" s="5" customFormat="1" ht="15.75" customHeight="1">
      <c r="A23" s="11"/>
      <c r="B23" s="728"/>
      <c r="C23" s="728"/>
      <c r="D23" s="728"/>
      <c r="E23" s="64" t="s">
        <v>14</v>
      </c>
      <c r="F23" s="59" t="s">
        <v>23</v>
      </c>
      <c r="G23" s="59" t="s">
        <v>24</v>
      </c>
    </row>
    <row r="24" spans="1:7" s="5" customFormat="1" ht="15.75" customHeight="1">
      <c r="A24" s="11"/>
      <c r="B24" s="120" t="s">
        <v>630</v>
      </c>
      <c r="C24" s="141" t="s">
        <v>132</v>
      </c>
      <c r="D24" s="718" t="s">
        <v>196</v>
      </c>
      <c r="E24" s="67">
        <v>45596</v>
      </c>
      <c r="F24" s="67">
        <f>E24+6</f>
        <v>45602</v>
      </c>
      <c r="G24" s="67">
        <f>F24+43</f>
        <v>45645</v>
      </c>
    </row>
    <row r="25" spans="1:7" s="5" customFormat="1" ht="15.75" customHeight="1">
      <c r="A25" s="11"/>
      <c r="B25" s="120" t="s">
        <v>631</v>
      </c>
      <c r="C25" s="141" t="s">
        <v>632</v>
      </c>
      <c r="D25" s="729"/>
      <c r="E25" s="62">
        <f t="shared" ref="E25" si="3">E24+7</f>
        <v>45603</v>
      </c>
      <c r="F25" s="67">
        <f t="shared" ref="F25:G28" si="4">F24+7</f>
        <v>45609</v>
      </c>
      <c r="G25" s="61">
        <f t="shared" si="4"/>
        <v>45652</v>
      </c>
    </row>
    <row r="26" spans="1:7" s="5" customFormat="1" ht="15.75" customHeight="1">
      <c r="A26" s="11"/>
      <c r="B26" s="120" t="s">
        <v>633</v>
      </c>
      <c r="C26" s="141" t="s">
        <v>634</v>
      </c>
      <c r="D26" s="729"/>
      <c r="E26" s="62">
        <f t="shared" ref="E26" si="5">E25+7</f>
        <v>45610</v>
      </c>
      <c r="F26" s="67">
        <f t="shared" si="4"/>
        <v>45616</v>
      </c>
      <c r="G26" s="61">
        <f t="shared" si="4"/>
        <v>45659</v>
      </c>
    </row>
    <row r="27" spans="1:7" s="5" customFormat="1" ht="15.75" customHeight="1">
      <c r="A27" s="11"/>
      <c r="B27" s="120" t="s">
        <v>635</v>
      </c>
      <c r="C27" s="141" t="s">
        <v>636</v>
      </c>
      <c r="D27" s="729"/>
      <c r="E27" s="62">
        <f t="shared" ref="E27" si="6">E26+7</f>
        <v>45617</v>
      </c>
      <c r="F27" s="67">
        <f t="shared" si="4"/>
        <v>45623</v>
      </c>
      <c r="G27" s="61">
        <f t="shared" si="4"/>
        <v>45666</v>
      </c>
    </row>
    <row r="28" spans="1:7" s="5" customFormat="1" ht="15.75" customHeight="1">
      <c r="A28" s="11"/>
      <c r="B28" s="120" t="s">
        <v>637</v>
      </c>
      <c r="C28" s="141" t="s">
        <v>638</v>
      </c>
      <c r="D28" s="730"/>
      <c r="E28" s="62">
        <f t="shared" ref="E28" si="7">E27+7</f>
        <v>45624</v>
      </c>
      <c r="F28" s="67">
        <f t="shared" si="4"/>
        <v>45630</v>
      </c>
      <c r="G28" s="61">
        <f t="shared" si="4"/>
        <v>45673</v>
      </c>
    </row>
    <row r="29" spans="1:7" s="5" customFormat="1" ht="15.75" customHeight="1">
      <c r="A29" s="11"/>
      <c r="B29" s="47"/>
      <c r="C29" s="47"/>
      <c r="D29" s="16"/>
      <c r="E29" s="13"/>
      <c r="F29" s="17"/>
      <c r="G29" s="14"/>
    </row>
    <row r="30" spans="1:7" s="5" customFormat="1" ht="15.75" customHeight="1">
      <c r="A30" s="11"/>
      <c r="B30" s="15"/>
      <c r="C30" s="15"/>
      <c r="D30" s="15"/>
      <c r="E30" s="15"/>
      <c r="F30" s="14"/>
      <c r="G30" s="14"/>
    </row>
    <row r="31" spans="1:7" s="5" customFormat="1" ht="15.75" customHeight="1">
      <c r="A31" s="784"/>
      <c r="B31" s="784"/>
      <c r="C31" s="18"/>
      <c r="D31" s="19"/>
      <c r="E31" s="19"/>
      <c r="F31" s="54"/>
      <c r="G31" s="54"/>
    </row>
    <row r="32" spans="1:7" s="5" customFormat="1" ht="15.75" customHeight="1">
      <c r="A32" s="56" t="s">
        <v>197</v>
      </c>
      <c r="B32" s="731" t="s">
        <v>198</v>
      </c>
      <c r="C32" s="731" t="s">
        <v>20</v>
      </c>
      <c r="D32" s="731" t="s">
        <v>199</v>
      </c>
      <c r="E32" s="42" t="s">
        <v>194</v>
      </c>
      <c r="F32" s="42" t="s">
        <v>22</v>
      </c>
      <c r="G32" s="52" t="s">
        <v>200</v>
      </c>
    </row>
    <row r="33" spans="1:7" s="5" customFormat="1" ht="15.75" customHeight="1">
      <c r="A33" s="56"/>
      <c r="B33" s="724"/>
      <c r="C33" s="724"/>
      <c r="D33" s="724"/>
      <c r="E33" s="53" t="s">
        <v>14</v>
      </c>
      <c r="F33" s="20" t="s">
        <v>23</v>
      </c>
      <c r="G33" s="42" t="s">
        <v>24</v>
      </c>
    </row>
    <row r="34" spans="1:7" s="5" customFormat="1" ht="15.75" customHeight="1">
      <c r="A34" s="41"/>
      <c r="B34" s="65" t="s">
        <v>432</v>
      </c>
      <c r="C34" s="65"/>
      <c r="D34" s="762" t="s">
        <v>395</v>
      </c>
      <c r="E34" s="67">
        <v>45596</v>
      </c>
      <c r="F34" s="67">
        <f>E34+6</f>
        <v>45602</v>
      </c>
      <c r="G34" s="67">
        <f>F34+40</f>
        <v>45642</v>
      </c>
    </row>
    <row r="35" spans="1:7" s="5" customFormat="1" ht="15.75" customHeight="1">
      <c r="A35" s="41"/>
      <c r="B35" s="65" t="s">
        <v>615</v>
      </c>
      <c r="C35" s="65" t="s">
        <v>616</v>
      </c>
      <c r="D35" s="729"/>
      <c r="E35" s="62">
        <f t="shared" ref="E35" si="8">E34+7</f>
        <v>45603</v>
      </c>
      <c r="F35" s="67">
        <f t="shared" ref="F35:G35" si="9">F34+7</f>
        <v>45609</v>
      </c>
      <c r="G35" s="61">
        <f t="shared" si="9"/>
        <v>45649</v>
      </c>
    </row>
    <row r="36" spans="1:7" s="5" customFormat="1" ht="15.75" customHeight="1">
      <c r="A36" s="41"/>
      <c r="B36" s="65" t="s">
        <v>617</v>
      </c>
      <c r="C36" s="65" t="s">
        <v>618</v>
      </c>
      <c r="D36" s="729"/>
      <c r="E36" s="62">
        <f t="shared" ref="E36" si="10">E35+7</f>
        <v>45610</v>
      </c>
      <c r="F36" s="67">
        <f t="shared" ref="F36:G36" si="11">F35+7</f>
        <v>45616</v>
      </c>
      <c r="G36" s="61">
        <f t="shared" si="11"/>
        <v>45656</v>
      </c>
    </row>
    <row r="37" spans="1:7" s="5" customFormat="1" ht="15.75" customHeight="1">
      <c r="A37" s="41"/>
      <c r="B37" s="65" t="s">
        <v>619</v>
      </c>
      <c r="C37" s="65" t="s">
        <v>620</v>
      </c>
      <c r="D37" s="729"/>
      <c r="E37" s="62">
        <f t="shared" ref="E37" si="12">E36+7</f>
        <v>45617</v>
      </c>
      <c r="F37" s="67">
        <f t="shared" ref="F37:G37" si="13">F36+7</f>
        <v>45623</v>
      </c>
      <c r="G37" s="61">
        <f t="shared" si="13"/>
        <v>45663</v>
      </c>
    </row>
    <row r="38" spans="1:7" s="5" customFormat="1" ht="15.75" customHeight="1">
      <c r="A38" s="41"/>
      <c r="B38" s="65" t="s">
        <v>621</v>
      </c>
      <c r="C38" s="65" t="s">
        <v>622</v>
      </c>
      <c r="D38" s="730"/>
      <c r="E38" s="62">
        <f t="shared" ref="E38" si="14">E37+7</f>
        <v>45624</v>
      </c>
      <c r="F38" s="67">
        <f t="shared" ref="F38:G38" si="15">F37+7</f>
        <v>45630</v>
      </c>
      <c r="G38" s="61">
        <f t="shared" si="15"/>
        <v>45670</v>
      </c>
    </row>
    <row r="39" spans="1:7" s="5" customFormat="1" ht="15.75" customHeight="1">
      <c r="A39" s="783"/>
      <c r="B39" s="783"/>
      <c r="C39" s="71"/>
      <c r="D39" s="72"/>
      <c r="E39" s="72"/>
      <c r="F39" s="73"/>
      <c r="G39" s="73"/>
    </row>
    <row r="40" spans="1:7" s="5" customFormat="1" ht="15.75" customHeight="1">
      <c r="A40" s="41" t="s">
        <v>201</v>
      </c>
      <c r="B40" s="725" t="s">
        <v>19</v>
      </c>
      <c r="C40" s="725" t="s">
        <v>20</v>
      </c>
      <c r="D40" s="725" t="s">
        <v>21</v>
      </c>
      <c r="E40" s="59" t="s">
        <v>195</v>
      </c>
      <c r="F40" s="59" t="s">
        <v>22</v>
      </c>
      <c r="G40" s="63" t="s">
        <v>32</v>
      </c>
    </row>
    <row r="41" spans="1:7" s="5" customFormat="1" ht="15.75" customHeight="1">
      <c r="A41" s="41"/>
      <c r="B41" s="726"/>
      <c r="C41" s="726"/>
      <c r="D41" s="726"/>
      <c r="E41" s="64" t="s">
        <v>14</v>
      </c>
      <c r="F41" s="80" t="s">
        <v>23</v>
      </c>
      <c r="G41" s="63" t="s">
        <v>24</v>
      </c>
    </row>
    <row r="42" spans="1:7" s="5" customFormat="1" ht="15.75" customHeight="1">
      <c r="A42" s="41"/>
      <c r="B42" s="65" t="s">
        <v>611</v>
      </c>
      <c r="C42" s="65" t="s">
        <v>27</v>
      </c>
      <c r="D42" s="762" t="s">
        <v>202</v>
      </c>
      <c r="E42" s="67">
        <v>45595</v>
      </c>
      <c r="F42" s="67">
        <f>E42+6</f>
        <v>45601</v>
      </c>
      <c r="G42" s="61">
        <f>F42+43</f>
        <v>45644</v>
      </c>
    </row>
    <row r="43" spans="1:7" s="5" customFormat="1" ht="15.75" customHeight="1">
      <c r="A43" s="41"/>
      <c r="B43" s="65" t="s">
        <v>432</v>
      </c>
      <c r="C43" s="65"/>
      <c r="D43" s="729"/>
      <c r="E43" s="140">
        <f>E42+7</f>
        <v>45602</v>
      </c>
      <c r="F43" s="67">
        <f t="shared" ref="F43" si="16">F42+7</f>
        <v>45608</v>
      </c>
      <c r="G43" s="61">
        <f>G42+7</f>
        <v>45651</v>
      </c>
    </row>
    <row r="44" spans="1:7" s="5" customFormat="1" ht="15.75" customHeight="1">
      <c r="A44" s="41"/>
      <c r="B44" s="65" t="s">
        <v>612</v>
      </c>
      <c r="C44" s="65" t="s">
        <v>146</v>
      </c>
      <c r="D44" s="729"/>
      <c r="E44" s="140">
        <f t="shared" ref="E44" si="17">E43+7</f>
        <v>45609</v>
      </c>
      <c r="F44" s="67">
        <f t="shared" ref="F44" si="18">F43+7</f>
        <v>45615</v>
      </c>
      <c r="G44" s="61">
        <f>G43+7</f>
        <v>45658</v>
      </c>
    </row>
    <row r="45" spans="1:7" s="5" customFormat="1" ht="15.75" customHeight="1">
      <c r="A45" s="41"/>
      <c r="B45" s="65" t="s">
        <v>613</v>
      </c>
      <c r="C45" s="65" t="s">
        <v>80</v>
      </c>
      <c r="D45" s="729"/>
      <c r="E45" s="140">
        <f t="shared" ref="E45" si="19">E44+7</f>
        <v>45616</v>
      </c>
      <c r="F45" s="67">
        <f t="shared" ref="F45" si="20">F44+7</f>
        <v>45622</v>
      </c>
      <c r="G45" s="61">
        <f>G44+7</f>
        <v>45665</v>
      </c>
    </row>
    <row r="46" spans="1:7" s="5" customFormat="1" ht="15.75" customHeight="1">
      <c r="A46" s="41"/>
      <c r="B46" s="65" t="s">
        <v>614</v>
      </c>
      <c r="C46" s="65" t="s">
        <v>60</v>
      </c>
      <c r="D46" s="730"/>
      <c r="E46" s="140">
        <f t="shared" ref="E46" si="21">E45+7</f>
        <v>45623</v>
      </c>
      <c r="F46" s="67">
        <f t="shared" ref="F46" si="22">F45+7</f>
        <v>45629</v>
      </c>
      <c r="G46" s="61">
        <f>G45+7</f>
        <v>45672</v>
      </c>
    </row>
    <row r="47" spans="1:7" s="5" customFormat="1" ht="15.75" customHeight="1">
      <c r="A47" s="41"/>
      <c r="B47" s="71"/>
      <c r="C47" s="71"/>
      <c r="D47" s="72"/>
      <c r="E47" s="72"/>
      <c r="F47" s="73"/>
      <c r="G47" s="73"/>
    </row>
    <row r="48" spans="1:7" s="5" customFormat="1" ht="15.75" customHeight="1">
      <c r="A48" s="783"/>
      <c r="B48" s="783"/>
      <c r="C48" s="71"/>
      <c r="D48" s="72"/>
      <c r="E48" s="72"/>
      <c r="F48" s="73"/>
      <c r="G48" s="73"/>
    </row>
    <row r="49" spans="1:7" s="5" customFormat="1" ht="15.75" customHeight="1">
      <c r="A49" s="41" t="s">
        <v>203</v>
      </c>
      <c r="B49" s="727" t="s">
        <v>19</v>
      </c>
      <c r="C49" s="727" t="s">
        <v>20</v>
      </c>
      <c r="D49" s="727" t="s">
        <v>21</v>
      </c>
      <c r="E49" s="59" t="s">
        <v>195</v>
      </c>
      <c r="F49" s="59" t="s">
        <v>22</v>
      </c>
      <c r="G49" s="63" t="s">
        <v>33</v>
      </c>
    </row>
    <row r="50" spans="1:7" s="5" customFormat="1" ht="15.75" customHeight="1">
      <c r="A50" s="41"/>
      <c r="B50" s="728"/>
      <c r="C50" s="728"/>
      <c r="D50" s="728"/>
      <c r="E50" s="64" t="s">
        <v>14</v>
      </c>
      <c r="F50" s="80" t="s">
        <v>23</v>
      </c>
      <c r="G50" s="63" t="s">
        <v>24</v>
      </c>
    </row>
    <row r="51" spans="1:7" s="5" customFormat="1" ht="15.75" customHeight="1">
      <c r="A51" s="41"/>
      <c r="B51" s="65" t="s">
        <v>611</v>
      </c>
      <c r="C51" s="65" t="s">
        <v>27</v>
      </c>
      <c r="D51" s="762" t="s">
        <v>202</v>
      </c>
      <c r="E51" s="67">
        <v>45595</v>
      </c>
      <c r="F51" s="67">
        <f>E51+6</f>
        <v>45601</v>
      </c>
      <c r="G51" s="61">
        <f>F51+35</f>
        <v>45636</v>
      </c>
    </row>
    <row r="52" spans="1:7" s="5" customFormat="1" ht="15.75" customHeight="1">
      <c r="A52" s="41"/>
      <c r="B52" s="65" t="s">
        <v>432</v>
      </c>
      <c r="C52" s="65"/>
      <c r="D52" s="729"/>
      <c r="E52" s="140">
        <f>E51+7</f>
        <v>45602</v>
      </c>
      <c r="F52" s="67">
        <f t="shared" ref="F52:G55" si="23">F51+7</f>
        <v>45608</v>
      </c>
      <c r="G52" s="61">
        <f t="shared" si="23"/>
        <v>45643</v>
      </c>
    </row>
    <row r="53" spans="1:7" s="5" customFormat="1" ht="15.75" customHeight="1">
      <c r="A53" s="41"/>
      <c r="B53" s="65" t="s">
        <v>612</v>
      </c>
      <c r="C53" s="65" t="s">
        <v>146</v>
      </c>
      <c r="D53" s="729"/>
      <c r="E53" s="140">
        <f t="shared" ref="E53:E55" si="24">E52+7</f>
        <v>45609</v>
      </c>
      <c r="F53" s="67">
        <f t="shared" si="23"/>
        <v>45615</v>
      </c>
      <c r="G53" s="61">
        <f t="shared" si="23"/>
        <v>45650</v>
      </c>
    </row>
    <row r="54" spans="1:7" s="5" customFormat="1" ht="15.75" customHeight="1">
      <c r="A54" s="41"/>
      <c r="B54" s="65" t="s">
        <v>613</v>
      </c>
      <c r="C54" s="65" t="s">
        <v>80</v>
      </c>
      <c r="D54" s="729"/>
      <c r="E54" s="140">
        <f t="shared" si="24"/>
        <v>45616</v>
      </c>
      <c r="F54" s="67">
        <f t="shared" si="23"/>
        <v>45622</v>
      </c>
      <c r="G54" s="61">
        <f t="shared" si="23"/>
        <v>45657</v>
      </c>
    </row>
    <row r="55" spans="1:7" s="5" customFormat="1" ht="15.75" customHeight="1">
      <c r="A55" s="41"/>
      <c r="B55" s="65" t="s">
        <v>614</v>
      </c>
      <c r="C55" s="65" t="s">
        <v>60</v>
      </c>
      <c r="D55" s="730"/>
      <c r="E55" s="140">
        <f t="shared" si="24"/>
        <v>45623</v>
      </c>
      <c r="F55" s="67">
        <f t="shared" si="23"/>
        <v>45629</v>
      </c>
      <c r="G55" s="61">
        <f t="shared" si="23"/>
        <v>45664</v>
      </c>
    </row>
    <row r="56" spans="1:7" s="5" customFormat="1" ht="15.75" customHeight="1">
      <c r="A56" s="56"/>
      <c r="B56" s="15"/>
      <c r="C56" s="15"/>
      <c r="D56" s="16"/>
      <c r="E56" s="21"/>
      <c r="F56" s="17"/>
      <c r="G56" s="14"/>
    </row>
    <row r="57" spans="1:7" s="5" customFormat="1" ht="15.75" customHeight="1">
      <c r="A57" s="56"/>
      <c r="B57" s="18"/>
      <c r="C57" s="18"/>
      <c r="D57" s="19"/>
      <c r="E57" s="19"/>
      <c r="F57" s="54"/>
      <c r="G57" s="54"/>
    </row>
    <row r="58" spans="1:7" s="5" customFormat="1" ht="15.75" customHeight="1">
      <c r="A58" s="56"/>
      <c r="B58" s="739" t="s">
        <v>19</v>
      </c>
      <c r="C58" s="739" t="s">
        <v>20</v>
      </c>
      <c r="D58" s="739" t="s">
        <v>21</v>
      </c>
      <c r="E58" s="42" t="s">
        <v>195</v>
      </c>
      <c r="F58" s="42" t="s">
        <v>22</v>
      </c>
      <c r="G58" s="52" t="s">
        <v>33</v>
      </c>
    </row>
    <row r="59" spans="1:7" s="5" customFormat="1" ht="15.75" customHeight="1">
      <c r="A59" s="56"/>
      <c r="B59" s="740"/>
      <c r="C59" s="740"/>
      <c r="D59" s="740"/>
      <c r="E59" s="53" t="s">
        <v>14</v>
      </c>
      <c r="F59" s="20" t="s">
        <v>23</v>
      </c>
      <c r="G59" s="42" t="s">
        <v>24</v>
      </c>
    </row>
    <row r="60" spans="1:7" s="5" customFormat="1" ht="15.75" customHeight="1">
      <c r="A60" s="41"/>
      <c r="B60" s="120" t="s">
        <v>630</v>
      </c>
      <c r="C60" s="141" t="s">
        <v>132</v>
      </c>
      <c r="D60" s="718" t="s">
        <v>196</v>
      </c>
      <c r="E60" s="67">
        <v>45596</v>
      </c>
      <c r="F60" s="61">
        <f>E60+6</f>
        <v>45602</v>
      </c>
      <c r="G60" s="61">
        <f>F60+27</f>
        <v>45629</v>
      </c>
    </row>
    <row r="61" spans="1:7" s="5" customFormat="1" ht="15.75" customHeight="1">
      <c r="A61" s="41"/>
      <c r="B61" s="120" t="s">
        <v>631</v>
      </c>
      <c r="C61" s="141" t="s">
        <v>632</v>
      </c>
      <c r="D61" s="729"/>
      <c r="E61" s="62">
        <f t="shared" ref="E61:E64" si="25">E60+7</f>
        <v>45603</v>
      </c>
      <c r="F61" s="61">
        <f t="shared" ref="F61:G64" si="26">F60+7</f>
        <v>45609</v>
      </c>
      <c r="G61" s="61">
        <f t="shared" si="26"/>
        <v>45636</v>
      </c>
    </row>
    <row r="62" spans="1:7" s="5" customFormat="1" ht="15.75" customHeight="1">
      <c r="A62" s="41"/>
      <c r="B62" s="120" t="s">
        <v>633</v>
      </c>
      <c r="C62" s="141" t="s">
        <v>634</v>
      </c>
      <c r="D62" s="729"/>
      <c r="E62" s="62">
        <f t="shared" si="25"/>
        <v>45610</v>
      </c>
      <c r="F62" s="61">
        <f t="shared" si="26"/>
        <v>45616</v>
      </c>
      <c r="G62" s="61">
        <f t="shared" si="26"/>
        <v>45643</v>
      </c>
    </row>
    <row r="63" spans="1:7" s="5" customFormat="1" ht="15.75" customHeight="1">
      <c r="A63" s="41"/>
      <c r="B63" s="120" t="s">
        <v>635</v>
      </c>
      <c r="C63" s="141" t="s">
        <v>636</v>
      </c>
      <c r="D63" s="729"/>
      <c r="E63" s="62">
        <f t="shared" si="25"/>
        <v>45617</v>
      </c>
      <c r="F63" s="61">
        <f t="shared" si="26"/>
        <v>45623</v>
      </c>
      <c r="G63" s="61">
        <f t="shared" si="26"/>
        <v>45650</v>
      </c>
    </row>
    <row r="64" spans="1:7" s="5" customFormat="1" ht="15.75" customHeight="1">
      <c r="A64" s="41"/>
      <c r="B64" s="120" t="s">
        <v>637</v>
      </c>
      <c r="C64" s="141" t="s">
        <v>638</v>
      </c>
      <c r="D64" s="730"/>
      <c r="E64" s="62">
        <f t="shared" si="25"/>
        <v>45624</v>
      </c>
      <c r="F64" s="61">
        <f t="shared" si="26"/>
        <v>45630</v>
      </c>
      <c r="G64" s="61">
        <f t="shared" si="26"/>
        <v>45657</v>
      </c>
    </row>
    <row r="65" spans="1:7" s="5" customFormat="1" ht="15.75" customHeight="1">
      <c r="A65" s="41"/>
      <c r="B65" s="66"/>
      <c r="C65" s="66"/>
      <c r="D65" s="81"/>
      <c r="E65" s="75"/>
      <c r="F65" s="76"/>
      <c r="G65" s="76"/>
    </row>
    <row r="66" spans="1:7" s="5" customFormat="1" ht="15.75" customHeight="1">
      <c r="A66" s="41"/>
      <c r="B66" s="71"/>
      <c r="C66" s="71"/>
      <c r="D66" s="72"/>
      <c r="E66" s="72"/>
      <c r="F66" s="73"/>
      <c r="G66" s="73"/>
    </row>
    <row r="67" spans="1:7" s="5" customFormat="1" ht="15.75" customHeight="1">
      <c r="A67" s="783"/>
      <c r="B67" s="783"/>
      <c r="C67" s="71"/>
      <c r="D67" s="72"/>
      <c r="E67" s="72"/>
      <c r="F67" s="73"/>
      <c r="G67" s="73"/>
    </row>
    <row r="68" spans="1:7" s="5" customFormat="1" ht="15.75" customHeight="1">
      <c r="A68" s="41" t="s">
        <v>204</v>
      </c>
      <c r="B68" s="727" t="s">
        <v>19</v>
      </c>
      <c r="C68" s="727" t="s">
        <v>20</v>
      </c>
      <c r="D68" s="727" t="s">
        <v>21</v>
      </c>
      <c r="E68" s="59" t="s">
        <v>195</v>
      </c>
      <c r="F68" s="59" t="s">
        <v>22</v>
      </c>
      <c r="G68" s="63" t="s">
        <v>34</v>
      </c>
    </row>
    <row r="69" spans="1:7" s="5" customFormat="1" ht="15.75" customHeight="1">
      <c r="A69" s="41"/>
      <c r="B69" s="728"/>
      <c r="C69" s="728"/>
      <c r="D69" s="728"/>
      <c r="E69" s="64" t="s">
        <v>14</v>
      </c>
      <c r="F69" s="74" t="s">
        <v>23</v>
      </c>
      <c r="G69" s="59" t="s">
        <v>24</v>
      </c>
    </row>
    <row r="70" spans="1:7" s="5" customFormat="1" ht="15.75" customHeight="1">
      <c r="A70" s="41"/>
      <c r="B70" s="120" t="s">
        <v>630</v>
      </c>
      <c r="C70" s="141" t="s">
        <v>132</v>
      </c>
      <c r="D70" s="718" t="s">
        <v>196</v>
      </c>
      <c r="E70" s="67">
        <v>45595</v>
      </c>
      <c r="F70" s="67">
        <f>E70+6</f>
        <v>45601</v>
      </c>
      <c r="G70" s="67">
        <f>F70+39</f>
        <v>45640</v>
      </c>
    </row>
    <row r="71" spans="1:7" s="5" customFormat="1" ht="15.75" customHeight="1">
      <c r="A71" s="41"/>
      <c r="B71" s="120" t="s">
        <v>631</v>
      </c>
      <c r="C71" s="141" t="s">
        <v>632</v>
      </c>
      <c r="D71" s="729"/>
      <c r="E71" s="140">
        <f>E70+7</f>
        <v>45602</v>
      </c>
      <c r="F71" s="67">
        <f t="shared" ref="F71:G74" si="27">F70+7</f>
        <v>45608</v>
      </c>
      <c r="G71" s="61">
        <f t="shared" si="27"/>
        <v>45647</v>
      </c>
    </row>
    <row r="72" spans="1:7" s="5" customFormat="1" ht="15.75" customHeight="1">
      <c r="A72" s="41"/>
      <c r="B72" s="120" t="s">
        <v>633</v>
      </c>
      <c r="C72" s="141" t="s">
        <v>634</v>
      </c>
      <c r="D72" s="729"/>
      <c r="E72" s="140">
        <f t="shared" ref="E72" si="28">E71+7</f>
        <v>45609</v>
      </c>
      <c r="F72" s="67">
        <f t="shared" si="27"/>
        <v>45615</v>
      </c>
      <c r="G72" s="61">
        <f t="shared" si="27"/>
        <v>45654</v>
      </c>
    </row>
    <row r="73" spans="1:7" s="5" customFormat="1" ht="15.75" customHeight="1">
      <c r="A73" s="41"/>
      <c r="B73" s="120" t="s">
        <v>635</v>
      </c>
      <c r="C73" s="141" t="s">
        <v>636</v>
      </c>
      <c r="D73" s="729"/>
      <c r="E73" s="140">
        <f t="shared" ref="E73" si="29">E72+7</f>
        <v>45616</v>
      </c>
      <c r="F73" s="67">
        <f t="shared" si="27"/>
        <v>45622</v>
      </c>
      <c r="G73" s="61">
        <f t="shared" si="27"/>
        <v>45661</v>
      </c>
    </row>
    <row r="74" spans="1:7" s="5" customFormat="1" ht="15.75" customHeight="1">
      <c r="A74" s="41"/>
      <c r="B74" s="120" t="s">
        <v>637</v>
      </c>
      <c r="C74" s="141" t="s">
        <v>638</v>
      </c>
      <c r="D74" s="730"/>
      <c r="E74" s="140">
        <f t="shared" ref="E74" si="30">E73+7</f>
        <v>45623</v>
      </c>
      <c r="F74" s="67">
        <f t="shared" si="27"/>
        <v>45629</v>
      </c>
      <c r="G74" s="61">
        <f t="shared" si="27"/>
        <v>45668</v>
      </c>
    </row>
    <row r="75" spans="1:7" s="5" customFormat="1" ht="15.75" customHeight="1">
      <c r="A75" s="41"/>
      <c r="B75" s="73"/>
      <c r="C75" s="71"/>
      <c r="D75" s="72"/>
      <c r="E75" s="72"/>
      <c r="F75" s="73"/>
      <c r="G75" s="73"/>
    </row>
    <row r="76" spans="1:7" s="5" customFormat="1" ht="15.75" customHeight="1">
      <c r="A76" s="41"/>
      <c r="B76" s="73"/>
      <c r="C76" s="71"/>
      <c r="D76" s="72"/>
      <c r="E76" s="72"/>
      <c r="F76" s="73"/>
      <c r="G76" s="73"/>
    </row>
    <row r="77" spans="1:7" s="5" customFormat="1" ht="15.75" customHeight="1">
      <c r="A77" s="41"/>
      <c r="B77" s="727" t="s">
        <v>19</v>
      </c>
      <c r="C77" s="727" t="s">
        <v>20</v>
      </c>
      <c r="D77" s="727" t="s">
        <v>21</v>
      </c>
      <c r="E77" s="59" t="s">
        <v>195</v>
      </c>
      <c r="F77" s="59" t="s">
        <v>22</v>
      </c>
      <c r="G77" s="63" t="s">
        <v>34</v>
      </c>
    </row>
    <row r="78" spans="1:7" s="5" customFormat="1" ht="15.75" customHeight="1">
      <c r="A78" s="41"/>
      <c r="B78" s="728"/>
      <c r="C78" s="728"/>
      <c r="D78" s="728"/>
      <c r="E78" s="64" t="s">
        <v>14</v>
      </c>
      <c r="F78" s="74" t="s">
        <v>23</v>
      </c>
      <c r="G78" s="59" t="s">
        <v>24</v>
      </c>
    </row>
    <row r="79" spans="1:7" s="5" customFormat="1" ht="15.75" customHeight="1">
      <c r="A79" s="41"/>
      <c r="B79" s="120" t="s">
        <v>623</v>
      </c>
      <c r="C79" s="141" t="s">
        <v>519</v>
      </c>
      <c r="D79" s="762" t="s">
        <v>396</v>
      </c>
      <c r="E79" s="67">
        <v>45595</v>
      </c>
      <c r="F79" s="67">
        <f>E79+6</f>
        <v>45601</v>
      </c>
      <c r="G79" s="67">
        <f>F79+38</f>
        <v>45639</v>
      </c>
    </row>
    <row r="80" spans="1:7" s="5" customFormat="1" ht="15.75" customHeight="1">
      <c r="A80" s="41"/>
      <c r="B80" s="120" t="s">
        <v>432</v>
      </c>
      <c r="C80" s="141"/>
      <c r="D80" s="729"/>
      <c r="E80" s="140">
        <f>E79+7</f>
        <v>45602</v>
      </c>
      <c r="F80" s="67">
        <f t="shared" ref="F80:G83" si="31">F79+7</f>
        <v>45608</v>
      </c>
      <c r="G80" s="61">
        <f t="shared" si="31"/>
        <v>45646</v>
      </c>
    </row>
    <row r="81" spans="1:7" s="5" customFormat="1" ht="15.75" customHeight="1">
      <c r="A81" s="41"/>
      <c r="B81" s="68" t="s">
        <v>624</v>
      </c>
      <c r="C81" s="141" t="s">
        <v>627</v>
      </c>
      <c r="D81" s="729"/>
      <c r="E81" s="140">
        <f t="shared" ref="E81:E83" si="32">E80+7</f>
        <v>45609</v>
      </c>
      <c r="F81" s="67">
        <f t="shared" si="31"/>
        <v>45615</v>
      </c>
      <c r="G81" s="61">
        <f t="shared" si="31"/>
        <v>45653</v>
      </c>
    </row>
    <row r="82" spans="1:7" s="5" customFormat="1" ht="15.75" customHeight="1">
      <c r="A82" s="41"/>
      <c r="B82" s="120" t="s">
        <v>625</v>
      </c>
      <c r="C82" s="141" t="s">
        <v>628</v>
      </c>
      <c r="D82" s="729"/>
      <c r="E82" s="140">
        <f t="shared" si="32"/>
        <v>45616</v>
      </c>
      <c r="F82" s="67">
        <f t="shared" si="31"/>
        <v>45622</v>
      </c>
      <c r="G82" s="61">
        <f t="shared" si="31"/>
        <v>45660</v>
      </c>
    </row>
    <row r="83" spans="1:7" s="5" customFormat="1" ht="15.75" customHeight="1">
      <c r="A83" s="41"/>
      <c r="B83" s="120" t="s">
        <v>626</v>
      </c>
      <c r="C83" s="141" t="s">
        <v>629</v>
      </c>
      <c r="D83" s="730"/>
      <c r="E83" s="140">
        <f t="shared" si="32"/>
        <v>45623</v>
      </c>
      <c r="F83" s="67">
        <f t="shared" si="31"/>
        <v>45629</v>
      </c>
      <c r="G83" s="61">
        <f t="shared" si="31"/>
        <v>45667</v>
      </c>
    </row>
    <row r="84" spans="1:7" s="5" customFormat="1" ht="15.75" customHeight="1">
      <c r="A84" s="783"/>
      <c r="B84" s="783"/>
      <c r="C84" s="71"/>
      <c r="D84" s="72"/>
      <c r="E84" s="72"/>
      <c r="F84" s="73"/>
      <c r="G84" s="73"/>
    </row>
    <row r="85" spans="1:7" s="5" customFormat="1" ht="15.75" customHeight="1">
      <c r="A85" s="41" t="s">
        <v>205</v>
      </c>
      <c r="B85" s="727" t="s">
        <v>19</v>
      </c>
      <c r="C85" s="727" t="s">
        <v>20</v>
      </c>
      <c r="D85" s="727" t="s">
        <v>21</v>
      </c>
      <c r="E85" s="59" t="s">
        <v>195</v>
      </c>
      <c r="F85" s="59" t="s">
        <v>22</v>
      </c>
      <c r="G85" s="63" t="s">
        <v>35</v>
      </c>
    </row>
    <row r="86" spans="1:7" s="5" customFormat="1" ht="15.75" customHeight="1">
      <c r="A86" s="41"/>
      <c r="B86" s="728"/>
      <c r="C86" s="728"/>
      <c r="D86" s="728"/>
      <c r="E86" s="64" t="s">
        <v>14</v>
      </c>
      <c r="F86" s="74" t="s">
        <v>23</v>
      </c>
      <c r="G86" s="59" t="s">
        <v>24</v>
      </c>
    </row>
    <row r="87" spans="1:7" s="5" customFormat="1" ht="15.75" customHeight="1">
      <c r="A87" s="41"/>
      <c r="B87" s="121" t="s">
        <v>639</v>
      </c>
      <c r="C87" s="121" t="s">
        <v>640</v>
      </c>
      <c r="D87" s="781" t="s">
        <v>397</v>
      </c>
      <c r="E87" s="67">
        <v>45595</v>
      </c>
      <c r="F87" s="143">
        <f>E87+6</f>
        <v>45601</v>
      </c>
      <c r="G87" s="143">
        <f>F87+42</f>
        <v>45643</v>
      </c>
    </row>
    <row r="88" spans="1:7" s="5" customFormat="1" ht="15.75" customHeight="1">
      <c r="A88" s="41"/>
      <c r="B88" s="68" t="s">
        <v>641</v>
      </c>
      <c r="C88" s="68" t="s">
        <v>642</v>
      </c>
      <c r="D88" s="781"/>
      <c r="E88" s="140">
        <f>E87+7</f>
        <v>45602</v>
      </c>
      <c r="F88" s="143">
        <f t="shared" ref="F88:G91" si="33">F87+7</f>
        <v>45608</v>
      </c>
      <c r="G88" s="69">
        <f t="shared" si="33"/>
        <v>45650</v>
      </c>
    </row>
    <row r="89" spans="1:7" s="5" customFormat="1" ht="15.75" customHeight="1">
      <c r="A89" s="41"/>
      <c r="B89" s="68" t="s">
        <v>433</v>
      </c>
      <c r="C89" s="68"/>
      <c r="D89" s="781"/>
      <c r="E89" s="140">
        <f t="shared" ref="E89:E91" si="34">E88+7</f>
        <v>45609</v>
      </c>
      <c r="F89" s="143">
        <f t="shared" si="33"/>
        <v>45615</v>
      </c>
      <c r="G89" s="69">
        <f t="shared" si="33"/>
        <v>45657</v>
      </c>
    </row>
    <row r="90" spans="1:7" s="5" customFormat="1" ht="15.75" customHeight="1">
      <c r="A90" s="41"/>
      <c r="B90" s="121" t="s">
        <v>643</v>
      </c>
      <c r="C90" s="68" t="s">
        <v>644</v>
      </c>
      <c r="D90" s="781"/>
      <c r="E90" s="140">
        <f t="shared" si="34"/>
        <v>45616</v>
      </c>
      <c r="F90" s="143">
        <f t="shared" si="33"/>
        <v>45622</v>
      </c>
      <c r="G90" s="69">
        <f t="shared" si="33"/>
        <v>45664</v>
      </c>
    </row>
    <row r="91" spans="1:7" s="5" customFormat="1" ht="15.75" customHeight="1">
      <c r="A91" s="41"/>
      <c r="B91" s="68" t="s">
        <v>645</v>
      </c>
      <c r="C91" s="68" t="s">
        <v>646</v>
      </c>
      <c r="D91" s="781"/>
      <c r="E91" s="140">
        <f t="shared" si="34"/>
        <v>45623</v>
      </c>
      <c r="F91" s="143">
        <f t="shared" si="33"/>
        <v>45629</v>
      </c>
      <c r="G91" s="69">
        <f t="shared" si="33"/>
        <v>45671</v>
      </c>
    </row>
    <row r="92" spans="1:7" s="5" customFormat="1" ht="15.75" customHeight="1">
      <c r="A92" s="784"/>
      <c r="B92" s="784"/>
      <c r="C92" s="18"/>
      <c r="D92" s="19"/>
      <c r="E92" s="19"/>
      <c r="F92" s="54"/>
      <c r="G92" s="54"/>
    </row>
    <row r="93" spans="1:7" s="5" customFormat="1" ht="15.75" customHeight="1">
      <c r="A93" s="56" t="s">
        <v>206</v>
      </c>
      <c r="B93" s="739" t="s">
        <v>19</v>
      </c>
      <c r="C93" s="739" t="s">
        <v>20</v>
      </c>
      <c r="D93" s="739" t="s">
        <v>207</v>
      </c>
      <c r="E93" s="42" t="s">
        <v>195</v>
      </c>
      <c r="F93" s="42" t="s">
        <v>22</v>
      </c>
      <c r="G93" s="156" t="s">
        <v>434</v>
      </c>
    </row>
    <row r="94" spans="1:7" s="5" customFormat="1" ht="15.75" customHeight="1">
      <c r="A94" s="56"/>
      <c r="B94" s="740"/>
      <c r="C94" s="740"/>
      <c r="D94" s="740"/>
      <c r="E94" s="53" t="s">
        <v>14</v>
      </c>
      <c r="F94" s="57" t="s">
        <v>23</v>
      </c>
      <c r="G94" s="42" t="s">
        <v>24</v>
      </c>
    </row>
    <row r="95" spans="1:7" s="5" customFormat="1" ht="15.75" customHeight="1">
      <c r="A95" s="41"/>
      <c r="B95" s="120" t="s">
        <v>623</v>
      </c>
      <c r="C95" s="120" t="s">
        <v>181</v>
      </c>
      <c r="D95" s="762" t="s">
        <v>396</v>
      </c>
      <c r="E95" s="67">
        <v>45595</v>
      </c>
      <c r="F95" s="67">
        <f>E95+6</f>
        <v>45601</v>
      </c>
      <c r="G95" s="61">
        <f>F95+42</f>
        <v>45643</v>
      </c>
    </row>
    <row r="96" spans="1:7" s="5" customFormat="1" ht="15.75" customHeight="1">
      <c r="A96" s="41"/>
      <c r="B96" s="120" t="s">
        <v>432</v>
      </c>
      <c r="C96" s="120"/>
      <c r="D96" s="729"/>
      <c r="E96" s="140">
        <f>E95+7</f>
        <v>45602</v>
      </c>
      <c r="F96" s="67">
        <f t="shared" ref="F96:G97" si="35">F95+7</f>
        <v>45608</v>
      </c>
      <c r="G96" s="61">
        <f t="shared" si="35"/>
        <v>45650</v>
      </c>
    </row>
    <row r="97" spans="1:7" s="5" customFormat="1" ht="15.75" customHeight="1">
      <c r="A97" s="41"/>
      <c r="B97" s="68" t="s">
        <v>624</v>
      </c>
      <c r="C97" s="120" t="s">
        <v>30</v>
      </c>
      <c r="D97" s="729"/>
      <c r="E97" s="140">
        <f t="shared" ref="E97:E99" si="36">E96+7</f>
        <v>45609</v>
      </c>
      <c r="F97" s="67">
        <f t="shared" si="35"/>
        <v>45615</v>
      </c>
      <c r="G97" s="61">
        <f t="shared" si="35"/>
        <v>45657</v>
      </c>
    </row>
    <row r="98" spans="1:7" s="5" customFormat="1" ht="15.75" customHeight="1">
      <c r="A98" s="41"/>
      <c r="B98" s="120" t="s">
        <v>625</v>
      </c>
      <c r="C98" s="120" t="s">
        <v>29</v>
      </c>
      <c r="D98" s="729"/>
      <c r="E98" s="140">
        <f t="shared" si="36"/>
        <v>45616</v>
      </c>
      <c r="F98" s="67">
        <f>F97+7</f>
        <v>45622</v>
      </c>
      <c r="G98" s="61">
        <f>G97+7</f>
        <v>45664</v>
      </c>
    </row>
    <row r="99" spans="1:7" s="5" customFormat="1" ht="15.75" customHeight="1">
      <c r="A99" s="41"/>
      <c r="B99" s="120" t="s">
        <v>626</v>
      </c>
      <c r="C99" s="120" t="s">
        <v>79</v>
      </c>
      <c r="D99" s="730"/>
      <c r="E99" s="140">
        <f t="shared" si="36"/>
        <v>45623</v>
      </c>
      <c r="F99" s="67">
        <f>F98+7</f>
        <v>45629</v>
      </c>
      <c r="G99" s="61">
        <f>G98+7</f>
        <v>45671</v>
      </c>
    </row>
    <row r="100" spans="1:7" s="5" customFormat="1" ht="15.75" customHeight="1">
      <c r="A100" s="41"/>
      <c r="B100" s="79"/>
      <c r="C100" s="79"/>
      <c r="D100" s="81"/>
      <c r="E100" s="81"/>
      <c r="F100" s="76"/>
      <c r="G100" s="76"/>
    </row>
    <row r="101" spans="1:7" s="5" customFormat="1" ht="15.75" customHeight="1">
      <c r="A101" s="783"/>
      <c r="B101" s="783"/>
      <c r="C101" s="71"/>
      <c r="D101" s="72"/>
      <c r="E101" s="72"/>
      <c r="F101" s="73"/>
      <c r="G101" s="73"/>
    </row>
    <row r="102" spans="1:7" s="5" customFormat="1" ht="15.75" customHeight="1">
      <c r="A102" s="41" t="s">
        <v>208</v>
      </c>
      <c r="B102" s="780" t="s">
        <v>209</v>
      </c>
      <c r="C102" s="780" t="s">
        <v>20</v>
      </c>
      <c r="D102" s="780" t="s">
        <v>21</v>
      </c>
      <c r="E102" s="59" t="s">
        <v>195</v>
      </c>
      <c r="F102" s="59" t="s">
        <v>22</v>
      </c>
      <c r="G102" s="59" t="s">
        <v>436</v>
      </c>
    </row>
    <row r="103" spans="1:7" s="5" customFormat="1" ht="15.75" customHeight="1">
      <c r="A103" s="41"/>
      <c r="B103" s="780"/>
      <c r="C103" s="780"/>
      <c r="D103" s="780"/>
      <c r="E103" s="59" t="s">
        <v>14</v>
      </c>
      <c r="F103" s="59" t="s">
        <v>23</v>
      </c>
      <c r="G103" s="59" t="s">
        <v>24</v>
      </c>
    </row>
    <row r="104" spans="1:7" s="5" customFormat="1" ht="15.75" customHeight="1">
      <c r="A104" s="41"/>
      <c r="B104" s="68" t="s">
        <v>433</v>
      </c>
      <c r="C104" s="169"/>
      <c r="D104" s="781" t="s">
        <v>435</v>
      </c>
      <c r="E104" s="67">
        <v>45589</v>
      </c>
      <c r="F104" s="67">
        <f>E104+7</f>
        <v>45596</v>
      </c>
      <c r="G104" s="61">
        <f>F104+40</f>
        <v>45636</v>
      </c>
    </row>
    <row r="105" spans="1:7" s="5" customFormat="1" ht="15.75" customHeight="1">
      <c r="A105" s="41"/>
      <c r="B105" s="68" t="s">
        <v>678</v>
      </c>
      <c r="C105" s="170" t="s">
        <v>682</v>
      </c>
      <c r="D105" s="781"/>
      <c r="E105" s="62">
        <f t="shared" ref="E105:E108" si="37">E104+7</f>
        <v>45596</v>
      </c>
      <c r="F105" s="67">
        <f t="shared" ref="F105:G108" si="38">F104+7</f>
        <v>45603</v>
      </c>
      <c r="G105" s="61">
        <f t="shared" si="38"/>
        <v>45643</v>
      </c>
    </row>
    <row r="106" spans="1:7" s="5" customFormat="1" ht="15.75" customHeight="1">
      <c r="A106" s="41"/>
      <c r="B106" s="70" t="s">
        <v>679</v>
      </c>
      <c r="C106" s="170" t="s">
        <v>683</v>
      </c>
      <c r="D106" s="781"/>
      <c r="E106" s="62">
        <f t="shared" si="37"/>
        <v>45603</v>
      </c>
      <c r="F106" s="67">
        <f t="shared" si="38"/>
        <v>45610</v>
      </c>
      <c r="G106" s="61">
        <f t="shared" si="38"/>
        <v>45650</v>
      </c>
    </row>
    <row r="107" spans="1:7" s="5" customFormat="1" ht="15.75" customHeight="1">
      <c r="A107" s="41"/>
      <c r="B107" s="70" t="s">
        <v>680</v>
      </c>
      <c r="C107" s="170" t="s">
        <v>684</v>
      </c>
      <c r="D107" s="781"/>
      <c r="E107" s="62">
        <f t="shared" si="37"/>
        <v>45610</v>
      </c>
      <c r="F107" s="67">
        <f t="shared" si="38"/>
        <v>45617</v>
      </c>
      <c r="G107" s="61">
        <f t="shared" si="38"/>
        <v>45657</v>
      </c>
    </row>
    <row r="108" spans="1:7" s="5" customFormat="1" ht="15.75" customHeight="1">
      <c r="A108" s="41"/>
      <c r="B108" s="70" t="s">
        <v>681</v>
      </c>
      <c r="C108" s="170" t="s">
        <v>685</v>
      </c>
      <c r="D108" s="781"/>
      <c r="E108" s="62">
        <f t="shared" si="37"/>
        <v>45617</v>
      </c>
      <c r="F108" s="67">
        <f t="shared" si="38"/>
        <v>45624</v>
      </c>
      <c r="G108" s="61">
        <f t="shared" si="38"/>
        <v>45664</v>
      </c>
    </row>
    <row r="109" spans="1:7" s="5" customFormat="1" ht="15.75" customHeight="1">
      <c r="A109" s="783"/>
      <c r="B109" s="783"/>
      <c r="C109" s="71"/>
      <c r="D109" s="72"/>
      <c r="E109" s="72"/>
      <c r="F109" s="73"/>
      <c r="G109" s="73"/>
    </row>
    <row r="110" spans="1:7" s="5" customFormat="1" ht="15.75" customHeight="1">
      <c r="A110" s="783"/>
      <c r="B110" s="783"/>
      <c r="C110" s="71"/>
      <c r="D110" s="72"/>
      <c r="E110" s="72"/>
      <c r="F110" s="73"/>
      <c r="G110" s="73"/>
    </row>
    <row r="111" spans="1:7" s="5" customFormat="1" ht="15.75" customHeight="1">
      <c r="A111" s="41" t="s">
        <v>211</v>
      </c>
      <c r="B111" s="727" t="s">
        <v>19</v>
      </c>
      <c r="C111" s="727" t="s">
        <v>20</v>
      </c>
      <c r="D111" s="727" t="s">
        <v>21</v>
      </c>
      <c r="E111" s="59" t="s">
        <v>195</v>
      </c>
      <c r="F111" s="59" t="s">
        <v>22</v>
      </c>
      <c r="G111" s="59" t="s">
        <v>212</v>
      </c>
    </row>
    <row r="112" spans="1:7" s="5" customFormat="1" ht="15.75" customHeight="1">
      <c r="A112" s="41"/>
      <c r="B112" s="728"/>
      <c r="C112" s="728"/>
      <c r="D112" s="728"/>
      <c r="E112" s="59" t="s">
        <v>14</v>
      </c>
      <c r="F112" s="59" t="s">
        <v>23</v>
      </c>
      <c r="G112" s="59" t="s">
        <v>24</v>
      </c>
    </row>
    <row r="113" spans="1:7" s="5" customFormat="1" ht="15.75" customHeight="1">
      <c r="A113" s="41"/>
      <c r="B113" s="70" t="s">
        <v>513</v>
      </c>
      <c r="C113" s="70" t="s">
        <v>28</v>
      </c>
      <c r="D113" s="781" t="s">
        <v>414</v>
      </c>
      <c r="E113" s="61">
        <v>45593</v>
      </c>
      <c r="F113" s="61">
        <f>E113+5</f>
        <v>45598</v>
      </c>
      <c r="G113" s="61">
        <f>F113+31</f>
        <v>45629</v>
      </c>
    </row>
    <row r="114" spans="1:7" s="5" customFormat="1" ht="15.75" customHeight="1">
      <c r="A114" s="41"/>
      <c r="B114" s="70" t="s">
        <v>514</v>
      </c>
      <c r="C114" s="70" t="s">
        <v>145</v>
      </c>
      <c r="D114" s="781"/>
      <c r="E114" s="62">
        <f t="shared" ref="E114:G117" si="39">E113+7</f>
        <v>45600</v>
      </c>
      <c r="F114" s="61">
        <f t="shared" si="39"/>
        <v>45605</v>
      </c>
      <c r="G114" s="61">
        <f t="shared" si="39"/>
        <v>45636</v>
      </c>
    </row>
    <row r="115" spans="1:7" s="5" customFormat="1" ht="15.75" customHeight="1">
      <c r="A115" s="41"/>
      <c r="B115" s="70" t="s">
        <v>647</v>
      </c>
      <c r="C115" s="70" t="s">
        <v>28</v>
      </c>
      <c r="D115" s="781"/>
      <c r="E115" s="62">
        <f t="shared" si="39"/>
        <v>45607</v>
      </c>
      <c r="F115" s="61">
        <f t="shared" si="39"/>
        <v>45612</v>
      </c>
      <c r="G115" s="61">
        <f t="shared" si="39"/>
        <v>45643</v>
      </c>
    </row>
    <row r="116" spans="1:7" s="5" customFormat="1" ht="15.75" customHeight="1">
      <c r="A116" s="41"/>
      <c r="B116" s="70" t="s">
        <v>648</v>
      </c>
      <c r="C116" s="70" t="s">
        <v>79</v>
      </c>
      <c r="D116" s="781"/>
      <c r="E116" s="62">
        <f t="shared" si="39"/>
        <v>45614</v>
      </c>
      <c r="F116" s="61">
        <f t="shared" si="39"/>
        <v>45619</v>
      </c>
      <c r="G116" s="61">
        <f t="shared" si="39"/>
        <v>45650</v>
      </c>
    </row>
    <row r="117" spans="1:7" s="5" customFormat="1" ht="15.75" customHeight="1">
      <c r="A117" s="41"/>
      <c r="B117" s="70" t="s">
        <v>649</v>
      </c>
      <c r="C117" s="70" t="s">
        <v>650</v>
      </c>
      <c r="D117" s="781"/>
      <c r="E117" s="62">
        <f t="shared" si="39"/>
        <v>45621</v>
      </c>
      <c r="F117" s="61">
        <f t="shared" si="39"/>
        <v>45626</v>
      </c>
      <c r="G117" s="61">
        <f t="shared" si="39"/>
        <v>45657</v>
      </c>
    </row>
    <row r="118" spans="1:7" s="5" customFormat="1" ht="15.75" customHeight="1">
      <c r="A118" s="41"/>
      <c r="B118" s="71"/>
      <c r="C118" s="71"/>
      <c r="D118" s="72"/>
      <c r="E118" s="72"/>
      <c r="F118" s="73"/>
      <c r="G118" s="73"/>
    </row>
    <row r="119" spans="1:7" s="5" customFormat="1" ht="15.75" customHeight="1">
      <c r="A119" s="783"/>
      <c r="B119" s="783"/>
      <c r="C119" s="71"/>
      <c r="D119" s="72"/>
      <c r="E119" s="72"/>
      <c r="F119" s="73"/>
      <c r="G119" s="73"/>
    </row>
    <row r="120" spans="1:7" s="5" customFormat="1" ht="15.75" customHeight="1">
      <c r="A120" s="41" t="s">
        <v>509</v>
      </c>
      <c r="B120" s="727" t="s">
        <v>19</v>
      </c>
      <c r="C120" s="727" t="s">
        <v>20</v>
      </c>
      <c r="D120" s="727" t="s">
        <v>21</v>
      </c>
      <c r="E120" s="59" t="s">
        <v>214</v>
      </c>
      <c r="F120" s="59" t="s">
        <v>22</v>
      </c>
      <c r="G120" s="63" t="s">
        <v>438</v>
      </c>
    </row>
    <row r="121" spans="1:7" s="5" customFormat="1" ht="15.75" customHeight="1">
      <c r="A121" s="41"/>
      <c r="B121" s="728"/>
      <c r="C121" s="728"/>
      <c r="D121" s="728"/>
      <c r="E121" s="64" t="s">
        <v>14</v>
      </c>
      <c r="F121" s="74" t="s">
        <v>23</v>
      </c>
      <c r="G121" s="59" t="s">
        <v>24</v>
      </c>
    </row>
    <row r="122" spans="1:7" s="5" customFormat="1" ht="15.75" customHeight="1">
      <c r="A122" s="41"/>
      <c r="B122" s="146" t="s">
        <v>668</v>
      </c>
      <c r="C122" s="70" t="s">
        <v>673</v>
      </c>
      <c r="D122" s="767" t="s">
        <v>437</v>
      </c>
      <c r="E122" s="67">
        <v>45596</v>
      </c>
      <c r="F122" s="61">
        <f>E122+5</f>
        <v>45601</v>
      </c>
      <c r="G122" s="61">
        <f>F122+38</f>
        <v>45639</v>
      </c>
    </row>
    <row r="123" spans="1:7" s="5" customFormat="1" ht="15.75" customHeight="1">
      <c r="A123" s="41"/>
      <c r="B123" s="70" t="s">
        <v>669</v>
      </c>
      <c r="C123" s="70" t="s">
        <v>674</v>
      </c>
      <c r="D123" s="767"/>
      <c r="E123" s="62">
        <f t="shared" ref="E123:E126" si="40">E122+7</f>
        <v>45603</v>
      </c>
      <c r="F123" s="61">
        <f t="shared" ref="F123:G126" si="41">F122+7</f>
        <v>45608</v>
      </c>
      <c r="G123" s="61">
        <f t="shared" si="41"/>
        <v>45646</v>
      </c>
    </row>
    <row r="124" spans="1:7" s="5" customFormat="1" ht="15.75" customHeight="1">
      <c r="A124" s="41"/>
      <c r="B124" s="70" t="s">
        <v>670</v>
      </c>
      <c r="C124" s="70" t="s">
        <v>675</v>
      </c>
      <c r="D124" s="767"/>
      <c r="E124" s="62">
        <f t="shared" si="40"/>
        <v>45610</v>
      </c>
      <c r="F124" s="61">
        <f t="shared" si="41"/>
        <v>45615</v>
      </c>
      <c r="G124" s="61">
        <f t="shared" si="41"/>
        <v>45653</v>
      </c>
    </row>
    <row r="125" spans="1:7" s="5" customFormat="1" ht="15.75" customHeight="1">
      <c r="A125" s="41"/>
      <c r="B125" s="146" t="s">
        <v>671</v>
      </c>
      <c r="C125" s="70" t="s">
        <v>676</v>
      </c>
      <c r="D125" s="767"/>
      <c r="E125" s="62">
        <f t="shared" si="40"/>
        <v>45617</v>
      </c>
      <c r="F125" s="61">
        <f t="shared" si="41"/>
        <v>45622</v>
      </c>
      <c r="G125" s="61">
        <f t="shared" si="41"/>
        <v>45660</v>
      </c>
    </row>
    <row r="126" spans="1:7" s="5" customFormat="1" ht="15.75" customHeight="1">
      <c r="A126" s="41"/>
      <c r="B126" s="146" t="s">
        <v>672</v>
      </c>
      <c r="C126" s="70" t="s">
        <v>677</v>
      </c>
      <c r="D126" s="767"/>
      <c r="E126" s="62">
        <f t="shared" si="40"/>
        <v>45624</v>
      </c>
      <c r="F126" s="61">
        <f t="shared" si="41"/>
        <v>45629</v>
      </c>
      <c r="G126" s="61">
        <f t="shared" si="41"/>
        <v>45667</v>
      </c>
    </row>
    <row r="127" spans="1:7" s="5" customFormat="1" ht="15.75" customHeight="1">
      <c r="A127" s="41"/>
      <c r="B127" s="71"/>
      <c r="C127" s="71"/>
      <c r="D127" s="72"/>
      <c r="E127" s="72"/>
      <c r="F127" s="73"/>
      <c r="G127" s="73"/>
    </row>
    <row r="128" spans="1:7" s="5" customFormat="1" ht="15.75" customHeight="1">
      <c r="A128" s="783"/>
      <c r="B128" s="783"/>
      <c r="C128" s="71"/>
      <c r="D128" s="72"/>
      <c r="E128" s="72"/>
      <c r="F128" s="73"/>
      <c r="G128" s="73"/>
    </row>
    <row r="129" spans="1:8" s="5" customFormat="1" ht="15.75" customHeight="1">
      <c r="A129" s="41" t="s">
        <v>215</v>
      </c>
      <c r="B129" s="727" t="s">
        <v>19</v>
      </c>
      <c r="C129" s="727" t="s">
        <v>20</v>
      </c>
      <c r="D129" s="727" t="s">
        <v>21</v>
      </c>
      <c r="E129" s="59" t="s">
        <v>214</v>
      </c>
      <c r="F129" s="59" t="s">
        <v>22</v>
      </c>
      <c r="G129" s="59" t="s">
        <v>39</v>
      </c>
    </row>
    <row r="130" spans="1:8" s="5" customFormat="1" ht="15.75" customHeight="1">
      <c r="A130" s="41"/>
      <c r="B130" s="728"/>
      <c r="C130" s="728"/>
      <c r="D130" s="728"/>
      <c r="E130" s="59" t="s">
        <v>14</v>
      </c>
      <c r="F130" s="59" t="s">
        <v>23</v>
      </c>
      <c r="G130" s="59" t="s">
        <v>24</v>
      </c>
    </row>
    <row r="131" spans="1:8" s="5" customFormat="1" ht="15.75" customHeight="1">
      <c r="A131" s="41"/>
      <c r="B131" s="70" t="s">
        <v>651</v>
      </c>
      <c r="C131" s="70" t="s">
        <v>652</v>
      </c>
      <c r="D131" s="732" t="s">
        <v>216</v>
      </c>
      <c r="E131" s="67">
        <v>45596</v>
      </c>
      <c r="F131" s="61">
        <f>E131+6</f>
        <v>45602</v>
      </c>
      <c r="G131" s="61">
        <f>F131+38</f>
        <v>45640</v>
      </c>
    </row>
    <row r="132" spans="1:8" s="5" customFormat="1" ht="15.75" customHeight="1">
      <c r="A132" s="41"/>
      <c r="B132" s="70" t="s">
        <v>653</v>
      </c>
      <c r="C132" s="70" t="s">
        <v>654</v>
      </c>
      <c r="D132" s="729"/>
      <c r="E132" s="62">
        <f>E131+7</f>
        <v>45603</v>
      </c>
      <c r="F132" s="61">
        <f t="shared" ref="F132:G135" si="42">F131+7</f>
        <v>45609</v>
      </c>
      <c r="G132" s="61">
        <f t="shared" si="42"/>
        <v>45647</v>
      </c>
    </row>
    <row r="133" spans="1:8" s="5" customFormat="1" ht="15.75" customHeight="1">
      <c r="A133" s="41"/>
      <c r="B133" s="70" t="s">
        <v>655</v>
      </c>
      <c r="C133" s="70" t="s">
        <v>656</v>
      </c>
      <c r="D133" s="729"/>
      <c r="E133" s="62">
        <f t="shared" ref="E133:E135" si="43">E132+7</f>
        <v>45610</v>
      </c>
      <c r="F133" s="61">
        <f t="shared" si="42"/>
        <v>45616</v>
      </c>
      <c r="G133" s="61">
        <f t="shared" si="42"/>
        <v>45654</v>
      </c>
    </row>
    <row r="134" spans="1:8" s="5" customFormat="1" ht="15.75" customHeight="1">
      <c r="A134" s="41"/>
      <c r="B134" s="70" t="s">
        <v>657</v>
      </c>
      <c r="C134" s="70" t="s">
        <v>658</v>
      </c>
      <c r="D134" s="729"/>
      <c r="E134" s="62">
        <f t="shared" si="43"/>
        <v>45617</v>
      </c>
      <c r="F134" s="61">
        <f t="shared" si="42"/>
        <v>45623</v>
      </c>
      <c r="G134" s="61">
        <f t="shared" si="42"/>
        <v>45661</v>
      </c>
    </row>
    <row r="135" spans="1:8" s="5" customFormat="1" ht="15.75" customHeight="1">
      <c r="A135" s="41"/>
      <c r="B135" s="70" t="s">
        <v>576</v>
      </c>
      <c r="C135" s="70"/>
      <c r="D135" s="733"/>
      <c r="E135" s="62">
        <f t="shared" si="43"/>
        <v>45624</v>
      </c>
      <c r="F135" s="61">
        <f t="shared" si="42"/>
        <v>45630</v>
      </c>
      <c r="G135" s="61">
        <f t="shared" si="42"/>
        <v>45668</v>
      </c>
    </row>
    <row r="136" spans="1:8" s="5" customFormat="1" ht="15.75" customHeight="1">
      <c r="A136" s="41"/>
      <c r="B136" s="34"/>
      <c r="C136" s="34"/>
      <c r="D136" s="72"/>
      <c r="E136" s="75"/>
      <c r="F136" s="76"/>
      <c r="G136" s="76"/>
    </row>
    <row r="137" spans="1:8" s="5" customFormat="1" ht="15.75" customHeight="1">
      <c r="A137" s="783"/>
      <c r="B137" s="783"/>
      <c r="C137" s="71"/>
      <c r="D137" s="72"/>
      <c r="E137" s="72"/>
      <c r="F137" s="73"/>
      <c r="G137" s="73"/>
    </row>
    <row r="138" spans="1:8" s="5" customFormat="1" ht="15.75" customHeight="1">
      <c r="A138" s="77" t="s">
        <v>439</v>
      </c>
      <c r="B138" s="780" t="s">
        <v>217</v>
      </c>
      <c r="C138" s="780" t="s">
        <v>20</v>
      </c>
      <c r="D138" s="780" t="s">
        <v>21</v>
      </c>
      <c r="E138" s="59" t="s">
        <v>214</v>
      </c>
      <c r="F138" s="59" t="s">
        <v>22</v>
      </c>
      <c r="G138" s="59" t="s">
        <v>439</v>
      </c>
      <c r="H138" s="78"/>
    </row>
    <row r="139" spans="1:8" s="5" customFormat="1" ht="15.75" customHeight="1">
      <c r="A139" s="77"/>
      <c r="B139" s="780"/>
      <c r="C139" s="780"/>
      <c r="D139" s="780"/>
      <c r="E139" s="59" t="s">
        <v>218</v>
      </c>
      <c r="F139" s="59" t="s">
        <v>23</v>
      </c>
      <c r="G139" s="59" t="s">
        <v>24</v>
      </c>
      <c r="H139" s="78"/>
    </row>
    <row r="140" spans="1:8" s="5" customFormat="1" ht="15.75" customHeight="1">
      <c r="A140" s="77"/>
      <c r="B140" s="120" t="s">
        <v>623</v>
      </c>
      <c r="C140" s="120" t="s">
        <v>51</v>
      </c>
      <c r="D140" s="762" t="s">
        <v>396</v>
      </c>
      <c r="E140" s="67">
        <v>45595</v>
      </c>
      <c r="F140" s="67">
        <f>E140+7</f>
        <v>45602</v>
      </c>
      <c r="G140" s="61">
        <f>F140+46</f>
        <v>45648</v>
      </c>
      <c r="H140" s="78"/>
    </row>
    <row r="141" spans="1:8" s="5" customFormat="1" ht="15.75" customHeight="1">
      <c r="A141" s="77"/>
      <c r="B141" s="120" t="s">
        <v>432</v>
      </c>
      <c r="C141" s="120" t="s">
        <v>510</v>
      </c>
      <c r="D141" s="729"/>
      <c r="E141" s="140">
        <f>E140+7</f>
        <v>45602</v>
      </c>
      <c r="F141" s="67">
        <f t="shared" ref="F141:G144" si="44">F140+7</f>
        <v>45609</v>
      </c>
      <c r="G141" s="61">
        <f t="shared" si="44"/>
        <v>45655</v>
      </c>
      <c r="H141" s="78"/>
    </row>
    <row r="142" spans="1:8" s="5" customFormat="1" ht="15.75" customHeight="1">
      <c r="A142" s="77"/>
      <c r="B142" s="68" t="s">
        <v>624</v>
      </c>
      <c r="C142" s="120"/>
      <c r="D142" s="729"/>
      <c r="E142" s="140">
        <f t="shared" ref="E142:E144" si="45">E141+7</f>
        <v>45609</v>
      </c>
      <c r="F142" s="67">
        <f t="shared" si="44"/>
        <v>45616</v>
      </c>
      <c r="G142" s="61">
        <f t="shared" si="44"/>
        <v>45662</v>
      </c>
      <c r="H142" s="78"/>
    </row>
    <row r="143" spans="1:8" s="5" customFormat="1" ht="15.75" customHeight="1">
      <c r="A143" s="77"/>
      <c r="B143" s="120" t="s">
        <v>625</v>
      </c>
      <c r="C143" s="120" t="s">
        <v>511</v>
      </c>
      <c r="D143" s="729"/>
      <c r="E143" s="140">
        <f t="shared" si="45"/>
        <v>45616</v>
      </c>
      <c r="F143" s="67">
        <f t="shared" si="44"/>
        <v>45623</v>
      </c>
      <c r="G143" s="61">
        <f t="shared" si="44"/>
        <v>45669</v>
      </c>
      <c r="H143" s="78"/>
    </row>
    <row r="144" spans="1:8" s="5" customFormat="1" ht="15.75" customHeight="1">
      <c r="A144" s="77"/>
      <c r="B144" s="120" t="s">
        <v>626</v>
      </c>
      <c r="C144" s="120" t="s">
        <v>512</v>
      </c>
      <c r="D144" s="730"/>
      <c r="E144" s="140">
        <f t="shared" si="45"/>
        <v>45623</v>
      </c>
      <c r="F144" s="67">
        <f t="shared" si="44"/>
        <v>45630</v>
      </c>
      <c r="G144" s="61">
        <f t="shared" si="44"/>
        <v>45676</v>
      </c>
      <c r="H144" s="78"/>
    </row>
    <row r="145" spans="1:8" s="5" customFormat="1" ht="15.75" customHeight="1">
      <c r="A145" s="77"/>
      <c r="B145" s="84"/>
      <c r="C145" s="157"/>
      <c r="D145" s="95"/>
      <c r="E145" s="82"/>
      <c r="F145" s="83"/>
      <c r="G145" s="76"/>
      <c r="H145" s="78"/>
    </row>
    <row r="146" spans="1:8" s="5" customFormat="1" ht="15.75" customHeight="1">
      <c r="A146" s="77"/>
      <c r="B146" s="780" t="s">
        <v>209</v>
      </c>
      <c r="C146" s="780" t="s">
        <v>20</v>
      </c>
      <c r="D146" s="780" t="s">
        <v>21</v>
      </c>
      <c r="E146" s="59" t="s">
        <v>189</v>
      </c>
      <c r="F146" s="59" t="s">
        <v>22</v>
      </c>
      <c r="G146" s="59" t="s">
        <v>439</v>
      </c>
      <c r="H146" s="78"/>
    </row>
    <row r="147" spans="1:8" s="5" customFormat="1" ht="15.75" customHeight="1">
      <c r="A147" s="77"/>
      <c r="B147" s="780"/>
      <c r="C147" s="780"/>
      <c r="D147" s="780"/>
      <c r="E147" s="59" t="s">
        <v>218</v>
      </c>
      <c r="F147" s="59" t="s">
        <v>23</v>
      </c>
      <c r="G147" s="59" t="s">
        <v>24</v>
      </c>
      <c r="H147" s="78"/>
    </row>
    <row r="148" spans="1:8" s="5" customFormat="1" ht="15.75" customHeight="1">
      <c r="A148" s="77"/>
      <c r="B148" s="120" t="s">
        <v>659</v>
      </c>
      <c r="C148" s="142" t="s">
        <v>516</v>
      </c>
      <c r="D148" s="762" t="s">
        <v>440</v>
      </c>
      <c r="E148" s="67">
        <v>45595</v>
      </c>
      <c r="F148" s="67">
        <f>E148+6</f>
        <v>45601</v>
      </c>
      <c r="G148" s="61">
        <f>F148+46</f>
        <v>45647</v>
      </c>
      <c r="H148" s="78"/>
    </row>
    <row r="149" spans="1:8" s="5" customFormat="1" ht="15.75" customHeight="1">
      <c r="A149" s="77"/>
      <c r="B149" s="120" t="s">
        <v>664</v>
      </c>
      <c r="C149" s="142" t="s">
        <v>660</v>
      </c>
      <c r="D149" s="729"/>
      <c r="E149" s="140">
        <f>E148+7</f>
        <v>45602</v>
      </c>
      <c r="F149" s="67">
        <f t="shared" ref="F149:G149" si="46">F148+7</f>
        <v>45608</v>
      </c>
      <c r="G149" s="61">
        <f t="shared" si="46"/>
        <v>45654</v>
      </c>
      <c r="H149" s="78"/>
    </row>
    <row r="150" spans="1:8" s="5" customFormat="1" ht="15.75" customHeight="1">
      <c r="A150" s="77"/>
      <c r="B150" s="120" t="s">
        <v>665</v>
      </c>
      <c r="C150" s="142" t="s">
        <v>661</v>
      </c>
      <c r="D150" s="729"/>
      <c r="E150" s="140">
        <f t="shared" ref="E150:G152" si="47">E149+7</f>
        <v>45609</v>
      </c>
      <c r="F150" s="67">
        <f t="shared" si="47"/>
        <v>45615</v>
      </c>
      <c r="G150" s="61">
        <f t="shared" si="47"/>
        <v>45661</v>
      </c>
      <c r="H150" s="78"/>
    </row>
    <row r="151" spans="1:8" s="5" customFormat="1" ht="15.75" customHeight="1">
      <c r="A151" s="77"/>
      <c r="B151" s="120" t="s">
        <v>666</v>
      </c>
      <c r="C151" s="142" t="s">
        <v>662</v>
      </c>
      <c r="D151" s="729"/>
      <c r="E151" s="140">
        <f t="shared" si="47"/>
        <v>45616</v>
      </c>
      <c r="F151" s="67">
        <f t="shared" si="47"/>
        <v>45622</v>
      </c>
      <c r="G151" s="61">
        <f t="shared" si="47"/>
        <v>45668</v>
      </c>
      <c r="H151" s="78"/>
    </row>
    <row r="152" spans="1:8" s="5" customFormat="1" ht="15.75" customHeight="1">
      <c r="A152" s="77"/>
      <c r="B152" s="120" t="s">
        <v>667</v>
      </c>
      <c r="C152" s="142" t="s">
        <v>663</v>
      </c>
      <c r="D152" s="730"/>
      <c r="E152" s="140">
        <f t="shared" si="47"/>
        <v>45623</v>
      </c>
      <c r="F152" s="67">
        <f t="shared" si="47"/>
        <v>45629</v>
      </c>
      <c r="G152" s="61">
        <f t="shared" si="47"/>
        <v>45675</v>
      </c>
      <c r="H152" s="78"/>
    </row>
    <row r="153" spans="1:8" s="5" customFormat="1" ht="15.75" customHeight="1">
      <c r="A153" s="77"/>
      <c r="B153" s="79"/>
      <c r="C153" s="79"/>
      <c r="D153" s="34"/>
      <c r="E153" s="34"/>
      <c r="F153" s="34"/>
      <c r="G153" s="34"/>
      <c r="H153" s="78"/>
    </row>
    <row r="154" spans="1:8" s="5" customFormat="1" ht="15.75" customHeight="1">
      <c r="A154" s="783"/>
      <c r="B154" s="783"/>
      <c r="C154" s="71"/>
      <c r="D154" s="72"/>
      <c r="E154" s="72"/>
      <c r="F154" s="73"/>
      <c r="G154" s="73"/>
      <c r="H154" s="78"/>
    </row>
    <row r="155" spans="1:8" s="5" customFormat="1" ht="15.75" customHeight="1">
      <c r="A155" s="744" t="s">
        <v>219</v>
      </c>
      <c r="B155" s="744"/>
      <c r="C155" s="744"/>
      <c r="D155" s="744"/>
      <c r="E155" s="744"/>
      <c r="F155" s="744"/>
      <c r="G155" s="744"/>
    </row>
    <row r="156" spans="1:8" s="5" customFormat="1" ht="15.75" customHeight="1">
      <c r="A156" s="785"/>
      <c r="B156" s="785"/>
      <c r="C156" s="22"/>
      <c r="D156" s="9"/>
      <c r="E156" s="9"/>
      <c r="F156" s="55"/>
      <c r="G156" s="55"/>
    </row>
    <row r="157" spans="1:8" s="5" customFormat="1" ht="15.75" customHeight="1">
      <c r="A157" s="56" t="s">
        <v>220</v>
      </c>
      <c r="B157" s="739" t="s">
        <v>198</v>
      </c>
      <c r="C157" s="739" t="s">
        <v>20</v>
      </c>
      <c r="D157" s="739" t="s">
        <v>21</v>
      </c>
      <c r="E157" s="42" t="s">
        <v>194</v>
      </c>
      <c r="F157" s="42" t="s">
        <v>22</v>
      </c>
      <c r="G157" s="52" t="s">
        <v>221</v>
      </c>
    </row>
    <row r="158" spans="1:8" s="5" customFormat="1" ht="15.75" customHeight="1">
      <c r="A158" s="56"/>
      <c r="B158" s="740"/>
      <c r="C158" s="740"/>
      <c r="D158" s="740"/>
      <c r="E158" s="53" t="s">
        <v>14</v>
      </c>
      <c r="F158" s="57" t="s">
        <v>23</v>
      </c>
      <c r="G158" s="42" t="s">
        <v>24</v>
      </c>
    </row>
    <row r="159" spans="1:8" s="5" customFormat="1" ht="15.75" customHeight="1">
      <c r="A159" s="41"/>
      <c r="B159" s="65" t="s">
        <v>611</v>
      </c>
      <c r="C159" s="65" t="s">
        <v>27</v>
      </c>
      <c r="D159" s="762" t="s">
        <v>202</v>
      </c>
      <c r="E159" s="67">
        <v>45595</v>
      </c>
      <c r="F159" s="67">
        <f>E159+6</f>
        <v>45601</v>
      </c>
      <c r="G159" s="61">
        <f>F159+35</f>
        <v>45636</v>
      </c>
    </row>
    <row r="160" spans="1:8" s="5" customFormat="1" ht="15.75" customHeight="1">
      <c r="A160" s="41"/>
      <c r="B160" s="65" t="s">
        <v>432</v>
      </c>
      <c r="C160" s="65"/>
      <c r="D160" s="729"/>
      <c r="E160" s="140">
        <f>E159+7</f>
        <v>45602</v>
      </c>
      <c r="F160" s="67">
        <f t="shared" ref="F160:G163" si="48">F159+7</f>
        <v>45608</v>
      </c>
      <c r="G160" s="61">
        <f t="shared" si="48"/>
        <v>45643</v>
      </c>
    </row>
    <row r="161" spans="1:7" s="5" customFormat="1" ht="15.75" customHeight="1">
      <c r="A161" s="41"/>
      <c r="B161" s="65" t="s">
        <v>612</v>
      </c>
      <c r="C161" s="65" t="s">
        <v>146</v>
      </c>
      <c r="D161" s="729"/>
      <c r="E161" s="140">
        <f t="shared" ref="E161" si="49">E160+7</f>
        <v>45609</v>
      </c>
      <c r="F161" s="67">
        <f t="shared" si="48"/>
        <v>45615</v>
      </c>
      <c r="G161" s="61">
        <f t="shared" si="48"/>
        <v>45650</v>
      </c>
    </row>
    <row r="162" spans="1:7" s="5" customFormat="1" ht="15.75" customHeight="1">
      <c r="A162" s="41"/>
      <c r="B162" s="65" t="s">
        <v>613</v>
      </c>
      <c r="C162" s="65" t="s">
        <v>80</v>
      </c>
      <c r="D162" s="729"/>
      <c r="E162" s="140">
        <f t="shared" ref="E162" si="50">E161+7</f>
        <v>45616</v>
      </c>
      <c r="F162" s="67">
        <f t="shared" si="48"/>
        <v>45622</v>
      </c>
      <c r="G162" s="61">
        <f t="shared" si="48"/>
        <v>45657</v>
      </c>
    </row>
    <row r="163" spans="1:7" s="5" customFormat="1" ht="15.75" customHeight="1">
      <c r="A163" s="41"/>
      <c r="B163" s="65" t="s">
        <v>614</v>
      </c>
      <c r="C163" s="65" t="s">
        <v>60</v>
      </c>
      <c r="D163" s="730"/>
      <c r="E163" s="140">
        <f t="shared" ref="E163" si="51">E162+7</f>
        <v>45623</v>
      </c>
      <c r="F163" s="67">
        <f t="shared" si="48"/>
        <v>45629</v>
      </c>
      <c r="G163" s="61">
        <f t="shared" si="48"/>
        <v>45664</v>
      </c>
    </row>
    <row r="164" spans="1:7" s="5" customFormat="1" ht="15.75" customHeight="1">
      <c r="A164" s="41"/>
      <c r="B164" s="71"/>
      <c r="C164" s="71"/>
      <c r="D164" s="72"/>
      <c r="E164" s="72"/>
      <c r="F164" s="73"/>
      <c r="G164" s="73"/>
    </row>
    <row r="165" spans="1:7" s="5" customFormat="1" ht="15.75" customHeight="1">
      <c r="A165" s="783"/>
      <c r="B165" s="783"/>
      <c r="C165" s="71"/>
      <c r="D165" s="72"/>
      <c r="E165" s="72"/>
      <c r="F165" s="73"/>
      <c r="G165" s="73"/>
    </row>
    <row r="166" spans="1:7" s="5" customFormat="1" ht="15.75" customHeight="1">
      <c r="A166" s="41" t="s">
        <v>222</v>
      </c>
      <c r="B166" s="727" t="s">
        <v>223</v>
      </c>
      <c r="C166" s="727" t="s">
        <v>20</v>
      </c>
      <c r="D166" s="727" t="s">
        <v>21</v>
      </c>
      <c r="E166" s="59" t="s">
        <v>195</v>
      </c>
      <c r="F166" s="59" t="s">
        <v>22</v>
      </c>
      <c r="G166" s="63" t="s">
        <v>210</v>
      </c>
    </row>
    <row r="167" spans="1:7" s="5" customFormat="1" ht="15.75" customHeight="1">
      <c r="A167" s="41"/>
      <c r="B167" s="728"/>
      <c r="C167" s="728"/>
      <c r="D167" s="728"/>
      <c r="E167" s="64" t="s">
        <v>14</v>
      </c>
      <c r="F167" s="80" t="s">
        <v>23</v>
      </c>
      <c r="G167" s="59" t="s">
        <v>24</v>
      </c>
    </row>
    <row r="168" spans="1:7" s="5" customFormat="1" ht="15.75" customHeight="1">
      <c r="A168" s="41"/>
      <c r="B168" s="65" t="s">
        <v>611</v>
      </c>
      <c r="C168" s="65" t="s">
        <v>27</v>
      </c>
      <c r="D168" s="762" t="s">
        <v>202</v>
      </c>
      <c r="E168" s="67">
        <v>45595</v>
      </c>
      <c r="F168" s="67">
        <f>E168+6</f>
        <v>45601</v>
      </c>
      <c r="G168" s="61">
        <f>F168+35</f>
        <v>45636</v>
      </c>
    </row>
    <row r="169" spans="1:7" s="5" customFormat="1" ht="15.75" customHeight="1">
      <c r="A169" s="41"/>
      <c r="B169" s="65" t="s">
        <v>432</v>
      </c>
      <c r="C169" s="65"/>
      <c r="D169" s="729"/>
      <c r="E169" s="140">
        <f>E168+7</f>
        <v>45602</v>
      </c>
      <c r="F169" s="67">
        <f t="shared" ref="F169:G172" si="52">F168+7</f>
        <v>45608</v>
      </c>
      <c r="G169" s="61">
        <f t="shared" si="52"/>
        <v>45643</v>
      </c>
    </row>
    <row r="170" spans="1:7" s="5" customFormat="1" ht="15.75" customHeight="1">
      <c r="A170" s="41"/>
      <c r="B170" s="65" t="s">
        <v>612</v>
      </c>
      <c r="C170" s="65" t="s">
        <v>146</v>
      </c>
      <c r="D170" s="729"/>
      <c r="E170" s="140">
        <f t="shared" ref="E170:E172" si="53">E169+7</f>
        <v>45609</v>
      </c>
      <c r="F170" s="67">
        <f t="shared" si="52"/>
        <v>45615</v>
      </c>
      <c r="G170" s="61">
        <f t="shared" si="52"/>
        <v>45650</v>
      </c>
    </row>
    <row r="171" spans="1:7" s="5" customFormat="1" ht="15.75" customHeight="1">
      <c r="A171" s="41"/>
      <c r="B171" s="65" t="s">
        <v>613</v>
      </c>
      <c r="C171" s="65" t="s">
        <v>80</v>
      </c>
      <c r="D171" s="729"/>
      <c r="E171" s="140">
        <f t="shared" si="53"/>
        <v>45616</v>
      </c>
      <c r="F171" s="67">
        <f t="shared" si="52"/>
        <v>45622</v>
      </c>
      <c r="G171" s="61">
        <f t="shared" si="52"/>
        <v>45657</v>
      </c>
    </row>
    <row r="172" spans="1:7" s="5" customFormat="1" ht="15.75" customHeight="1">
      <c r="A172" s="41"/>
      <c r="B172" s="65" t="s">
        <v>614</v>
      </c>
      <c r="C172" s="65" t="s">
        <v>60</v>
      </c>
      <c r="D172" s="730"/>
      <c r="E172" s="140">
        <f t="shared" si="53"/>
        <v>45623</v>
      </c>
      <c r="F172" s="67">
        <f t="shared" si="52"/>
        <v>45629</v>
      </c>
      <c r="G172" s="61">
        <f t="shared" si="52"/>
        <v>45664</v>
      </c>
    </row>
    <row r="173" spans="1:7" s="5" customFormat="1" ht="15.75" customHeight="1">
      <c r="A173" s="41"/>
      <c r="B173" s="79"/>
      <c r="C173" s="79"/>
      <c r="D173" s="81"/>
      <c r="E173" s="82"/>
      <c r="F173" s="83"/>
      <c r="G173" s="76"/>
    </row>
    <row r="174" spans="1:7" s="5" customFormat="1" ht="15.75" customHeight="1">
      <c r="A174" s="783"/>
      <c r="B174" s="783"/>
      <c r="C174" s="71"/>
      <c r="D174" s="72"/>
      <c r="E174" s="72"/>
      <c r="F174" s="73"/>
      <c r="G174" s="73"/>
    </row>
    <row r="175" spans="1:7" s="5" customFormat="1" ht="15.75" customHeight="1">
      <c r="A175" s="41" t="s">
        <v>224</v>
      </c>
      <c r="B175" s="727" t="s">
        <v>223</v>
      </c>
      <c r="C175" s="727" t="s">
        <v>20</v>
      </c>
      <c r="D175" s="727" t="s">
        <v>21</v>
      </c>
      <c r="E175" s="59" t="s">
        <v>195</v>
      </c>
      <c r="F175" s="59" t="s">
        <v>22</v>
      </c>
      <c r="G175" s="63" t="s">
        <v>225</v>
      </c>
    </row>
    <row r="176" spans="1:7" s="5" customFormat="1" ht="15.75" customHeight="1">
      <c r="A176" s="41"/>
      <c r="B176" s="728"/>
      <c r="C176" s="728"/>
      <c r="D176" s="728"/>
      <c r="E176" s="64" t="s">
        <v>14</v>
      </c>
      <c r="F176" s="74" t="s">
        <v>23</v>
      </c>
      <c r="G176" s="59" t="s">
        <v>24</v>
      </c>
    </row>
    <row r="177" spans="1:7" s="5" customFormat="1" ht="15.75" customHeight="1">
      <c r="A177" s="41"/>
      <c r="B177" s="65" t="s">
        <v>611</v>
      </c>
      <c r="C177" s="65" t="s">
        <v>27</v>
      </c>
      <c r="D177" s="718" t="s">
        <v>226</v>
      </c>
      <c r="E177" s="67">
        <v>45595</v>
      </c>
      <c r="F177" s="67">
        <f>E177+6</f>
        <v>45601</v>
      </c>
      <c r="G177" s="61">
        <f>F177+35</f>
        <v>45636</v>
      </c>
    </row>
    <row r="178" spans="1:7" s="5" customFormat="1" ht="15.75" customHeight="1">
      <c r="A178" s="41"/>
      <c r="B178" s="65" t="s">
        <v>432</v>
      </c>
      <c r="C178" s="65"/>
      <c r="D178" s="729"/>
      <c r="E178" s="140">
        <f>E177+7</f>
        <v>45602</v>
      </c>
      <c r="F178" s="67">
        <f t="shared" ref="F178:G181" si="54">F177+7</f>
        <v>45608</v>
      </c>
      <c r="G178" s="61">
        <f t="shared" si="54"/>
        <v>45643</v>
      </c>
    </row>
    <row r="179" spans="1:7" s="5" customFormat="1" ht="15.75" customHeight="1">
      <c r="A179" s="41"/>
      <c r="B179" s="65" t="s">
        <v>612</v>
      </c>
      <c r="C179" s="65" t="s">
        <v>146</v>
      </c>
      <c r="D179" s="729"/>
      <c r="E179" s="140">
        <f t="shared" ref="E179:E181" si="55">E178+7</f>
        <v>45609</v>
      </c>
      <c r="F179" s="67">
        <f t="shared" si="54"/>
        <v>45615</v>
      </c>
      <c r="G179" s="61">
        <f t="shared" si="54"/>
        <v>45650</v>
      </c>
    </row>
    <row r="180" spans="1:7" s="5" customFormat="1" ht="15.75" customHeight="1">
      <c r="A180" s="41"/>
      <c r="B180" s="65" t="s">
        <v>613</v>
      </c>
      <c r="C180" s="65" t="s">
        <v>80</v>
      </c>
      <c r="D180" s="729"/>
      <c r="E180" s="140">
        <f t="shared" si="55"/>
        <v>45616</v>
      </c>
      <c r="F180" s="67">
        <f t="shared" si="54"/>
        <v>45622</v>
      </c>
      <c r="G180" s="61">
        <f t="shared" si="54"/>
        <v>45657</v>
      </c>
    </row>
    <row r="181" spans="1:7" s="5" customFormat="1" ht="15.75" customHeight="1">
      <c r="A181" s="41"/>
      <c r="B181" s="65" t="s">
        <v>614</v>
      </c>
      <c r="C181" s="65" t="s">
        <v>60</v>
      </c>
      <c r="D181" s="730"/>
      <c r="E181" s="140">
        <f t="shared" si="55"/>
        <v>45623</v>
      </c>
      <c r="F181" s="67">
        <f t="shared" si="54"/>
        <v>45629</v>
      </c>
      <c r="G181" s="61">
        <f t="shared" si="54"/>
        <v>45664</v>
      </c>
    </row>
    <row r="182" spans="1:7" s="5" customFormat="1" ht="15.75" customHeight="1">
      <c r="A182" s="41"/>
      <c r="B182" s="84"/>
      <c r="C182" s="84"/>
      <c r="D182" s="81"/>
      <c r="E182" s="81"/>
      <c r="F182" s="76"/>
      <c r="G182" s="76"/>
    </row>
    <row r="183" spans="1:7" s="5" customFormat="1" ht="15.75" customHeight="1">
      <c r="A183" s="41"/>
      <c r="B183" s="71"/>
      <c r="C183" s="71"/>
      <c r="D183" s="72"/>
      <c r="E183" s="72"/>
      <c r="F183" s="73"/>
      <c r="G183" s="73"/>
    </row>
    <row r="184" spans="1:7" s="5" customFormat="1" ht="15.75" customHeight="1">
      <c r="A184" s="783"/>
      <c r="B184" s="783"/>
      <c r="C184" s="71"/>
      <c r="D184" s="72"/>
      <c r="E184" s="72"/>
      <c r="F184" s="73"/>
      <c r="G184" s="73"/>
    </row>
    <row r="185" spans="1:7" s="5" customFormat="1" ht="15.75" customHeight="1">
      <c r="A185" s="41" t="s">
        <v>227</v>
      </c>
      <c r="B185" s="727" t="s">
        <v>198</v>
      </c>
      <c r="C185" s="727" t="s">
        <v>20</v>
      </c>
      <c r="D185" s="727" t="s">
        <v>21</v>
      </c>
      <c r="E185" s="59" t="s">
        <v>194</v>
      </c>
      <c r="F185" s="59" t="s">
        <v>22</v>
      </c>
      <c r="G185" s="63" t="s">
        <v>228</v>
      </c>
    </row>
    <row r="186" spans="1:7" s="5" customFormat="1" ht="15.75" customHeight="1">
      <c r="A186" s="41"/>
      <c r="B186" s="728"/>
      <c r="C186" s="728"/>
      <c r="D186" s="728"/>
      <c r="E186" s="64" t="s">
        <v>14</v>
      </c>
      <c r="F186" s="74" t="s">
        <v>23</v>
      </c>
      <c r="G186" s="59" t="s">
        <v>24</v>
      </c>
    </row>
    <row r="187" spans="1:7" s="5" customFormat="1" ht="15.75" customHeight="1">
      <c r="A187" s="41"/>
      <c r="B187" s="65" t="s">
        <v>611</v>
      </c>
      <c r="C187" s="65" t="s">
        <v>27</v>
      </c>
      <c r="D187" s="718" t="s">
        <v>226</v>
      </c>
      <c r="E187" s="67">
        <v>45595</v>
      </c>
      <c r="F187" s="67">
        <f>E187+6</f>
        <v>45601</v>
      </c>
      <c r="G187" s="61">
        <f>F187+35</f>
        <v>45636</v>
      </c>
    </row>
    <row r="188" spans="1:7" s="5" customFormat="1" ht="15.75" customHeight="1">
      <c r="A188" s="41"/>
      <c r="B188" s="65" t="s">
        <v>432</v>
      </c>
      <c r="C188" s="65"/>
      <c r="D188" s="729"/>
      <c r="E188" s="140">
        <f>E187+7</f>
        <v>45602</v>
      </c>
      <c r="F188" s="67">
        <f t="shared" ref="F188:G191" si="56">F187+7</f>
        <v>45608</v>
      </c>
      <c r="G188" s="61">
        <f t="shared" si="56"/>
        <v>45643</v>
      </c>
    </row>
    <row r="189" spans="1:7" s="5" customFormat="1" ht="15.75" customHeight="1">
      <c r="A189" s="41"/>
      <c r="B189" s="65" t="s">
        <v>612</v>
      </c>
      <c r="C189" s="65" t="s">
        <v>146</v>
      </c>
      <c r="D189" s="729"/>
      <c r="E189" s="140">
        <f t="shared" ref="E189:E191" si="57">E188+7</f>
        <v>45609</v>
      </c>
      <c r="F189" s="67">
        <f t="shared" si="56"/>
        <v>45615</v>
      </c>
      <c r="G189" s="61">
        <f t="shared" si="56"/>
        <v>45650</v>
      </c>
    </row>
    <row r="190" spans="1:7" s="5" customFormat="1" ht="15.75" customHeight="1">
      <c r="A190" s="41"/>
      <c r="B190" s="65" t="s">
        <v>613</v>
      </c>
      <c r="C190" s="65" t="s">
        <v>80</v>
      </c>
      <c r="D190" s="729"/>
      <c r="E190" s="140">
        <f t="shared" si="57"/>
        <v>45616</v>
      </c>
      <c r="F190" s="67">
        <f t="shared" si="56"/>
        <v>45622</v>
      </c>
      <c r="G190" s="61">
        <f t="shared" si="56"/>
        <v>45657</v>
      </c>
    </row>
    <row r="191" spans="1:7" s="5" customFormat="1" ht="15.75" customHeight="1">
      <c r="A191" s="41"/>
      <c r="B191" s="65" t="s">
        <v>614</v>
      </c>
      <c r="C191" s="65" t="s">
        <v>60</v>
      </c>
      <c r="D191" s="730"/>
      <c r="E191" s="140">
        <f t="shared" si="57"/>
        <v>45623</v>
      </c>
      <c r="F191" s="67">
        <f t="shared" si="56"/>
        <v>45629</v>
      </c>
      <c r="G191" s="61">
        <f t="shared" si="56"/>
        <v>45664</v>
      </c>
    </row>
    <row r="192" spans="1:7" s="5" customFormat="1" ht="15.75" customHeight="1">
      <c r="A192" s="23"/>
      <c r="B192" s="22"/>
      <c r="C192" s="22"/>
      <c r="D192" s="9"/>
      <c r="E192" s="9"/>
      <c r="F192" s="55"/>
      <c r="G192" s="55"/>
    </row>
    <row r="193" spans="1:7" s="5" customFormat="1" ht="15.75" customHeight="1">
      <c r="A193" s="744" t="s">
        <v>229</v>
      </c>
      <c r="B193" s="744"/>
      <c r="C193" s="744"/>
      <c r="D193" s="744"/>
      <c r="E193" s="744"/>
      <c r="F193" s="744"/>
      <c r="G193" s="744"/>
    </row>
    <row r="194" spans="1:7" s="5" customFormat="1" ht="15.75" customHeight="1">
      <c r="A194" s="784"/>
      <c r="B194" s="784"/>
      <c r="C194" s="22"/>
      <c r="D194" s="9"/>
      <c r="E194" s="9"/>
      <c r="F194" s="55"/>
      <c r="G194" s="55"/>
    </row>
    <row r="195" spans="1:7" s="5" customFormat="1" ht="15.75" customHeight="1">
      <c r="A195" s="56" t="s">
        <v>230</v>
      </c>
      <c r="B195" s="727" t="s">
        <v>19</v>
      </c>
      <c r="C195" s="727" t="s">
        <v>20</v>
      </c>
      <c r="D195" s="727" t="s">
        <v>21</v>
      </c>
      <c r="E195" s="42" t="s">
        <v>195</v>
      </c>
      <c r="F195" s="42" t="s">
        <v>22</v>
      </c>
      <c r="G195" s="42" t="s">
        <v>45</v>
      </c>
    </row>
    <row r="196" spans="1:7" s="5" customFormat="1" ht="15.75" customHeight="1">
      <c r="A196" s="56"/>
      <c r="B196" s="728"/>
      <c r="C196" s="728"/>
      <c r="D196" s="728"/>
      <c r="E196" s="42" t="s">
        <v>14</v>
      </c>
      <c r="F196" s="42" t="s">
        <v>23</v>
      </c>
      <c r="G196" s="42" t="s">
        <v>24</v>
      </c>
    </row>
    <row r="197" spans="1:7" s="5" customFormat="1" ht="15.75" customHeight="1">
      <c r="A197" s="41"/>
      <c r="B197" s="65" t="s">
        <v>432</v>
      </c>
      <c r="C197" s="65"/>
      <c r="D197" s="732" t="s">
        <v>408</v>
      </c>
      <c r="E197" s="67">
        <v>45596</v>
      </c>
      <c r="F197" s="147">
        <f>E197+7</f>
        <v>45603</v>
      </c>
      <c r="G197" s="61">
        <f>F197+44</f>
        <v>45647</v>
      </c>
    </row>
    <row r="198" spans="1:7" s="5" customFormat="1" ht="15.75" customHeight="1">
      <c r="A198" s="41"/>
      <c r="B198" s="145" t="s">
        <v>702</v>
      </c>
      <c r="C198" s="65" t="s">
        <v>703</v>
      </c>
      <c r="D198" s="729"/>
      <c r="E198" s="62">
        <f t="shared" ref="E198:E201" si="58">E197+7</f>
        <v>45603</v>
      </c>
      <c r="F198" s="147">
        <f t="shared" ref="F198:G201" si="59">F197+7</f>
        <v>45610</v>
      </c>
      <c r="G198" s="61">
        <f t="shared" si="59"/>
        <v>45654</v>
      </c>
    </row>
    <row r="199" spans="1:7" s="5" customFormat="1" ht="15.75" customHeight="1">
      <c r="A199" s="41"/>
      <c r="B199" s="145" t="s">
        <v>704</v>
      </c>
      <c r="C199" s="65" t="s">
        <v>705</v>
      </c>
      <c r="D199" s="729"/>
      <c r="E199" s="62">
        <f t="shared" si="58"/>
        <v>45610</v>
      </c>
      <c r="F199" s="147">
        <f t="shared" si="59"/>
        <v>45617</v>
      </c>
      <c r="G199" s="61">
        <f t="shared" si="59"/>
        <v>45661</v>
      </c>
    </row>
    <row r="200" spans="1:7" s="5" customFormat="1" ht="15.75" customHeight="1">
      <c r="A200" s="41"/>
      <c r="B200" s="145" t="s">
        <v>706</v>
      </c>
      <c r="C200" s="65" t="s">
        <v>707</v>
      </c>
      <c r="D200" s="729"/>
      <c r="E200" s="62">
        <f t="shared" si="58"/>
        <v>45617</v>
      </c>
      <c r="F200" s="147">
        <f t="shared" si="59"/>
        <v>45624</v>
      </c>
      <c r="G200" s="61">
        <f t="shared" si="59"/>
        <v>45668</v>
      </c>
    </row>
    <row r="201" spans="1:7" s="5" customFormat="1" ht="15.75" customHeight="1">
      <c r="A201" s="41"/>
      <c r="B201" s="145" t="s">
        <v>708</v>
      </c>
      <c r="C201" s="65" t="s">
        <v>709</v>
      </c>
      <c r="D201" s="733"/>
      <c r="E201" s="62">
        <f t="shared" si="58"/>
        <v>45624</v>
      </c>
      <c r="F201" s="147">
        <f t="shared" si="59"/>
        <v>45631</v>
      </c>
      <c r="G201" s="61">
        <f t="shared" si="59"/>
        <v>45675</v>
      </c>
    </row>
    <row r="202" spans="1:7" s="5" customFormat="1" ht="15.75" customHeight="1">
      <c r="A202" s="41"/>
      <c r="B202" s="34"/>
      <c r="C202" s="66"/>
      <c r="D202" s="81"/>
      <c r="E202" s="85"/>
      <c r="F202" s="85"/>
      <c r="G202" s="76"/>
    </row>
    <row r="203" spans="1:7" s="5" customFormat="1" ht="15.75" customHeight="1">
      <c r="A203" s="41"/>
      <c r="B203" s="71"/>
      <c r="C203" s="71"/>
      <c r="D203" s="72"/>
      <c r="E203" s="72"/>
      <c r="F203" s="73"/>
      <c r="G203" s="73"/>
    </row>
    <row r="204" spans="1:7" s="5" customFormat="1" ht="15.75" customHeight="1">
      <c r="A204" s="41"/>
      <c r="B204" s="727" t="s">
        <v>19</v>
      </c>
      <c r="C204" s="727" t="s">
        <v>20</v>
      </c>
      <c r="D204" s="727" t="s">
        <v>21</v>
      </c>
      <c r="E204" s="59" t="s">
        <v>195</v>
      </c>
      <c r="F204" s="59" t="s">
        <v>22</v>
      </c>
      <c r="G204" s="63" t="s">
        <v>45</v>
      </c>
    </row>
    <row r="205" spans="1:7" s="5" customFormat="1" ht="15.75" customHeight="1">
      <c r="A205" s="41"/>
      <c r="B205" s="728"/>
      <c r="C205" s="728"/>
      <c r="D205" s="728"/>
      <c r="E205" s="64" t="s">
        <v>14</v>
      </c>
      <c r="F205" s="74" t="s">
        <v>23</v>
      </c>
      <c r="G205" s="59" t="s">
        <v>24</v>
      </c>
    </row>
    <row r="206" spans="1:7" s="5" customFormat="1" ht="15.75" customHeight="1">
      <c r="A206" s="41"/>
      <c r="B206" s="148" t="s">
        <v>517</v>
      </c>
      <c r="C206" s="123" t="s">
        <v>518</v>
      </c>
      <c r="D206" s="732" t="s">
        <v>381</v>
      </c>
      <c r="E206" s="67">
        <v>45596</v>
      </c>
      <c r="F206" s="86">
        <f>E206+7</f>
        <v>45603</v>
      </c>
      <c r="G206" s="61">
        <f>F206+30</f>
        <v>45633</v>
      </c>
    </row>
    <row r="207" spans="1:7" s="5" customFormat="1" ht="15.75" customHeight="1">
      <c r="A207" s="41"/>
      <c r="B207" s="149" t="s">
        <v>686</v>
      </c>
      <c r="C207" s="123" t="s">
        <v>690</v>
      </c>
      <c r="D207" s="729"/>
      <c r="E207" s="62">
        <f t="shared" ref="E207:E210" si="60">E206+7</f>
        <v>45603</v>
      </c>
      <c r="F207" s="86">
        <f t="shared" ref="F207:G209" si="61">F206+7</f>
        <v>45610</v>
      </c>
      <c r="G207" s="61">
        <f t="shared" si="61"/>
        <v>45640</v>
      </c>
    </row>
    <row r="208" spans="1:7" s="5" customFormat="1" ht="15.75" customHeight="1">
      <c r="A208" s="41"/>
      <c r="B208" s="149" t="s">
        <v>687</v>
      </c>
      <c r="C208" s="123" t="s">
        <v>691</v>
      </c>
      <c r="D208" s="729"/>
      <c r="E208" s="62">
        <f t="shared" si="60"/>
        <v>45610</v>
      </c>
      <c r="F208" s="86">
        <f t="shared" si="61"/>
        <v>45617</v>
      </c>
      <c r="G208" s="61">
        <f t="shared" si="61"/>
        <v>45647</v>
      </c>
    </row>
    <row r="209" spans="1:7" s="5" customFormat="1" ht="15.75" customHeight="1">
      <c r="A209" s="41"/>
      <c r="B209" s="148" t="s">
        <v>688</v>
      </c>
      <c r="C209" s="150" t="s">
        <v>692</v>
      </c>
      <c r="D209" s="729"/>
      <c r="E209" s="62">
        <f t="shared" si="60"/>
        <v>45617</v>
      </c>
      <c r="F209" s="86">
        <f t="shared" si="61"/>
        <v>45624</v>
      </c>
      <c r="G209" s="61">
        <f t="shared" si="61"/>
        <v>45654</v>
      </c>
    </row>
    <row r="210" spans="1:7" s="5" customFormat="1" ht="15.75" customHeight="1">
      <c r="A210" s="41"/>
      <c r="B210" s="148" t="s">
        <v>689</v>
      </c>
      <c r="C210" s="123" t="s">
        <v>693</v>
      </c>
      <c r="D210" s="733"/>
      <c r="E210" s="62">
        <f t="shared" si="60"/>
        <v>45624</v>
      </c>
      <c r="F210" s="86">
        <f>F209+7</f>
        <v>45631</v>
      </c>
      <c r="G210" s="61">
        <f>G209+7</f>
        <v>45661</v>
      </c>
    </row>
    <row r="211" spans="1:7" s="5" customFormat="1" ht="15.75" customHeight="1">
      <c r="A211" s="41"/>
      <c r="B211" s="79"/>
      <c r="C211" s="79"/>
      <c r="D211" s="81"/>
      <c r="E211" s="81"/>
      <c r="F211" s="76"/>
      <c r="G211" s="76"/>
    </row>
    <row r="212" spans="1:7" s="5" customFormat="1" ht="15.75" customHeight="1">
      <c r="A212" s="783"/>
      <c r="B212" s="783"/>
      <c r="C212" s="71"/>
      <c r="D212" s="72"/>
      <c r="E212" s="72"/>
      <c r="F212" s="73"/>
      <c r="G212" s="73"/>
    </row>
    <row r="213" spans="1:7" s="5" customFormat="1" ht="15.75" customHeight="1">
      <c r="A213" s="41" t="s">
        <v>385</v>
      </c>
      <c r="B213" s="721" t="s">
        <v>19</v>
      </c>
      <c r="C213" s="721" t="s">
        <v>20</v>
      </c>
      <c r="D213" s="727" t="s">
        <v>21</v>
      </c>
      <c r="E213" s="59" t="s">
        <v>195</v>
      </c>
      <c r="F213" s="59" t="s">
        <v>22</v>
      </c>
      <c r="G213" s="63" t="s">
        <v>231</v>
      </c>
    </row>
    <row r="214" spans="1:7" s="5" customFormat="1" ht="15.75" customHeight="1">
      <c r="A214" s="41"/>
      <c r="B214" s="721"/>
      <c r="C214" s="721"/>
      <c r="D214" s="728"/>
      <c r="E214" s="64" t="s">
        <v>14</v>
      </c>
      <c r="F214" s="74" t="s">
        <v>23</v>
      </c>
      <c r="G214" s="59" t="s">
        <v>24</v>
      </c>
    </row>
    <row r="215" spans="1:7" s="5" customFormat="1" ht="15.75" customHeight="1">
      <c r="A215" s="41"/>
      <c r="B215" s="87" t="s">
        <v>716</v>
      </c>
      <c r="C215" s="87" t="s">
        <v>717</v>
      </c>
      <c r="D215" s="718" t="s">
        <v>415</v>
      </c>
      <c r="E215" s="67">
        <v>45596</v>
      </c>
      <c r="F215" s="86">
        <f>E215+6</f>
        <v>45602</v>
      </c>
      <c r="G215" s="61">
        <f>F215+41</f>
        <v>45643</v>
      </c>
    </row>
    <row r="216" spans="1:7" s="5" customFormat="1" ht="15.75" customHeight="1">
      <c r="A216" s="41"/>
      <c r="B216" s="149" t="s">
        <v>722</v>
      </c>
      <c r="C216" s="87" t="s">
        <v>718</v>
      </c>
      <c r="D216" s="729"/>
      <c r="E216" s="62">
        <f t="shared" ref="E216:E219" si="62">E215+7</f>
        <v>45603</v>
      </c>
      <c r="F216" s="86">
        <f t="shared" ref="F216:G219" si="63">F215+7</f>
        <v>45609</v>
      </c>
      <c r="G216" s="61">
        <f t="shared" si="63"/>
        <v>45650</v>
      </c>
    </row>
    <row r="217" spans="1:7" s="5" customFormat="1" ht="15.75" customHeight="1">
      <c r="A217" s="41"/>
      <c r="B217" s="88" t="s">
        <v>723</v>
      </c>
      <c r="C217" s="87" t="s">
        <v>719</v>
      </c>
      <c r="D217" s="729"/>
      <c r="E217" s="62">
        <f t="shared" si="62"/>
        <v>45610</v>
      </c>
      <c r="F217" s="86">
        <f t="shared" si="63"/>
        <v>45616</v>
      </c>
      <c r="G217" s="61">
        <f t="shared" si="63"/>
        <v>45657</v>
      </c>
    </row>
    <row r="218" spans="1:7" s="5" customFormat="1" ht="15.75" customHeight="1">
      <c r="A218" s="41"/>
      <c r="B218" s="88" t="s">
        <v>724</v>
      </c>
      <c r="C218" s="87" t="s">
        <v>720</v>
      </c>
      <c r="D218" s="729"/>
      <c r="E218" s="62">
        <f t="shared" si="62"/>
        <v>45617</v>
      </c>
      <c r="F218" s="86">
        <f t="shared" si="63"/>
        <v>45623</v>
      </c>
      <c r="G218" s="61">
        <f t="shared" si="63"/>
        <v>45664</v>
      </c>
    </row>
    <row r="219" spans="1:7" s="5" customFormat="1" ht="15.75" customHeight="1">
      <c r="A219" s="41"/>
      <c r="B219" s="166" t="s">
        <v>725</v>
      </c>
      <c r="C219" s="87" t="s">
        <v>721</v>
      </c>
      <c r="D219" s="730"/>
      <c r="E219" s="62">
        <f t="shared" si="62"/>
        <v>45624</v>
      </c>
      <c r="F219" s="86">
        <f t="shared" si="63"/>
        <v>45630</v>
      </c>
      <c r="G219" s="61">
        <f t="shared" si="63"/>
        <v>45671</v>
      </c>
    </row>
    <row r="220" spans="1:7" s="5" customFormat="1" ht="15.75" customHeight="1">
      <c r="A220" s="41"/>
      <c r="B220" s="79"/>
      <c r="C220" s="66"/>
      <c r="D220" s="95"/>
      <c r="E220" s="76"/>
      <c r="F220" s="76"/>
      <c r="G220" s="76"/>
    </row>
    <row r="221" spans="1:7" s="5" customFormat="1" ht="15.75" customHeight="1">
      <c r="A221" s="41"/>
      <c r="B221" s="721" t="s">
        <v>19</v>
      </c>
      <c r="C221" s="721" t="s">
        <v>20</v>
      </c>
      <c r="D221" s="727" t="s">
        <v>21</v>
      </c>
      <c r="E221" s="59" t="s">
        <v>189</v>
      </c>
      <c r="F221" s="59" t="s">
        <v>22</v>
      </c>
      <c r="G221" s="63" t="s">
        <v>231</v>
      </c>
    </row>
    <row r="222" spans="1:7" s="5" customFormat="1" ht="15.75" customHeight="1">
      <c r="A222" s="41"/>
      <c r="B222" s="721"/>
      <c r="C222" s="721"/>
      <c r="D222" s="728"/>
      <c r="E222" s="64" t="s">
        <v>14</v>
      </c>
      <c r="F222" s="74" t="s">
        <v>23</v>
      </c>
      <c r="G222" s="59" t="s">
        <v>24</v>
      </c>
    </row>
    <row r="223" spans="1:7" s="5" customFormat="1" ht="15.75" customHeight="1">
      <c r="A223" s="41"/>
      <c r="B223" s="65" t="s">
        <v>432</v>
      </c>
      <c r="C223" s="65"/>
      <c r="D223" s="732" t="s">
        <v>408</v>
      </c>
      <c r="E223" s="67">
        <v>45596</v>
      </c>
      <c r="F223" s="147">
        <f>E223+7</f>
        <v>45603</v>
      </c>
      <c r="G223" s="61">
        <f>F223+44</f>
        <v>45647</v>
      </c>
    </row>
    <row r="224" spans="1:7" s="5" customFormat="1" ht="15.75" customHeight="1">
      <c r="A224" s="41"/>
      <c r="B224" s="145" t="s">
        <v>702</v>
      </c>
      <c r="C224" s="65" t="s">
        <v>703</v>
      </c>
      <c r="D224" s="729"/>
      <c r="E224" s="62">
        <f t="shared" ref="E224:E227" si="64">E223+7</f>
        <v>45603</v>
      </c>
      <c r="F224" s="147">
        <f t="shared" ref="F224:G227" si="65">F223+7</f>
        <v>45610</v>
      </c>
      <c r="G224" s="61">
        <f t="shared" si="65"/>
        <v>45654</v>
      </c>
    </row>
    <row r="225" spans="1:7" s="5" customFormat="1" ht="15.75" customHeight="1">
      <c r="A225" s="41"/>
      <c r="B225" s="145" t="s">
        <v>704</v>
      </c>
      <c r="C225" s="65" t="s">
        <v>705</v>
      </c>
      <c r="D225" s="729"/>
      <c r="E225" s="62">
        <f t="shared" si="64"/>
        <v>45610</v>
      </c>
      <c r="F225" s="147">
        <f t="shared" si="65"/>
        <v>45617</v>
      </c>
      <c r="G225" s="61">
        <f t="shared" si="65"/>
        <v>45661</v>
      </c>
    </row>
    <row r="226" spans="1:7" s="5" customFormat="1" ht="15.75" customHeight="1">
      <c r="A226" s="41"/>
      <c r="B226" s="145" t="s">
        <v>706</v>
      </c>
      <c r="C226" s="65" t="s">
        <v>707</v>
      </c>
      <c r="D226" s="729"/>
      <c r="E226" s="62">
        <f t="shared" si="64"/>
        <v>45617</v>
      </c>
      <c r="F226" s="147">
        <f t="shared" si="65"/>
        <v>45624</v>
      </c>
      <c r="G226" s="61">
        <f t="shared" si="65"/>
        <v>45668</v>
      </c>
    </row>
    <row r="227" spans="1:7" s="5" customFormat="1" ht="15.75" customHeight="1">
      <c r="A227" s="41"/>
      <c r="B227" s="145" t="s">
        <v>708</v>
      </c>
      <c r="C227" s="65" t="s">
        <v>709</v>
      </c>
      <c r="D227" s="733"/>
      <c r="E227" s="62">
        <f t="shared" si="64"/>
        <v>45624</v>
      </c>
      <c r="F227" s="147">
        <f t="shared" si="65"/>
        <v>45631</v>
      </c>
      <c r="G227" s="61">
        <f t="shared" si="65"/>
        <v>45675</v>
      </c>
    </row>
    <row r="228" spans="1:7" s="5" customFormat="1" ht="15.75" customHeight="1">
      <c r="A228" s="41"/>
      <c r="B228" s="71"/>
      <c r="C228" s="71"/>
      <c r="D228" s="72"/>
      <c r="E228" s="72"/>
      <c r="F228" s="73"/>
      <c r="G228" s="73"/>
    </row>
    <row r="229" spans="1:7" s="5" customFormat="1" ht="15.75" customHeight="1">
      <c r="A229" s="783"/>
      <c r="B229" s="783"/>
      <c r="C229" s="71"/>
      <c r="D229" s="72"/>
      <c r="E229" s="72"/>
      <c r="F229" s="73"/>
      <c r="G229" s="73"/>
    </row>
    <row r="230" spans="1:7" s="5" customFormat="1" ht="15.75" customHeight="1">
      <c r="A230" s="41" t="s">
        <v>232</v>
      </c>
      <c r="B230" s="727" t="s">
        <v>19</v>
      </c>
      <c r="C230" s="727" t="s">
        <v>20</v>
      </c>
      <c r="D230" s="727" t="s">
        <v>21</v>
      </c>
      <c r="E230" s="59" t="s">
        <v>194</v>
      </c>
      <c r="F230" s="59" t="s">
        <v>22</v>
      </c>
      <c r="G230" s="59" t="s">
        <v>47</v>
      </c>
    </row>
    <row r="231" spans="1:7" s="5" customFormat="1" ht="15.75" customHeight="1">
      <c r="A231" s="41"/>
      <c r="B231" s="728"/>
      <c r="C231" s="728"/>
      <c r="D231" s="728"/>
      <c r="E231" s="59" t="s">
        <v>14</v>
      </c>
      <c r="F231" s="59" t="s">
        <v>23</v>
      </c>
      <c r="G231" s="59" t="s">
        <v>24</v>
      </c>
    </row>
    <row r="232" spans="1:7" s="5" customFormat="1" ht="15.75" customHeight="1">
      <c r="A232" s="41"/>
      <c r="B232" s="70" t="s">
        <v>513</v>
      </c>
      <c r="C232" s="70" t="s">
        <v>28</v>
      </c>
      <c r="D232" s="781" t="s">
        <v>213</v>
      </c>
      <c r="E232" s="67">
        <v>45593</v>
      </c>
      <c r="F232" s="67">
        <f>E232+5</f>
        <v>45598</v>
      </c>
      <c r="G232" s="67">
        <f>F232+30</f>
        <v>45628</v>
      </c>
    </row>
    <row r="233" spans="1:7" s="5" customFormat="1" ht="15.75" customHeight="1">
      <c r="A233" s="41"/>
      <c r="B233" s="70" t="s">
        <v>514</v>
      </c>
      <c r="C233" s="70" t="s">
        <v>145</v>
      </c>
      <c r="D233" s="781"/>
      <c r="E233" s="67">
        <f>E232+7</f>
        <v>45600</v>
      </c>
      <c r="F233" s="67">
        <f t="shared" ref="E233:G236" si="66">F232+7</f>
        <v>45605</v>
      </c>
      <c r="G233" s="67">
        <f t="shared" si="66"/>
        <v>45635</v>
      </c>
    </row>
    <row r="234" spans="1:7" s="5" customFormat="1" ht="15.75" customHeight="1">
      <c r="A234" s="41"/>
      <c r="B234" s="70" t="s">
        <v>647</v>
      </c>
      <c r="C234" s="70" t="s">
        <v>28</v>
      </c>
      <c r="D234" s="781"/>
      <c r="E234" s="67">
        <f t="shared" si="66"/>
        <v>45607</v>
      </c>
      <c r="F234" s="67">
        <f t="shared" si="66"/>
        <v>45612</v>
      </c>
      <c r="G234" s="67">
        <f t="shared" si="66"/>
        <v>45642</v>
      </c>
    </row>
    <row r="235" spans="1:7" s="5" customFormat="1" ht="15.75" customHeight="1">
      <c r="A235" s="41"/>
      <c r="B235" s="70" t="s">
        <v>648</v>
      </c>
      <c r="C235" s="70" t="s">
        <v>79</v>
      </c>
      <c r="D235" s="781"/>
      <c r="E235" s="67">
        <f t="shared" si="66"/>
        <v>45614</v>
      </c>
      <c r="F235" s="67">
        <f t="shared" si="66"/>
        <v>45619</v>
      </c>
      <c r="G235" s="67">
        <f t="shared" si="66"/>
        <v>45649</v>
      </c>
    </row>
    <row r="236" spans="1:7" s="5" customFormat="1" ht="15.75" customHeight="1">
      <c r="A236" s="41"/>
      <c r="B236" s="70" t="s">
        <v>649</v>
      </c>
      <c r="C236" s="70" t="s">
        <v>650</v>
      </c>
      <c r="D236" s="781"/>
      <c r="E236" s="67">
        <f t="shared" si="66"/>
        <v>45621</v>
      </c>
      <c r="F236" s="67">
        <f t="shared" si="66"/>
        <v>45626</v>
      </c>
      <c r="G236" s="67">
        <f t="shared" si="66"/>
        <v>45656</v>
      </c>
    </row>
    <row r="237" spans="1:7" s="5" customFormat="1" ht="15.75" customHeight="1">
      <c r="A237" s="41"/>
      <c r="B237" s="71"/>
      <c r="C237" s="71"/>
      <c r="D237" s="72"/>
      <c r="E237" s="72"/>
      <c r="F237" s="73"/>
      <c r="G237" s="73"/>
    </row>
    <row r="238" spans="1:7" s="5" customFormat="1" ht="15.75" customHeight="1">
      <c r="A238" s="783"/>
      <c r="B238" s="783"/>
      <c r="C238" s="71"/>
      <c r="D238" s="72"/>
      <c r="E238" s="72"/>
      <c r="F238" s="73"/>
      <c r="G238" s="73"/>
    </row>
    <row r="239" spans="1:7" s="5" customFormat="1" ht="15.75" customHeight="1">
      <c r="A239" s="41" t="s">
        <v>233</v>
      </c>
      <c r="B239" s="727" t="s">
        <v>19</v>
      </c>
      <c r="C239" s="727" t="s">
        <v>20</v>
      </c>
      <c r="D239" s="727" t="s">
        <v>21</v>
      </c>
      <c r="E239" s="59" t="s">
        <v>214</v>
      </c>
      <c r="F239" s="59" t="s">
        <v>22</v>
      </c>
      <c r="G239" s="63" t="s">
        <v>49</v>
      </c>
    </row>
    <row r="240" spans="1:7" s="5" customFormat="1" ht="15.75" customHeight="1">
      <c r="A240" s="41"/>
      <c r="B240" s="728"/>
      <c r="C240" s="728"/>
      <c r="D240" s="728"/>
      <c r="E240" s="64" t="s">
        <v>14</v>
      </c>
      <c r="F240" s="74" t="s">
        <v>23</v>
      </c>
      <c r="G240" s="59" t="s">
        <v>24</v>
      </c>
    </row>
    <row r="241" spans="1:7" s="5" customFormat="1" ht="15.75" customHeight="1">
      <c r="A241" s="41"/>
      <c r="B241" s="65" t="s">
        <v>432</v>
      </c>
      <c r="C241" s="65"/>
      <c r="D241" s="732" t="s">
        <v>408</v>
      </c>
      <c r="E241" s="67">
        <v>45596</v>
      </c>
      <c r="F241" s="147">
        <f>E241+7</f>
        <v>45603</v>
      </c>
      <c r="G241" s="61">
        <f>F241+51</f>
        <v>45654</v>
      </c>
    </row>
    <row r="242" spans="1:7" s="5" customFormat="1" ht="15.75" customHeight="1">
      <c r="A242" s="41"/>
      <c r="B242" s="145" t="s">
        <v>702</v>
      </c>
      <c r="C242" s="65" t="s">
        <v>703</v>
      </c>
      <c r="D242" s="729"/>
      <c r="E242" s="62">
        <f t="shared" ref="E242:E245" si="67">E241+7</f>
        <v>45603</v>
      </c>
      <c r="F242" s="147">
        <f t="shared" ref="F242:G245" si="68">F241+7</f>
        <v>45610</v>
      </c>
      <c r="G242" s="61">
        <f t="shared" si="68"/>
        <v>45661</v>
      </c>
    </row>
    <row r="243" spans="1:7" s="5" customFormat="1" ht="15.75" customHeight="1">
      <c r="A243" s="41"/>
      <c r="B243" s="145" t="s">
        <v>704</v>
      </c>
      <c r="C243" s="65" t="s">
        <v>705</v>
      </c>
      <c r="D243" s="729"/>
      <c r="E243" s="62">
        <f t="shared" si="67"/>
        <v>45610</v>
      </c>
      <c r="F243" s="147">
        <f t="shared" si="68"/>
        <v>45617</v>
      </c>
      <c r="G243" s="61">
        <f t="shared" si="68"/>
        <v>45668</v>
      </c>
    </row>
    <row r="244" spans="1:7" s="5" customFormat="1" ht="15.75" customHeight="1">
      <c r="A244" s="41"/>
      <c r="B244" s="145" t="s">
        <v>706</v>
      </c>
      <c r="C244" s="65" t="s">
        <v>707</v>
      </c>
      <c r="D244" s="729"/>
      <c r="E244" s="62">
        <f t="shared" si="67"/>
        <v>45617</v>
      </c>
      <c r="F244" s="147">
        <f t="shared" si="68"/>
        <v>45624</v>
      </c>
      <c r="G244" s="61">
        <f t="shared" si="68"/>
        <v>45675</v>
      </c>
    </row>
    <row r="245" spans="1:7" s="5" customFormat="1" ht="15.75" customHeight="1">
      <c r="A245" s="41"/>
      <c r="B245" s="145" t="s">
        <v>708</v>
      </c>
      <c r="C245" s="65" t="s">
        <v>709</v>
      </c>
      <c r="D245" s="733"/>
      <c r="E245" s="62">
        <f t="shared" si="67"/>
        <v>45624</v>
      </c>
      <c r="F245" s="147">
        <f t="shared" si="68"/>
        <v>45631</v>
      </c>
      <c r="G245" s="61">
        <f t="shared" si="68"/>
        <v>45682</v>
      </c>
    </row>
    <row r="246" spans="1:7" s="5" customFormat="1" ht="15.75" customHeight="1">
      <c r="A246" s="41"/>
      <c r="B246" s="158"/>
      <c r="C246" s="66"/>
      <c r="D246" s="95"/>
      <c r="E246" s="75"/>
      <c r="F246" s="85"/>
      <c r="G246" s="159"/>
    </row>
    <row r="247" spans="1:7" s="5" customFormat="1" ht="15.75" customHeight="1">
      <c r="A247" s="783"/>
      <c r="B247" s="783"/>
      <c r="C247" s="783"/>
      <c r="D247" s="783"/>
      <c r="E247" s="783"/>
      <c r="F247" s="783"/>
      <c r="G247" s="790"/>
    </row>
    <row r="248" spans="1:7" s="5" customFormat="1" ht="15.75" customHeight="1">
      <c r="A248" s="41" t="s">
        <v>441</v>
      </c>
      <c r="B248" s="727" t="s">
        <v>19</v>
      </c>
      <c r="C248" s="727" t="s">
        <v>20</v>
      </c>
      <c r="D248" s="727" t="s">
        <v>21</v>
      </c>
      <c r="E248" s="59" t="s">
        <v>195</v>
      </c>
      <c r="F248" s="59" t="s">
        <v>22</v>
      </c>
      <c r="G248" s="63" t="s">
        <v>50</v>
      </c>
    </row>
    <row r="249" spans="1:7" s="5" customFormat="1" ht="15.75" customHeight="1">
      <c r="A249" s="41"/>
      <c r="B249" s="728"/>
      <c r="C249" s="728"/>
      <c r="D249" s="728"/>
      <c r="E249" s="64" t="s">
        <v>14</v>
      </c>
      <c r="F249" s="74" t="s">
        <v>23</v>
      </c>
      <c r="G249" s="59" t="s">
        <v>24</v>
      </c>
    </row>
    <row r="250" spans="1:7" s="5" customFormat="1" ht="15.75" customHeight="1">
      <c r="A250" s="41"/>
      <c r="B250" s="146" t="s">
        <v>668</v>
      </c>
      <c r="C250" s="70" t="s">
        <v>673</v>
      </c>
      <c r="D250" s="767" t="s">
        <v>437</v>
      </c>
      <c r="E250" s="67">
        <v>45595</v>
      </c>
      <c r="F250" s="61">
        <f>E250+6</f>
        <v>45601</v>
      </c>
      <c r="G250" s="61">
        <f>F250+48</f>
        <v>45649</v>
      </c>
    </row>
    <row r="251" spans="1:7" s="5" customFormat="1" ht="15.75" customHeight="1">
      <c r="A251" s="41"/>
      <c r="B251" s="70" t="s">
        <v>669</v>
      </c>
      <c r="C251" s="70" t="s">
        <v>674</v>
      </c>
      <c r="D251" s="767"/>
      <c r="E251" s="140">
        <f>E250+7</f>
        <v>45602</v>
      </c>
      <c r="F251" s="61">
        <f t="shared" ref="F251:G254" si="69">F250+7</f>
        <v>45608</v>
      </c>
      <c r="G251" s="61">
        <f t="shared" si="69"/>
        <v>45656</v>
      </c>
    </row>
    <row r="252" spans="1:7" s="5" customFormat="1" ht="15.75" customHeight="1">
      <c r="A252" s="41"/>
      <c r="B252" s="70" t="s">
        <v>670</v>
      </c>
      <c r="C252" s="70" t="s">
        <v>675</v>
      </c>
      <c r="D252" s="767"/>
      <c r="E252" s="140">
        <f t="shared" ref="E252:E254" si="70">E251+7</f>
        <v>45609</v>
      </c>
      <c r="F252" s="61">
        <f t="shared" si="69"/>
        <v>45615</v>
      </c>
      <c r="G252" s="61">
        <f t="shared" si="69"/>
        <v>45663</v>
      </c>
    </row>
    <row r="253" spans="1:7" s="5" customFormat="1" ht="15.75" customHeight="1">
      <c r="A253" s="41"/>
      <c r="B253" s="146" t="s">
        <v>671</v>
      </c>
      <c r="C253" s="70" t="s">
        <v>676</v>
      </c>
      <c r="D253" s="767"/>
      <c r="E253" s="140">
        <f t="shared" si="70"/>
        <v>45616</v>
      </c>
      <c r="F253" s="61">
        <f t="shared" si="69"/>
        <v>45622</v>
      </c>
      <c r="G253" s="61">
        <f t="shared" si="69"/>
        <v>45670</v>
      </c>
    </row>
    <row r="254" spans="1:7" s="5" customFormat="1" ht="15.75" customHeight="1">
      <c r="A254" s="41"/>
      <c r="B254" s="146" t="s">
        <v>672</v>
      </c>
      <c r="C254" s="70" t="s">
        <v>677</v>
      </c>
      <c r="D254" s="767"/>
      <c r="E254" s="140">
        <f t="shared" si="70"/>
        <v>45623</v>
      </c>
      <c r="F254" s="61">
        <f t="shared" si="69"/>
        <v>45629</v>
      </c>
      <c r="G254" s="61">
        <f t="shared" si="69"/>
        <v>45677</v>
      </c>
    </row>
    <row r="255" spans="1:7" s="5" customFormat="1" ht="15.75" customHeight="1">
      <c r="A255" s="41"/>
      <c r="B255" s="79"/>
      <c r="C255" s="79"/>
      <c r="D255" s="81"/>
      <c r="E255" s="81"/>
      <c r="F255" s="76"/>
      <c r="G255" s="76"/>
    </row>
    <row r="256" spans="1:7" s="5" customFormat="1" ht="15.75" customHeight="1">
      <c r="A256" s="783"/>
      <c r="B256" s="783"/>
      <c r="C256" s="71"/>
      <c r="D256" s="72"/>
      <c r="E256" s="72"/>
      <c r="F256" s="73"/>
      <c r="G256" s="73"/>
    </row>
    <row r="257" spans="1:7" s="5" customFormat="1" ht="15.75" customHeight="1">
      <c r="A257" s="41" t="s">
        <v>234</v>
      </c>
      <c r="B257" s="727" t="s">
        <v>19</v>
      </c>
      <c r="C257" s="727" t="s">
        <v>20</v>
      </c>
      <c r="D257" s="727" t="s">
        <v>21</v>
      </c>
      <c r="E257" s="59" t="s">
        <v>214</v>
      </c>
      <c r="F257" s="59" t="s">
        <v>22</v>
      </c>
      <c r="G257" s="63" t="s">
        <v>443</v>
      </c>
    </row>
    <row r="258" spans="1:7" s="5" customFormat="1" ht="15.75" customHeight="1">
      <c r="A258" s="41"/>
      <c r="B258" s="728"/>
      <c r="C258" s="728"/>
      <c r="D258" s="728"/>
      <c r="E258" s="64" t="s">
        <v>14</v>
      </c>
      <c r="F258" s="74" t="s">
        <v>23</v>
      </c>
      <c r="G258" s="59" t="s">
        <v>24</v>
      </c>
    </row>
    <row r="259" spans="1:7" s="5" customFormat="1" ht="15.75" customHeight="1">
      <c r="A259" s="41"/>
      <c r="B259" s="70" t="s">
        <v>694</v>
      </c>
      <c r="C259" s="70" t="s">
        <v>695</v>
      </c>
      <c r="D259" s="732" t="s">
        <v>442</v>
      </c>
      <c r="E259" s="67">
        <v>45594</v>
      </c>
      <c r="F259" s="86">
        <f>E259+5</f>
        <v>45599</v>
      </c>
      <c r="G259" s="61">
        <f>F259+45</f>
        <v>45644</v>
      </c>
    </row>
    <row r="260" spans="1:7" s="5" customFormat="1" ht="15.75" customHeight="1">
      <c r="A260" s="41"/>
      <c r="B260" s="70" t="s">
        <v>696</v>
      </c>
      <c r="C260" s="70" t="s">
        <v>697</v>
      </c>
      <c r="D260" s="748"/>
      <c r="E260" s="140">
        <f>E259+7</f>
        <v>45601</v>
      </c>
      <c r="F260" s="86">
        <f t="shared" ref="F260:G263" si="71">F259+7</f>
        <v>45606</v>
      </c>
      <c r="G260" s="61">
        <f t="shared" si="71"/>
        <v>45651</v>
      </c>
    </row>
    <row r="261" spans="1:7" s="5" customFormat="1" ht="15.75" customHeight="1">
      <c r="A261" s="41"/>
      <c r="B261" s="70" t="s">
        <v>699</v>
      </c>
      <c r="C261" s="70" t="s">
        <v>698</v>
      </c>
      <c r="D261" s="748"/>
      <c r="E261" s="140">
        <f t="shared" ref="E261:E263" si="72">E260+7</f>
        <v>45608</v>
      </c>
      <c r="F261" s="86">
        <f t="shared" si="71"/>
        <v>45613</v>
      </c>
      <c r="G261" s="61">
        <f t="shared" si="71"/>
        <v>45658</v>
      </c>
    </row>
    <row r="262" spans="1:7" s="5" customFormat="1" ht="15.75" customHeight="1">
      <c r="A262" s="41"/>
      <c r="B262" s="149" t="s">
        <v>432</v>
      </c>
      <c r="C262" s="70"/>
      <c r="D262" s="748"/>
      <c r="E262" s="140">
        <f t="shared" si="72"/>
        <v>45615</v>
      </c>
      <c r="F262" s="86">
        <f t="shared" si="71"/>
        <v>45620</v>
      </c>
      <c r="G262" s="61">
        <f t="shared" si="71"/>
        <v>45665</v>
      </c>
    </row>
    <row r="263" spans="1:7" s="5" customFormat="1" ht="15.75" customHeight="1">
      <c r="A263" s="41"/>
      <c r="B263" s="149" t="s">
        <v>700</v>
      </c>
      <c r="C263" s="70" t="s">
        <v>701</v>
      </c>
      <c r="D263" s="733"/>
      <c r="E263" s="140">
        <f t="shared" si="72"/>
        <v>45622</v>
      </c>
      <c r="F263" s="86">
        <f t="shared" si="71"/>
        <v>45627</v>
      </c>
      <c r="G263" s="61">
        <f t="shared" si="71"/>
        <v>45672</v>
      </c>
    </row>
    <row r="264" spans="1:7" s="5" customFormat="1" ht="15.75" customHeight="1">
      <c r="A264" s="41"/>
      <c r="C264" s="71"/>
      <c r="D264" s="72"/>
      <c r="E264" s="72"/>
      <c r="F264" s="73"/>
      <c r="G264" s="73"/>
    </row>
    <row r="265" spans="1:7" s="5" customFormat="1" ht="15.75" customHeight="1">
      <c r="A265" s="783"/>
      <c r="B265" s="783"/>
      <c r="C265" s="71"/>
      <c r="D265" s="72"/>
      <c r="E265" s="72"/>
      <c r="F265" s="73"/>
      <c r="G265" s="73"/>
    </row>
    <row r="266" spans="1:7" s="5" customFormat="1" ht="15.75" customHeight="1">
      <c r="A266" s="41" t="s">
        <v>235</v>
      </c>
      <c r="B266" s="727" t="s">
        <v>19</v>
      </c>
      <c r="C266" s="727" t="s">
        <v>20</v>
      </c>
      <c r="D266" s="727" t="s">
        <v>21</v>
      </c>
      <c r="E266" s="59" t="s">
        <v>194</v>
      </c>
      <c r="F266" s="59" t="s">
        <v>22</v>
      </c>
      <c r="G266" s="59" t="s">
        <v>53</v>
      </c>
    </row>
    <row r="267" spans="1:7" s="5" customFormat="1" ht="15.75" customHeight="1">
      <c r="A267" s="41"/>
      <c r="B267" s="728"/>
      <c r="C267" s="728"/>
      <c r="D267" s="728"/>
      <c r="E267" s="64" t="s">
        <v>14</v>
      </c>
      <c r="F267" s="59" t="s">
        <v>23</v>
      </c>
      <c r="G267" s="59" t="s">
        <v>24</v>
      </c>
    </row>
    <row r="268" spans="1:7" s="5" customFormat="1" ht="15.75" customHeight="1">
      <c r="A268" s="41"/>
      <c r="B268" s="70" t="s">
        <v>694</v>
      </c>
      <c r="C268" s="70" t="s">
        <v>695</v>
      </c>
      <c r="D268" s="718" t="s">
        <v>442</v>
      </c>
      <c r="E268" s="61">
        <v>45595</v>
      </c>
      <c r="F268" s="86">
        <f>E268+6</f>
        <v>45601</v>
      </c>
      <c r="G268" s="61">
        <f>F268+32</f>
        <v>45633</v>
      </c>
    </row>
    <row r="269" spans="1:7" s="5" customFormat="1" ht="15.75" customHeight="1">
      <c r="A269" s="41"/>
      <c r="B269" s="70" t="s">
        <v>696</v>
      </c>
      <c r="C269" s="70" t="s">
        <v>697</v>
      </c>
      <c r="D269" s="729"/>
      <c r="E269" s="86">
        <f t="shared" ref="E269:G272" si="73">E268+7</f>
        <v>45602</v>
      </c>
      <c r="F269" s="86">
        <f t="shared" si="73"/>
        <v>45608</v>
      </c>
      <c r="G269" s="61">
        <f t="shared" si="73"/>
        <v>45640</v>
      </c>
    </row>
    <row r="270" spans="1:7" s="5" customFormat="1" ht="15.75" customHeight="1">
      <c r="A270" s="41"/>
      <c r="B270" s="70" t="s">
        <v>699</v>
      </c>
      <c r="C270" s="70" t="s">
        <v>698</v>
      </c>
      <c r="D270" s="729"/>
      <c r="E270" s="86">
        <f t="shared" si="73"/>
        <v>45609</v>
      </c>
      <c r="F270" s="86">
        <f t="shared" si="73"/>
        <v>45615</v>
      </c>
      <c r="G270" s="61">
        <f t="shared" si="73"/>
        <v>45647</v>
      </c>
    </row>
    <row r="271" spans="1:7" s="5" customFormat="1" ht="15.75" customHeight="1">
      <c r="A271" s="41"/>
      <c r="B271" s="149" t="s">
        <v>432</v>
      </c>
      <c r="C271" s="70"/>
      <c r="D271" s="729"/>
      <c r="E271" s="86">
        <f t="shared" si="73"/>
        <v>45616</v>
      </c>
      <c r="F271" s="86">
        <f t="shared" si="73"/>
        <v>45622</v>
      </c>
      <c r="G271" s="61">
        <f t="shared" si="73"/>
        <v>45654</v>
      </c>
    </row>
    <row r="272" spans="1:7" s="5" customFormat="1" ht="15.75" customHeight="1">
      <c r="A272" s="41"/>
      <c r="B272" s="149" t="s">
        <v>700</v>
      </c>
      <c r="C272" s="70" t="s">
        <v>701</v>
      </c>
      <c r="D272" s="730"/>
      <c r="E272" s="86">
        <f t="shared" si="73"/>
        <v>45623</v>
      </c>
      <c r="F272" s="86">
        <f t="shared" si="73"/>
        <v>45629</v>
      </c>
      <c r="G272" s="61">
        <f t="shared" si="73"/>
        <v>45661</v>
      </c>
    </row>
    <row r="273" spans="1:7" s="5" customFormat="1" ht="15.75" customHeight="1">
      <c r="A273" s="41"/>
      <c r="B273" s="71"/>
      <c r="C273" s="71"/>
      <c r="D273" s="72"/>
      <c r="E273" s="72"/>
      <c r="F273" s="73"/>
      <c r="G273" s="73"/>
    </row>
    <row r="274" spans="1:7" s="5" customFormat="1" ht="15.75" customHeight="1">
      <c r="A274" s="783"/>
      <c r="B274" s="783"/>
      <c r="C274" s="71"/>
      <c r="D274" s="72"/>
      <c r="E274" s="72"/>
      <c r="F274" s="73"/>
      <c r="G274" s="73"/>
    </row>
    <row r="275" spans="1:7" s="5" customFormat="1" ht="15.75" customHeight="1">
      <c r="A275" s="783"/>
      <c r="B275" s="783"/>
      <c r="C275" s="71"/>
      <c r="D275" s="72"/>
      <c r="E275" s="72"/>
      <c r="F275" s="73"/>
      <c r="G275" s="73"/>
    </row>
    <row r="276" spans="1:7" s="5" customFormat="1" ht="15.75" customHeight="1">
      <c r="A276" s="41" t="s">
        <v>237</v>
      </c>
      <c r="B276" s="727" t="s">
        <v>238</v>
      </c>
      <c r="C276" s="727" t="s">
        <v>20</v>
      </c>
      <c r="D276" s="727" t="s">
        <v>21</v>
      </c>
      <c r="E276" s="59" t="s">
        <v>214</v>
      </c>
      <c r="F276" s="59" t="s">
        <v>214</v>
      </c>
      <c r="G276" s="63" t="s">
        <v>444</v>
      </c>
    </row>
    <row r="277" spans="1:7" s="5" customFormat="1" ht="15.75" customHeight="1">
      <c r="A277" s="41"/>
      <c r="B277" s="728"/>
      <c r="C277" s="728"/>
      <c r="D277" s="728"/>
      <c r="E277" s="64" t="s">
        <v>14</v>
      </c>
      <c r="F277" s="74" t="s">
        <v>23</v>
      </c>
      <c r="G277" s="59" t="s">
        <v>24</v>
      </c>
    </row>
    <row r="278" spans="1:7" s="5" customFormat="1" ht="15.75" customHeight="1">
      <c r="A278" s="41"/>
      <c r="B278" s="70" t="s">
        <v>651</v>
      </c>
      <c r="C278" s="70" t="s">
        <v>652</v>
      </c>
      <c r="D278" s="718" t="s">
        <v>236</v>
      </c>
      <c r="E278" s="61">
        <v>45595</v>
      </c>
      <c r="F278" s="86">
        <f>E278+7</f>
        <v>45602</v>
      </c>
      <c r="G278" s="61">
        <f>F278+30</f>
        <v>45632</v>
      </c>
    </row>
    <row r="279" spans="1:7" s="5" customFormat="1" ht="15.75" customHeight="1">
      <c r="A279" s="41"/>
      <c r="B279" s="70" t="s">
        <v>653</v>
      </c>
      <c r="C279" s="70" t="s">
        <v>654</v>
      </c>
      <c r="D279" s="729"/>
      <c r="E279" s="86">
        <f t="shared" ref="E279" si="74">E278+7</f>
        <v>45602</v>
      </c>
      <c r="F279" s="86">
        <f t="shared" ref="F279" si="75">F278+7</f>
        <v>45609</v>
      </c>
      <c r="G279" s="61">
        <f t="shared" ref="G279:G282" si="76">G278+7</f>
        <v>45639</v>
      </c>
    </row>
    <row r="280" spans="1:7" s="5" customFormat="1" ht="15.75" customHeight="1">
      <c r="A280" s="41"/>
      <c r="B280" s="70" t="s">
        <v>655</v>
      </c>
      <c r="C280" s="70" t="s">
        <v>656</v>
      </c>
      <c r="D280" s="729"/>
      <c r="E280" s="86">
        <f t="shared" ref="E280" si="77">E279+7</f>
        <v>45609</v>
      </c>
      <c r="F280" s="86">
        <f t="shared" ref="F280" si="78">F279+7</f>
        <v>45616</v>
      </c>
      <c r="G280" s="61">
        <f t="shared" si="76"/>
        <v>45646</v>
      </c>
    </row>
    <row r="281" spans="1:7" s="5" customFormat="1" ht="15.75" customHeight="1">
      <c r="A281" s="41"/>
      <c r="B281" s="70" t="s">
        <v>657</v>
      </c>
      <c r="C281" s="70" t="s">
        <v>658</v>
      </c>
      <c r="D281" s="729"/>
      <c r="E281" s="86">
        <f t="shared" ref="E281" si="79">E280+7</f>
        <v>45616</v>
      </c>
      <c r="F281" s="86">
        <f t="shared" ref="F281" si="80">F280+7</f>
        <v>45623</v>
      </c>
      <c r="G281" s="61">
        <f t="shared" si="76"/>
        <v>45653</v>
      </c>
    </row>
    <row r="282" spans="1:7" s="5" customFormat="1" ht="15.75" customHeight="1">
      <c r="A282" s="41"/>
      <c r="B282" s="70" t="s">
        <v>576</v>
      </c>
      <c r="C282" s="70"/>
      <c r="D282" s="730"/>
      <c r="E282" s="86">
        <f t="shared" ref="E282" si="81">E281+7</f>
        <v>45623</v>
      </c>
      <c r="F282" s="86">
        <f t="shared" ref="F282" si="82">F281+7</f>
        <v>45630</v>
      </c>
      <c r="G282" s="61">
        <f t="shared" si="76"/>
        <v>45660</v>
      </c>
    </row>
    <row r="283" spans="1:7" s="5" customFormat="1" ht="15.75" customHeight="1">
      <c r="A283" s="41"/>
      <c r="B283" s="71"/>
      <c r="C283" s="71"/>
      <c r="D283" s="72"/>
      <c r="E283" s="72"/>
      <c r="F283" s="73"/>
      <c r="G283" s="73"/>
    </row>
    <row r="284" spans="1:7" s="5" customFormat="1" ht="15.75" customHeight="1">
      <c r="A284" s="783"/>
      <c r="B284" s="783"/>
      <c r="C284" s="71"/>
      <c r="D284" s="72"/>
      <c r="E284" s="72"/>
      <c r="F284" s="73"/>
      <c r="G284" s="73"/>
    </row>
    <row r="285" spans="1:7" s="5" customFormat="1" ht="15.75" customHeight="1">
      <c r="A285" s="41" t="s">
        <v>239</v>
      </c>
      <c r="B285" s="727" t="s">
        <v>223</v>
      </c>
      <c r="C285" s="727" t="s">
        <v>20</v>
      </c>
      <c r="D285" s="727" t="s">
        <v>21</v>
      </c>
      <c r="E285" s="59" t="s">
        <v>195</v>
      </c>
      <c r="F285" s="59" t="s">
        <v>22</v>
      </c>
      <c r="G285" s="63" t="s">
        <v>240</v>
      </c>
    </row>
    <row r="286" spans="1:7" s="5" customFormat="1" ht="15.75" customHeight="1">
      <c r="A286" s="41"/>
      <c r="B286" s="728"/>
      <c r="C286" s="728"/>
      <c r="D286" s="728"/>
      <c r="E286" s="64" t="s">
        <v>14</v>
      </c>
      <c r="F286" s="74" t="s">
        <v>23</v>
      </c>
      <c r="G286" s="59" t="s">
        <v>24</v>
      </c>
    </row>
    <row r="287" spans="1:7" s="5" customFormat="1" ht="15.75" customHeight="1">
      <c r="A287" s="41"/>
      <c r="B287" s="149" t="s">
        <v>432</v>
      </c>
      <c r="C287" s="66"/>
      <c r="D287" s="732" t="s">
        <v>445</v>
      </c>
      <c r="E287" s="61">
        <v>45592</v>
      </c>
      <c r="F287" s="86">
        <f>E287+5</f>
        <v>45597</v>
      </c>
      <c r="G287" s="61">
        <f>F287+44</f>
        <v>45641</v>
      </c>
    </row>
    <row r="288" spans="1:7" s="5" customFormat="1" ht="15.75" customHeight="1">
      <c r="A288" s="41"/>
      <c r="B288" s="65" t="s">
        <v>710</v>
      </c>
      <c r="C288" s="65" t="s">
        <v>711</v>
      </c>
      <c r="D288" s="729"/>
      <c r="E288" s="86">
        <f t="shared" ref="E288" si="83">E287+7</f>
        <v>45599</v>
      </c>
      <c r="F288" s="86">
        <f t="shared" ref="F288:G291" si="84">F287+7</f>
        <v>45604</v>
      </c>
      <c r="G288" s="61">
        <f t="shared" si="84"/>
        <v>45648</v>
      </c>
    </row>
    <row r="289" spans="1:7" s="5" customFormat="1" ht="15.75" customHeight="1">
      <c r="A289" s="41"/>
      <c r="B289" s="65" t="s">
        <v>712</v>
      </c>
      <c r="C289" s="65" t="s">
        <v>409</v>
      </c>
      <c r="D289" s="729"/>
      <c r="E289" s="86">
        <f t="shared" ref="E289" si="85">E288+7</f>
        <v>45606</v>
      </c>
      <c r="F289" s="86">
        <f t="shared" si="84"/>
        <v>45611</v>
      </c>
      <c r="G289" s="61">
        <f t="shared" si="84"/>
        <v>45655</v>
      </c>
    </row>
    <row r="290" spans="1:7" s="5" customFormat="1" ht="15.75" customHeight="1">
      <c r="A290" s="41"/>
      <c r="B290" s="65" t="s">
        <v>713</v>
      </c>
      <c r="C290" s="65" t="s">
        <v>714</v>
      </c>
      <c r="D290" s="729"/>
      <c r="E290" s="86">
        <f t="shared" ref="E290" si="86">E289+7</f>
        <v>45613</v>
      </c>
      <c r="F290" s="86">
        <f t="shared" si="84"/>
        <v>45618</v>
      </c>
      <c r="G290" s="61">
        <f t="shared" si="84"/>
        <v>45662</v>
      </c>
    </row>
    <row r="291" spans="1:7" s="5" customFormat="1" ht="15.75" customHeight="1">
      <c r="A291" s="41"/>
      <c r="B291" s="65" t="s">
        <v>715</v>
      </c>
      <c r="C291" s="65" t="s">
        <v>629</v>
      </c>
      <c r="D291" s="733"/>
      <c r="E291" s="86">
        <f t="shared" ref="E291" si="87">E290+7</f>
        <v>45620</v>
      </c>
      <c r="F291" s="86">
        <f t="shared" si="84"/>
        <v>45625</v>
      </c>
      <c r="G291" s="61">
        <f t="shared" si="84"/>
        <v>45669</v>
      </c>
    </row>
    <row r="292" spans="1:7" s="5" customFormat="1" ht="15.75" customHeight="1">
      <c r="A292" s="23"/>
      <c r="B292" s="24"/>
      <c r="C292" s="15"/>
      <c r="D292" s="16"/>
      <c r="E292" s="9"/>
      <c r="F292" s="55"/>
      <c r="G292" s="55"/>
    </row>
    <row r="293" spans="1:7" s="5" customFormat="1" ht="15.75" customHeight="1">
      <c r="A293" s="744" t="s">
        <v>241</v>
      </c>
      <c r="B293" s="744"/>
      <c r="C293" s="744"/>
      <c r="D293" s="744"/>
      <c r="E293" s="744"/>
      <c r="F293" s="744"/>
      <c r="G293" s="744"/>
    </row>
    <row r="294" spans="1:7" s="5" customFormat="1" ht="15.75" customHeight="1">
      <c r="A294" s="785"/>
      <c r="B294" s="785"/>
      <c r="C294" s="22"/>
      <c r="D294" s="9"/>
      <c r="E294" s="9"/>
      <c r="F294" s="55"/>
      <c r="G294" s="55"/>
    </row>
    <row r="295" spans="1:7" s="5" customFormat="1" ht="15.75" customHeight="1">
      <c r="A295" s="56" t="s">
        <v>242</v>
      </c>
      <c r="B295" s="727" t="s">
        <v>19</v>
      </c>
      <c r="C295" s="727" t="s">
        <v>20</v>
      </c>
      <c r="D295" s="727" t="s">
        <v>21</v>
      </c>
      <c r="E295" s="42" t="s">
        <v>195</v>
      </c>
      <c r="F295" s="42" t="s">
        <v>22</v>
      </c>
      <c r="G295" s="52" t="s">
        <v>242</v>
      </c>
    </row>
    <row r="296" spans="1:7" s="5" customFormat="1" ht="15.75" customHeight="1">
      <c r="A296" s="56"/>
      <c r="B296" s="728"/>
      <c r="C296" s="728"/>
      <c r="D296" s="728"/>
      <c r="E296" s="53" t="s">
        <v>14</v>
      </c>
      <c r="F296" s="20" t="s">
        <v>23</v>
      </c>
      <c r="G296" s="42" t="s">
        <v>24</v>
      </c>
    </row>
    <row r="297" spans="1:7" s="5" customFormat="1" ht="15.75" customHeight="1">
      <c r="A297" s="41"/>
      <c r="B297" s="135" t="s">
        <v>520</v>
      </c>
      <c r="C297" s="135" t="s">
        <v>521</v>
      </c>
      <c r="D297" s="718" t="s">
        <v>410</v>
      </c>
      <c r="E297" s="67">
        <v>45594</v>
      </c>
      <c r="F297" s="86">
        <f>E297+4</f>
        <v>45598</v>
      </c>
      <c r="G297" s="61">
        <f>F297+24</f>
        <v>45622</v>
      </c>
    </row>
    <row r="298" spans="1:7" s="5" customFormat="1" ht="15.75" customHeight="1">
      <c r="A298" s="41"/>
      <c r="B298" s="65" t="s">
        <v>979</v>
      </c>
      <c r="C298" s="87" t="s">
        <v>751</v>
      </c>
      <c r="D298" s="729"/>
      <c r="E298" s="62">
        <f t="shared" ref="E298:E301" si="88">E297+7</f>
        <v>45601</v>
      </c>
      <c r="F298" s="86">
        <f t="shared" ref="F298:G301" si="89">F297+7</f>
        <v>45605</v>
      </c>
      <c r="G298" s="61">
        <f t="shared" si="89"/>
        <v>45629</v>
      </c>
    </row>
    <row r="299" spans="1:7" s="5" customFormat="1" ht="15.75" customHeight="1">
      <c r="A299" s="41"/>
      <c r="B299" s="135" t="s">
        <v>980</v>
      </c>
      <c r="C299" s="135" t="s">
        <v>705</v>
      </c>
      <c r="D299" s="729"/>
      <c r="E299" s="62">
        <f t="shared" si="88"/>
        <v>45608</v>
      </c>
      <c r="F299" s="86">
        <f t="shared" si="89"/>
        <v>45612</v>
      </c>
      <c r="G299" s="61">
        <f t="shared" si="89"/>
        <v>45636</v>
      </c>
    </row>
    <row r="300" spans="1:7" s="5" customFormat="1" ht="15.75" customHeight="1">
      <c r="A300" s="41"/>
      <c r="B300" s="135" t="s">
        <v>981</v>
      </c>
      <c r="C300" s="135" t="s">
        <v>982</v>
      </c>
      <c r="D300" s="729"/>
      <c r="E300" s="62">
        <f t="shared" si="88"/>
        <v>45615</v>
      </c>
      <c r="F300" s="86">
        <f t="shared" si="89"/>
        <v>45619</v>
      </c>
      <c r="G300" s="61">
        <f t="shared" si="89"/>
        <v>45643</v>
      </c>
    </row>
    <row r="301" spans="1:7" s="5" customFormat="1" ht="15.75" customHeight="1">
      <c r="A301" s="41"/>
      <c r="B301" s="135" t="s">
        <v>983</v>
      </c>
      <c r="C301" s="135" t="s">
        <v>984</v>
      </c>
      <c r="D301" s="730"/>
      <c r="E301" s="62">
        <f t="shared" si="88"/>
        <v>45622</v>
      </c>
      <c r="F301" s="86">
        <f t="shared" si="89"/>
        <v>45626</v>
      </c>
      <c r="G301" s="61">
        <f t="shared" si="89"/>
        <v>45650</v>
      </c>
    </row>
    <row r="302" spans="1:7" s="5" customFormat="1" ht="15.75" customHeight="1">
      <c r="A302" s="783"/>
      <c r="B302" s="783"/>
      <c r="C302" s="71"/>
      <c r="D302" s="72"/>
      <c r="E302" s="72"/>
      <c r="F302" s="73"/>
      <c r="G302" s="73"/>
    </row>
    <row r="303" spans="1:7" s="5" customFormat="1" ht="15.75" customHeight="1">
      <c r="A303" s="41"/>
      <c r="B303" s="71"/>
      <c r="C303" s="71"/>
      <c r="D303" s="72"/>
      <c r="E303" s="72"/>
      <c r="F303" s="73"/>
      <c r="G303" s="73"/>
    </row>
    <row r="304" spans="1:7" s="5" customFormat="1" ht="15.75" customHeight="1">
      <c r="A304" s="41" t="s">
        <v>244</v>
      </c>
      <c r="B304" s="727" t="s">
        <v>19</v>
      </c>
      <c r="C304" s="727" t="s">
        <v>20</v>
      </c>
      <c r="D304" s="727" t="s">
        <v>21</v>
      </c>
      <c r="E304" s="59" t="s">
        <v>194</v>
      </c>
      <c r="F304" s="59" t="s">
        <v>22</v>
      </c>
      <c r="G304" s="63" t="s">
        <v>446</v>
      </c>
    </row>
    <row r="305" spans="1:7" s="5" customFormat="1" ht="15.75" customHeight="1">
      <c r="A305" s="41"/>
      <c r="B305" s="728"/>
      <c r="C305" s="728"/>
      <c r="D305" s="728"/>
      <c r="E305" s="64" t="s">
        <v>14</v>
      </c>
      <c r="F305" s="74" t="s">
        <v>23</v>
      </c>
      <c r="G305" s="59" t="s">
        <v>24</v>
      </c>
    </row>
    <row r="306" spans="1:7" s="5" customFormat="1" ht="15.75" customHeight="1">
      <c r="A306" s="41"/>
      <c r="B306" s="135" t="s">
        <v>520</v>
      </c>
      <c r="C306" s="135" t="s">
        <v>521</v>
      </c>
      <c r="D306" s="718" t="s">
        <v>243</v>
      </c>
      <c r="E306" s="67">
        <v>45594</v>
      </c>
      <c r="F306" s="86">
        <f>E306+4</f>
        <v>45598</v>
      </c>
      <c r="G306" s="61">
        <f>F306+10</f>
        <v>45608</v>
      </c>
    </row>
    <row r="307" spans="1:7" s="5" customFormat="1" ht="15.75" customHeight="1">
      <c r="A307" s="41"/>
      <c r="B307" s="65" t="s">
        <v>979</v>
      </c>
      <c r="C307" s="87" t="s">
        <v>751</v>
      </c>
      <c r="D307" s="729"/>
      <c r="E307" s="62">
        <f t="shared" ref="E307:E310" si="90">E306+7</f>
        <v>45601</v>
      </c>
      <c r="F307" s="86">
        <f t="shared" ref="F307:G310" si="91">F306+7</f>
        <v>45605</v>
      </c>
      <c r="G307" s="61">
        <f t="shared" si="91"/>
        <v>45615</v>
      </c>
    </row>
    <row r="308" spans="1:7" s="5" customFormat="1" ht="15.75" customHeight="1">
      <c r="A308" s="41"/>
      <c r="B308" s="135" t="s">
        <v>980</v>
      </c>
      <c r="C308" s="135" t="s">
        <v>705</v>
      </c>
      <c r="D308" s="729"/>
      <c r="E308" s="62">
        <f t="shared" si="90"/>
        <v>45608</v>
      </c>
      <c r="F308" s="86">
        <f t="shared" si="91"/>
        <v>45612</v>
      </c>
      <c r="G308" s="61">
        <f t="shared" si="91"/>
        <v>45622</v>
      </c>
    </row>
    <row r="309" spans="1:7" s="5" customFormat="1" ht="15.75" customHeight="1">
      <c r="A309" s="41"/>
      <c r="B309" s="135" t="s">
        <v>981</v>
      </c>
      <c r="C309" s="135" t="s">
        <v>982</v>
      </c>
      <c r="D309" s="729"/>
      <c r="E309" s="62">
        <f t="shared" si="90"/>
        <v>45615</v>
      </c>
      <c r="F309" s="86">
        <f t="shared" si="91"/>
        <v>45619</v>
      </c>
      <c r="G309" s="61">
        <f t="shared" si="91"/>
        <v>45629</v>
      </c>
    </row>
    <row r="310" spans="1:7" s="5" customFormat="1" ht="15.75" customHeight="1">
      <c r="A310" s="41"/>
      <c r="B310" s="135" t="s">
        <v>983</v>
      </c>
      <c r="C310" s="135" t="s">
        <v>984</v>
      </c>
      <c r="D310" s="730"/>
      <c r="E310" s="62">
        <f t="shared" si="90"/>
        <v>45622</v>
      </c>
      <c r="F310" s="86">
        <f t="shared" si="91"/>
        <v>45626</v>
      </c>
      <c r="G310" s="61">
        <f t="shared" si="91"/>
        <v>45636</v>
      </c>
    </row>
    <row r="311" spans="1:7" s="5" customFormat="1" ht="15.75" customHeight="1">
      <c r="A311" s="41"/>
      <c r="B311" s="71"/>
      <c r="C311" s="71"/>
      <c r="D311" s="72"/>
      <c r="E311" s="72"/>
      <c r="F311" s="73"/>
      <c r="G311" s="73"/>
    </row>
    <row r="312" spans="1:7" s="5" customFormat="1" ht="15.75" customHeight="1">
      <c r="A312" s="722"/>
      <c r="B312" s="722"/>
      <c r="C312" s="71"/>
      <c r="D312" s="72"/>
      <c r="E312" s="72"/>
      <c r="F312" s="73"/>
      <c r="G312" s="73"/>
    </row>
    <row r="313" spans="1:7" s="5" customFormat="1" ht="15.75" customHeight="1">
      <c r="A313" s="41" t="s">
        <v>245</v>
      </c>
      <c r="B313" s="727" t="s">
        <v>19</v>
      </c>
      <c r="C313" s="727" t="s">
        <v>20</v>
      </c>
      <c r="D313" s="727" t="s">
        <v>21</v>
      </c>
      <c r="E313" s="59" t="s">
        <v>195</v>
      </c>
      <c r="F313" s="59" t="s">
        <v>22</v>
      </c>
      <c r="G313" s="59" t="s">
        <v>245</v>
      </c>
    </row>
    <row r="314" spans="1:7" s="5" customFormat="1" ht="15.75" customHeight="1">
      <c r="A314" s="41"/>
      <c r="B314" s="728"/>
      <c r="C314" s="728"/>
      <c r="D314" s="728"/>
      <c r="E314" s="64" t="s">
        <v>14</v>
      </c>
      <c r="F314" s="74" t="s">
        <v>23</v>
      </c>
      <c r="G314" s="59" t="s">
        <v>24</v>
      </c>
    </row>
    <row r="315" spans="1:7" s="5" customFormat="1" ht="15.75" customHeight="1">
      <c r="A315" s="41"/>
      <c r="B315" s="70" t="s">
        <v>985</v>
      </c>
      <c r="C315" s="70" t="s">
        <v>986</v>
      </c>
      <c r="D315" s="718" t="s">
        <v>448</v>
      </c>
      <c r="E315" s="86">
        <v>45593</v>
      </c>
      <c r="F315" s="86">
        <f>E315+5</f>
        <v>45598</v>
      </c>
      <c r="G315" s="61">
        <f>F315+19</f>
        <v>45617</v>
      </c>
    </row>
    <row r="316" spans="1:7" s="5" customFormat="1" ht="15.75" customHeight="1">
      <c r="A316" s="41"/>
      <c r="B316" s="65" t="s">
        <v>447</v>
      </c>
      <c r="C316" s="70" t="s">
        <v>515</v>
      </c>
      <c r="D316" s="729"/>
      <c r="E316" s="86">
        <f t="shared" ref="E316:G319" si="92">E315+7</f>
        <v>45600</v>
      </c>
      <c r="F316" s="86">
        <f t="shared" si="92"/>
        <v>45605</v>
      </c>
      <c r="G316" s="61">
        <f t="shared" si="92"/>
        <v>45624</v>
      </c>
    </row>
    <row r="317" spans="1:7" s="5" customFormat="1" ht="15.75" customHeight="1">
      <c r="A317" s="41"/>
      <c r="B317" s="70" t="s">
        <v>987</v>
      </c>
      <c r="C317" s="70" t="s">
        <v>661</v>
      </c>
      <c r="D317" s="729"/>
      <c r="E317" s="86">
        <f t="shared" si="92"/>
        <v>45607</v>
      </c>
      <c r="F317" s="86">
        <f t="shared" si="92"/>
        <v>45612</v>
      </c>
      <c r="G317" s="61">
        <f t="shared" si="92"/>
        <v>45631</v>
      </c>
    </row>
    <row r="318" spans="1:7" s="5" customFormat="1" ht="15.75" customHeight="1">
      <c r="A318" s="41"/>
      <c r="B318" s="70" t="s">
        <v>988</v>
      </c>
      <c r="C318" s="70" t="s">
        <v>662</v>
      </c>
      <c r="D318" s="729"/>
      <c r="E318" s="86">
        <f t="shared" si="92"/>
        <v>45614</v>
      </c>
      <c r="F318" s="86">
        <f t="shared" si="92"/>
        <v>45619</v>
      </c>
      <c r="G318" s="61">
        <f t="shared" si="92"/>
        <v>45638</v>
      </c>
    </row>
    <row r="319" spans="1:7" s="5" customFormat="1" ht="15.75" customHeight="1">
      <c r="A319" s="41"/>
      <c r="B319" s="70" t="s">
        <v>522</v>
      </c>
      <c r="C319" s="70" t="s">
        <v>989</v>
      </c>
      <c r="D319" s="730"/>
      <c r="E319" s="86">
        <f t="shared" si="92"/>
        <v>45621</v>
      </c>
      <c r="F319" s="86">
        <f t="shared" si="92"/>
        <v>45626</v>
      </c>
      <c r="G319" s="61">
        <f t="shared" si="92"/>
        <v>45645</v>
      </c>
    </row>
    <row r="320" spans="1:7" s="5" customFormat="1" ht="15.75" customHeight="1">
      <c r="A320" s="41"/>
      <c r="B320" s="71"/>
      <c r="C320" s="71"/>
      <c r="D320" s="72"/>
      <c r="E320" s="72"/>
      <c r="F320" s="73"/>
      <c r="G320" s="73"/>
    </row>
    <row r="321" spans="1:7" s="5" customFormat="1" ht="15.75" customHeight="1">
      <c r="A321" s="722"/>
      <c r="B321" s="722"/>
      <c r="C321" s="73" t="s">
        <v>246</v>
      </c>
      <c r="D321" s="72"/>
      <c r="E321" s="72"/>
      <c r="F321" s="73"/>
      <c r="G321" s="73"/>
    </row>
    <row r="322" spans="1:7" s="5" customFormat="1" ht="15.75" customHeight="1">
      <c r="A322" s="41" t="s">
        <v>383</v>
      </c>
      <c r="B322" s="779" t="s">
        <v>19</v>
      </c>
      <c r="C322" s="725" t="s">
        <v>20</v>
      </c>
      <c r="D322" s="725" t="s">
        <v>21</v>
      </c>
      <c r="E322" s="59" t="s">
        <v>194</v>
      </c>
      <c r="F322" s="59" t="s">
        <v>22</v>
      </c>
      <c r="G322" s="59" t="s">
        <v>247</v>
      </c>
    </row>
    <row r="323" spans="1:7" s="5" customFormat="1" ht="15.75" customHeight="1">
      <c r="A323" s="41"/>
      <c r="B323" s="779"/>
      <c r="C323" s="726"/>
      <c r="D323" s="726"/>
      <c r="E323" s="60" t="s">
        <v>14</v>
      </c>
      <c r="F323" s="59" t="s">
        <v>23</v>
      </c>
      <c r="G323" s="59" t="s">
        <v>24</v>
      </c>
    </row>
    <row r="324" spans="1:7" s="5" customFormat="1" ht="15.75" customHeight="1">
      <c r="A324" s="41"/>
      <c r="B324" s="68" t="s">
        <v>994</v>
      </c>
      <c r="C324" s="68" t="s">
        <v>995</v>
      </c>
      <c r="D324" s="718" t="s">
        <v>449</v>
      </c>
      <c r="E324" s="86">
        <v>45594</v>
      </c>
      <c r="F324" s="86">
        <f>E324+6</f>
        <v>45600</v>
      </c>
      <c r="G324" s="61">
        <f>F324+20</f>
        <v>45620</v>
      </c>
    </row>
    <row r="325" spans="1:7" s="5" customFormat="1" ht="15.75" customHeight="1">
      <c r="A325" s="41"/>
      <c r="B325" s="68" t="s">
        <v>996</v>
      </c>
      <c r="C325" s="68" t="s">
        <v>997</v>
      </c>
      <c r="D325" s="729"/>
      <c r="E325" s="86">
        <f t="shared" ref="E325:G328" si="93">E324+7</f>
        <v>45601</v>
      </c>
      <c r="F325" s="86">
        <f t="shared" si="93"/>
        <v>45607</v>
      </c>
      <c r="G325" s="61">
        <f t="shared" si="93"/>
        <v>45627</v>
      </c>
    </row>
    <row r="326" spans="1:7" s="5" customFormat="1" ht="15.75" customHeight="1">
      <c r="A326" s="41"/>
      <c r="B326" s="68" t="s">
        <v>998</v>
      </c>
      <c r="C326" s="68" t="s">
        <v>999</v>
      </c>
      <c r="D326" s="729"/>
      <c r="E326" s="86">
        <f t="shared" si="93"/>
        <v>45608</v>
      </c>
      <c r="F326" s="86">
        <f t="shared" si="93"/>
        <v>45614</v>
      </c>
      <c r="G326" s="61">
        <f t="shared" si="93"/>
        <v>45634</v>
      </c>
    </row>
    <row r="327" spans="1:7" s="5" customFormat="1" ht="15.75" customHeight="1">
      <c r="A327" s="41"/>
      <c r="B327" s="68" t="s">
        <v>1000</v>
      </c>
      <c r="C327" s="68" t="s">
        <v>1001</v>
      </c>
      <c r="D327" s="729"/>
      <c r="E327" s="86">
        <f t="shared" si="93"/>
        <v>45615</v>
      </c>
      <c r="F327" s="86">
        <f t="shared" si="93"/>
        <v>45621</v>
      </c>
      <c r="G327" s="61">
        <f t="shared" si="93"/>
        <v>45641</v>
      </c>
    </row>
    <row r="328" spans="1:7" s="5" customFormat="1" ht="15.75" customHeight="1">
      <c r="A328" s="41"/>
      <c r="B328" s="68" t="s">
        <v>450</v>
      </c>
      <c r="C328" s="68" t="s">
        <v>1002</v>
      </c>
      <c r="D328" s="730"/>
      <c r="E328" s="86">
        <f t="shared" si="93"/>
        <v>45622</v>
      </c>
      <c r="F328" s="86">
        <f t="shared" si="93"/>
        <v>45628</v>
      </c>
      <c r="G328" s="61">
        <f t="shared" si="93"/>
        <v>45648</v>
      </c>
    </row>
    <row r="329" spans="1:7" s="5" customFormat="1" ht="15.75" customHeight="1">
      <c r="A329" s="41"/>
      <c r="B329" s="41"/>
      <c r="C329" s="41"/>
      <c r="D329" s="41"/>
      <c r="E329" s="41"/>
      <c r="F329" s="41"/>
      <c r="G329" s="41"/>
    </row>
    <row r="330" spans="1:7" s="5" customFormat="1" ht="15.75" customHeight="1">
      <c r="A330" s="41" t="s">
        <v>248</v>
      </c>
      <c r="B330" s="780" t="s">
        <v>249</v>
      </c>
      <c r="C330" s="780" t="s">
        <v>20</v>
      </c>
      <c r="D330" s="780" t="s">
        <v>21</v>
      </c>
      <c r="E330" s="59" t="s">
        <v>194</v>
      </c>
      <c r="F330" s="59" t="s">
        <v>22</v>
      </c>
      <c r="G330" s="59" t="s">
        <v>250</v>
      </c>
    </row>
    <row r="331" spans="1:7" s="5" customFormat="1" ht="15.75" customHeight="1">
      <c r="A331" s="41"/>
      <c r="B331" s="780"/>
      <c r="C331" s="780"/>
      <c r="D331" s="780"/>
      <c r="E331" s="59" t="s">
        <v>14</v>
      </c>
      <c r="F331" s="59" t="s">
        <v>23</v>
      </c>
      <c r="G331" s="59" t="s">
        <v>24</v>
      </c>
    </row>
    <row r="332" spans="1:7" s="5" customFormat="1" ht="15.75" customHeight="1">
      <c r="A332" s="41"/>
      <c r="B332" s="70" t="s">
        <v>523</v>
      </c>
      <c r="C332" s="70" t="s">
        <v>524</v>
      </c>
      <c r="D332" s="781" t="s">
        <v>251</v>
      </c>
      <c r="E332" s="67">
        <v>45593</v>
      </c>
      <c r="F332" s="67">
        <f>E332+5</f>
        <v>45598</v>
      </c>
      <c r="G332" s="61">
        <f>F332+28</f>
        <v>45626</v>
      </c>
    </row>
    <row r="333" spans="1:7" s="5" customFormat="1" ht="15.75" customHeight="1">
      <c r="A333" s="41"/>
      <c r="B333" s="144" t="s">
        <v>990</v>
      </c>
      <c r="C333" s="70" t="s">
        <v>991</v>
      </c>
      <c r="D333" s="781"/>
      <c r="E333" s="140">
        <f t="shared" ref="E333:G336" si="94">E332+7</f>
        <v>45600</v>
      </c>
      <c r="F333" s="67">
        <f t="shared" si="94"/>
        <v>45605</v>
      </c>
      <c r="G333" s="61">
        <f t="shared" si="94"/>
        <v>45633</v>
      </c>
    </row>
    <row r="334" spans="1:7" s="5" customFormat="1" ht="15.75" customHeight="1">
      <c r="A334" s="41"/>
      <c r="B334" s="145" t="s">
        <v>992</v>
      </c>
      <c r="C334" s="70" t="s">
        <v>991</v>
      </c>
      <c r="D334" s="781"/>
      <c r="E334" s="140">
        <f t="shared" si="94"/>
        <v>45607</v>
      </c>
      <c r="F334" s="67">
        <f t="shared" si="94"/>
        <v>45612</v>
      </c>
      <c r="G334" s="61">
        <f t="shared" si="94"/>
        <v>45640</v>
      </c>
    </row>
    <row r="335" spans="1:7" s="5" customFormat="1" ht="15.75" customHeight="1">
      <c r="A335" s="41"/>
      <c r="B335" s="70" t="s">
        <v>993</v>
      </c>
      <c r="C335" s="70" t="s">
        <v>991</v>
      </c>
      <c r="D335" s="781"/>
      <c r="E335" s="140">
        <f t="shared" si="94"/>
        <v>45614</v>
      </c>
      <c r="F335" s="67">
        <f t="shared" si="94"/>
        <v>45619</v>
      </c>
      <c r="G335" s="61">
        <f t="shared" si="94"/>
        <v>45647</v>
      </c>
    </row>
    <row r="336" spans="1:7" s="5" customFormat="1" ht="15.75" customHeight="1">
      <c r="A336" s="41"/>
      <c r="B336" s="70"/>
      <c r="C336" s="70"/>
      <c r="D336" s="781"/>
      <c r="E336" s="140">
        <f t="shared" si="94"/>
        <v>45621</v>
      </c>
      <c r="F336" s="67">
        <f t="shared" si="94"/>
        <v>45626</v>
      </c>
      <c r="G336" s="61">
        <f t="shared" si="94"/>
        <v>45654</v>
      </c>
    </row>
    <row r="337" spans="1:7" s="5" customFormat="1" ht="15.75" customHeight="1">
      <c r="A337" s="56"/>
      <c r="B337" s="56"/>
      <c r="C337" s="56"/>
      <c r="D337" s="56"/>
      <c r="E337" s="56"/>
      <c r="F337" s="56"/>
      <c r="G337" s="56"/>
    </row>
    <row r="338" spans="1:7" s="5" customFormat="1" ht="15.75" customHeight="1">
      <c r="A338" s="56"/>
      <c r="B338" s="56"/>
      <c r="C338" s="56"/>
      <c r="D338" s="56"/>
      <c r="E338" s="56"/>
      <c r="F338" s="56"/>
      <c r="G338" s="56"/>
    </row>
    <row r="339" spans="1:7" s="5" customFormat="1" ht="15.75" customHeight="1">
      <c r="A339" s="794" t="s">
        <v>252</v>
      </c>
      <c r="B339" s="794"/>
      <c r="C339" s="794"/>
      <c r="D339" s="794"/>
      <c r="E339" s="794"/>
      <c r="F339" s="794"/>
      <c r="G339" s="794"/>
    </row>
    <row r="340" spans="1:7" s="5" customFormat="1" ht="15.75" customHeight="1">
      <c r="A340" s="793"/>
      <c r="B340" s="793"/>
      <c r="C340" s="18"/>
      <c r="D340" s="19"/>
      <c r="E340" s="19"/>
      <c r="F340" s="54"/>
      <c r="G340" s="54"/>
    </row>
    <row r="341" spans="1:7" s="5" customFormat="1" ht="15.75" customHeight="1">
      <c r="A341" s="56" t="s">
        <v>253</v>
      </c>
      <c r="B341" s="739" t="s">
        <v>19</v>
      </c>
      <c r="C341" s="739" t="s">
        <v>20</v>
      </c>
      <c r="D341" s="739" t="s">
        <v>193</v>
      </c>
      <c r="E341" s="42" t="s">
        <v>194</v>
      </c>
      <c r="F341" s="42" t="s">
        <v>22</v>
      </c>
      <c r="G341" s="42" t="s">
        <v>740</v>
      </c>
    </row>
    <row r="342" spans="1:7" s="5" customFormat="1" ht="15.75" customHeight="1">
      <c r="A342" s="56"/>
      <c r="B342" s="740"/>
      <c r="C342" s="740"/>
      <c r="D342" s="740"/>
      <c r="E342" s="53" t="s">
        <v>14</v>
      </c>
      <c r="F342" s="42" t="s">
        <v>23</v>
      </c>
      <c r="G342" s="42" t="s">
        <v>24</v>
      </c>
    </row>
    <row r="343" spans="1:7" s="5" customFormat="1" ht="15.75" customHeight="1">
      <c r="A343" s="41"/>
      <c r="B343" s="136" t="s">
        <v>731</v>
      </c>
      <c r="C343" s="136" t="s">
        <v>537</v>
      </c>
      <c r="D343" s="734" t="s">
        <v>452</v>
      </c>
      <c r="E343" s="86">
        <v>45596</v>
      </c>
      <c r="F343" s="61">
        <f>E343+5</f>
        <v>45601</v>
      </c>
      <c r="G343" s="61">
        <f>F343+14</f>
        <v>45615</v>
      </c>
    </row>
    <row r="344" spans="1:7" s="5" customFormat="1" ht="15.75" customHeight="1">
      <c r="A344" s="41"/>
      <c r="B344" s="136" t="s">
        <v>736</v>
      </c>
      <c r="C344" s="136" t="s">
        <v>732</v>
      </c>
      <c r="D344" s="754"/>
      <c r="E344" s="61">
        <f t="shared" ref="E344" si="95">E343+7</f>
        <v>45603</v>
      </c>
      <c r="F344" s="61">
        <f t="shared" ref="F344:G347" si="96">F343+7</f>
        <v>45608</v>
      </c>
      <c r="G344" s="61">
        <f t="shared" si="96"/>
        <v>45622</v>
      </c>
    </row>
    <row r="345" spans="1:7" s="5" customFormat="1" ht="15.75" customHeight="1">
      <c r="A345" s="41"/>
      <c r="B345" s="136" t="s">
        <v>737</v>
      </c>
      <c r="C345" s="136" t="s">
        <v>733</v>
      </c>
      <c r="D345" s="754"/>
      <c r="E345" s="61">
        <f t="shared" ref="E345" si="97">E344+7</f>
        <v>45610</v>
      </c>
      <c r="F345" s="61">
        <f t="shared" si="96"/>
        <v>45615</v>
      </c>
      <c r="G345" s="61">
        <f t="shared" si="96"/>
        <v>45629</v>
      </c>
    </row>
    <row r="346" spans="1:7" s="5" customFormat="1" ht="15.75" customHeight="1">
      <c r="A346" s="41"/>
      <c r="B346" s="134" t="s">
        <v>738</v>
      </c>
      <c r="C346" s="136" t="s">
        <v>734</v>
      </c>
      <c r="D346" s="754"/>
      <c r="E346" s="61">
        <f t="shared" ref="E346" si="98">E345+7</f>
        <v>45617</v>
      </c>
      <c r="F346" s="61">
        <f t="shared" si="96"/>
        <v>45622</v>
      </c>
      <c r="G346" s="61">
        <f t="shared" si="96"/>
        <v>45636</v>
      </c>
    </row>
    <row r="347" spans="1:7" s="5" customFormat="1" ht="15.75" customHeight="1">
      <c r="A347" s="41"/>
      <c r="B347" s="134" t="s">
        <v>739</v>
      </c>
      <c r="C347" s="136" t="s">
        <v>735</v>
      </c>
      <c r="D347" s="726"/>
      <c r="E347" s="61">
        <f t="shared" ref="E347" si="99">E346+7</f>
        <v>45624</v>
      </c>
      <c r="F347" s="61">
        <f t="shared" si="96"/>
        <v>45629</v>
      </c>
      <c r="G347" s="61">
        <f t="shared" si="96"/>
        <v>45643</v>
      </c>
    </row>
    <row r="348" spans="1:7" s="5" customFormat="1" ht="15.75" customHeight="1">
      <c r="A348" s="738"/>
      <c r="B348" s="738"/>
      <c r="C348" s="71"/>
      <c r="D348" s="72"/>
      <c r="E348" s="72"/>
      <c r="F348" s="73"/>
      <c r="G348" s="73"/>
    </row>
    <row r="349" spans="1:7" s="5" customFormat="1" ht="15.75" customHeight="1">
      <c r="A349" s="41" t="s">
        <v>254</v>
      </c>
      <c r="B349" s="753" t="s">
        <v>19</v>
      </c>
      <c r="C349" s="727" t="s">
        <v>20</v>
      </c>
      <c r="D349" s="727" t="s">
        <v>193</v>
      </c>
      <c r="E349" s="59" t="s">
        <v>194</v>
      </c>
      <c r="F349" s="59" t="s">
        <v>22</v>
      </c>
      <c r="G349" s="59" t="s">
        <v>61</v>
      </c>
    </row>
    <row r="350" spans="1:7" s="5" customFormat="1" ht="15.75" customHeight="1">
      <c r="A350" s="41"/>
      <c r="B350" s="728"/>
      <c r="C350" s="728"/>
      <c r="D350" s="728"/>
      <c r="E350" s="64" t="s">
        <v>14</v>
      </c>
      <c r="F350" s="59" t="s">
        <v>23</v>
      </c>
      <c r="G350" s="59" t="s">
        <v>24</v>
      </c>
    </row>
    <row r="351" spans="1:7" s="5" customFormat="1" ht="15.75" customHeight="1">
      <c r="A351" s="41"/>
      <c r="B351" s="171" t="s">
        <v>463</v>
      </c>
      <c r="C351" s="65" t="s">
        <v>10</v>
      </c>
      <c r="D351" s="727" t="s">
        <v>416</v>
      </c>
      <c r="E351" s="61">
        <v>45593</v>
      </c>
      <c r="F351" s="61">
        <f>E351+4</f>
        <v>45597</v>
      </c>
      <c r="G351" s="61">
        <f>F351+21</f>
        <v>45618</v>
      </c>
    </row>
    <row r="352" spans="1:7" s="5" customFormat="1" ht="15.75" customHeight="1">
      <c r="A352" s="41"/>
      <c r="B352" s="65" t="s">
        <v>532</v>
      </c>
      <c r="C352" s="65" t="s">
        <v>533</v>
      </c>
      <c r="D352" s="745"/>
      <c r="E352" s="61">
        <f t="shared" ref="E352:G355" si="100">E351+7</f>
        <v>45600</v>
      </c>
      <c r="F352" s="61">
        <f t="shared" si="100"/>
        <v>45604</v>
      </c>
      <c r="G352" s="61">
        <f t="shared" si="100"/>
        <v>45625</v>
      </c>
    </row>
    <row r="353" spans="1:7" s="5" customFormat="1" ht="15.75" customHeight="1">
      <c r="A353" s="41"/>
      <c r="B353" s="65" t="s">
        <v>729</v>
      </c>
      <c r="C353" s="65" t="s">
        <v>534</v>
      </c>
      <c r="D353" s="745"/>
      <c r="E353" s="61">
        <f t="shared" si="100"/>
        <v>45607</v>
      </c>
      <c r="F353" s="61">
        <f t="shared" si="100"/>
        <v>45611</v>
      </c>
      <c r="G353" s="61">
        <f t="shared" si="100"/>
        <v>45632</v>
      </c>
    </row>
    <row r="354" spans="1:7" s="5" customFormat="1" ht="15.75" customHeight="1">
      <c r="A354" s="41"/>
      <c r="B354" s="65" t="s">
        <v>730</v>
      </c>
      <c r="C354" s="65" t="s">
        <v>535</v>
      </c>
      <c r="D354" s="745"/>
      <c r="E354" s="61">
        <f t="shared" si="100"/>
        <v>45614</v>
      </c>
      <c r="F354" s="61">
        <f t="shared" si="100"/>
        <v>45618</v>
      </c>
      <c r="G354" s="61">
        <f t="shared" si="100"/>
        <v>45639</v>
      </c>
    </row>
    <row r="355" spans="1:7" s="5" customFormat="1" ht="15.75" customHeight="1">
      <c r="A355" s="41"/>
      <c r="B355" s="65" t="s">
        <v>531</v>
      </c>
      <c r="C355" s="65" t="s">
        <v>536</v>
      </c>
      <c r="D355" s="728"/>
      <c r="E355" s="61">
        <f t="shared" si="100"/>
        <v>45621</v>
      </c>
      <c r="F355" s="61">
        <f t="shared" si="100"/>
        <v>45625</v>
      </c>
      <c r="G355" s="61">
        <f t="shared" si="100"/>
        <v>45646</v>
      </c>
    </row>
    <row r="356" spans="1:7" s="5" customFormat="1" ht="15.75" customHeight="1">
      <c r="A356" s="41"/>
      <c r="B356" s="90"/>
      <c r="C356" s="91"/>
      <c r="D356" s="92"/>
      <c r="E356" s="76"/>
      <c r="F356" s="76"/>
      <c r="G356" s="76"/>
    </row>
    <row r="357" spans="1:7" s="5" customFormat="1" ht="15.75" customHeight="1">
      <c r="A357" s="41"/>
      <c r="B357" s="92"/>
      <c r="C357" s="92"/>
      <c r="D357" s="92"/>
      <c r="E357" s="92"/>
      <c r="F357" s="92"/>
      <c r="G357" s="92"/>
    </row>
    <row r="358" spans="1:7" s="5" customFormat="1" ht="15.75" customHeight="1">
      <c r="A358" s="738"/>
      <c r="B358" s="738"/>
      <c r="C358" s="71"/>
      <c r="D358" s="72"/>
      <c r="E358" s="72"/>
      <c r="F358" s="73"/>
      <c r="G358" s="73"/>
    </row>
    <row r="359" spans="1:7" s="5" customFormat="1" ht="15.75" customHeight="1">
      <c r="A359" s="41" t="s">
        <v>255</v>
      </c>
      <c r="B359" s="721" t="s">
        <v>19</v>
      </c>
      <c r="C359" s="721" t="s">
        <v>20</v>
      </c>
      <c r="D359" s="727" t="s">
        <v>21</v>
      </c>
      <c r="E359" s="59" t="s">
        <v>195</v>
      </c>
      <c r="F359" s="59" t="s">
        <v>22</v>
      </c>
      <c r="G359" s="59" t="s">
        <v>256</v>
      </c>
    </row>
    <row r="360" spans="1:7" s="5" customFormat="1" ht="15.75" customHeight="1">
      <c r="A360" s="41"/>
      <c r="B360" s="721"/>
      <c r="C360" s="721"/>
      <c r="D360" s="728"/>
      <c r="E360" s="64" t="s">
        <v>14</v>
      </c>
      <c r="F360" s="59" t="s">
        <v>23</v>
      </c>
      <c r="G360" s="59" t="s">
        <v>24</v>
      </c>
    </row>
    <row r="361" spans="1:7" s="5" customFormat="1" ht="15.75" customHeight="1">
      <c r="A361" s="41"/>
      <c r="B361" s="136" t="s">
        <v>529</v>
      </c>
      <c r="C361" s="136" t="s">
        <v>530</v>
      </c>
      <c r="D361" s="770" t="s">
        <v>451</v>
      </c>
      <c r="E361" s="61">
        <v>45594</v>
      </c>
      <c r="F361" s="61">
        <f>E361+4</f>
        <v>45598</v>
      </c>
      <c r="G361" s="61">
        <f>F361+21</f>
        <v>45619</v>
      </c>
    </row>
    <row r="362" spans="1:7" s="5" customFormat="1" ht="15.75" customHeight="1">
      <c r="A362" s="41"/>
      <c r="B362" s="136" t="s">
        <v>726</v>
      </c>
      <c r="C362" s="136" t="s">
        <v>150</v>
      </c>
      <c r="D362" s="771"/>
      <c r="E362" s="61">
        <f t="shared" ref="E362:E365" si="101">E361+7</f>
        <v>45601</v>
      </c>
      <c r="F362" s="61">
        <f t="shared" ref="F362:G365" si="102">F361+7</f>
        <v>45605</v>
      </c>
      <c r="G362" s="61">
        <f t="shared" si="102"/>
        <v>45626</v>
      </c>
    </row>
    <row r="363" spans="1:7" s="5" customFormat="1" ht="15.75" customHeight="1">
      <c r="A363" s="41"/>
      <c r="B363" s="136" t="s">
        <v>526</v>
      </c>
      <c r="C363" s="136" t="s">
        <v>727</v>
      </c>
      <c r="D363" s="771"/>
      <c r="E363" s="61">
        <f t="shared" si="101"/>
        <v>45608</v>
      </c>
      <c r="F363" s="61">
        <f t="shared" si="102"/>
        <v>45612</v>
      </c>
      <c r="G363" s="61">
        <f t="shared" si="102"/>
        <v>45633</v>
      </c>
    </row>
    <row r="364" spans="1:7" s="5" customFormat="1" ht="15.75" customHeight="1">
      <c r="A364" s="41"/>
      <c r="B364" s="136" t="s">
        <v>527</v>
      </c>
      <c r="C364" s="136" t="s">
        <v>728</v>
      </c>
      <c r="D364" s="771"/>
      <c r="E364" s="61">
        <f t="shared" si="101"/>
        <v>45615</v>
      </c>
      <c r="F364" s="61">
        <f t="shared" si="102"/>
        <v>45619</v>
      </c>
      <c r="G364" s="61">
        <f t="shared" si="102"/>
        <v>45640</v>
      </c>
    </row>
    <row r="365" spans="1:7" s="5" customFormat="1" ht="15.75" customHeight="1">
      <c r="A365" s="41"/>
      <c r="B365" s="136" t="s">
        <v>528</v>
      </c>
      <c r="C365" s="136" t="s">
        <v>6</v>
      </c>
      <c r="D365" s="772"/>
      <c r="E365" s="61">
        <f t="shared" si="101"/>
        <v>45622</v>
      </c>
      <c r="F365" s="151">
        <f t="shared" si="102"/>
        <v>45626</v>
      </c>
      <c r="G365" s="151">
        <f t="shared" si="102"/>
        <v>45647</v>
      </c>
    </row>
    <row r="366" spans="1:7" s="5" customFormat="1" ht="15.75" customHeight="1">
      <c r="A366" s="56"/>
      <c r="B366" s="26"/>
      <c r="C366" s="26"/>
      <c r="D366" s="26"/>
      <c r="E366" s="26"/>
      <c r="F366" s="14"/>
      <c r="G366" s="14"/>
    </row>
    <row r="367" spans="1:7" s="5" customFormat="1" ht="15.75" customHeight="1">
      <c r="A367" s="793"/>
      <c r="B367" s="793"/>
      <c r="C367" s="18"/>
      <c r="D367" s="19"/>
      <c r="E367" s="19"/>
      <c r="F367" s="54"/>
      <c r="G367" s="54"/>
    </row>
    <row r="368" spans="1:7" s="5" customFormat="1" ht="15.75" customHeight="1">
      <c r="A368" s="56" t="s">
        <v>257</v>
      </c>
      <c r="B368" s="727" t="s">
        <v>19</v>
      </c>
      <c r="C368" s="727" t="s">
        <v>20</v>
      </c>
      <c r="D368" s="727" t="s">
        <v>21</v>
      </c>
      <c r="E368" s="42" t="s">
        <v>195</v>
      </c>
      <c r="F368" s="42" t="s">
        <v>22</v>
      </c>
      <c r="G368" s="42" t="s">
        <v>740</v>
      </c>
    </row>
    <row r="369" spans="1:7" s="5" customFormat="1" ht="15.75" customHeight="1">
      <c r="A369" s="56"/>
      <c r="B369" s="728"/>
      <c r="C369" s="728"/>
      <c r="D369" s="728"/>
      <c r="E369" s="42" t="s">
        <v>14</v>
      </c>
      <c r="F369" s="42" t="s">
        <v>23</v>
      </c>
      <c r="G369" s="42" t="s">
        <v>24</v>
      </c>
    </row>
    <row r="370" spans="1:7" s="5" customFormat="1" ht="15.75" customHeight="1">
      <c r="A370" s="41"/>
      <c r="B370" s="136" t="s">
        <v>731</v>
      </c>
      <c r="C370" s="136" t="s">
        <v>537</v>
      </c>
      <c r="D370" s="734" t="s">
        <v>452</v>
      </c>
      <c r="E370" s="86">
        <v>45596</v>
      </c>
      <c r="F370" s="61">
        <f>E370+5</f>
        <v>45601</v>
      </c>
      <c r="G370" s="61">
        <f>F370+14</f>
        <v>45615</v>
      </c>
    </row>
    <row r="371" spans="1:7" s="5" customFormat="1" ht="15.75" customHeight="1">
      <c r="A371" s="41"/>
      <c r="B371" s="136" t="s">
        <v>736</v>
      </c>
      <c r="C371" s="136" t="s">
        <v>732</v>
      </c>
      <c r="D371" s="754"/>
      <c r="E371" s="61">
        <f t="shared" ref="E371:E374" si="103">E370+7</f>
        <v>45603</v>
      </c>
      <c r="F371" s="61">
        <f t="shared" ref="F371:G374" si="104">F370+7</f>
        <v>45608</v>
      </c>
      <c r="G371" s="61">
        <f t="shared" si="104"/>
        <v>45622</v>
      </c>
    </row>
    <row r="372" spans="1:7" s="5" customFormat="1" ht="15.75" customHeight="1">
      <c r="A372" s="41"/>
      <c r="B372" s="136" t="s">
        <v>737</v>
      </c>
      <c r="C372" s="136" t="s">
        <v>733</v>
      </c>
      <c r="D372" s="754"/>
      <c r="E372" s="61">
        <f t="shared" si="103"/>
        <v>45610</v>
      </c>
      <c r="F372" s="61">
        <f t="shared" si="104"/>
        <v>45615</v>
      </c>
      <c r="G372" s="61">
        <f t="shared" si="104"/>
        <v>45629</v>
      </c>
    </row>
    <row r="373" spans="1:7" s="5" customFormat="1" ht="15.75" customHeight="1">
      <c r="A373" s="41"/>
      <c r="B373" s="134" t="s">
        <v>738</v>
      </c>
      <c r="C373" s="136" t="s">
        <v>734</v>
      </c>
      <c r="D373" s="754"/>
      <c r="E373" s="61">
        <f t="shared" si="103"/>
        <v>45617</v>
      </c>
      <c r="F373" s="61">
        <f t="shared" si="104"/>
        <v>45622</v>
      </c>
      <c r="G373" s="61">
        <f t="shared" si="104"/>
        <v>45636</v>
      </c>
    </row>
    <row r="374" spans="1:7" s="5" customFormat="1" ht="15.75" customHeight="1">
      <c r="A374" s="41"/>
      <c r="B374" s="134" t="s">
        <v>739</v>
      </c>
      <c r="C374" s="136" t="s">
        <v>735</v>
      </c>
      <c r="D374" s="726"/>
      <c r="E374" s="61">
        <f t="shared" si="103"/>
        <v>45624</v>
      </c>
      <c r="F374" s="61">
        <f t="shared" si="104"/>
        <v>45629</v>
      </c>
      <c r="G374" s="61">
        <f t="shared" si="104"/>
        <v>45643</v>
      </c>
    </row>
    <row r="375" spans="1:7" s="5" customFormat="1" ht="15.75" customHeight="1">
      <c r="A375" s="41"/>
      <c r="B375" s="92"/>
      <c r="C375" s="92"/>
      <c r="D375" s="92"/>
      <c r="E375" s="92"/>
      <c r="F375" s="92"/>
      <c r="G375" s="76"/>
    </row>
    <row r="376" spans="1:7" s="5" customFormat="1" ht="15.75" customHeight="1">
      <c r="A376" s="738"/>
      <c r="B376" s="738"/>
      <c r="C376" s="71"/>
      <c r="D376" s="72"/>
      <c r="E376" s="72"/>
      <c r="F376" s="73"/>
      <c r="G376" s="73"/>
    </row>
    <row r="377" spans="1:7" s="5" customFormat="1" ht="15.75" customHeight="1">
      <c r="A377" s="41" t="s">
        <v>258</v>
      </c>
      <c r="B377" s="727" t="s">
        <v>19</v>
      </c>
      <c r="C377" s="727" t="s">
        <v>20</v>
      </c>
      <c r="D377" s="727" t="s">
        <v>21</v>
      </c>
      <c r="E377" s="59" t="s">
        <v>195</v>
      </c>
      <c r="F377" s="59" t="s">
        <v>22</v>
      </c>
      <c r="G377" s="59" t="s">
        <v>65</v>
      </c>
    </row>
    <row r="378" spans="1:7" s="5" customFormat="1" ht="15.75" customHeight="1">
      <c r="A378" s="41"/>
      <c r="B378" s="728"/>
      <c r="C378" s="728"/>
      <c r="D378" s="728"/>
      <c r="E378" s="64" t="s">
        <v>14</v>
      </c>
      <c r="F378" s="59" t="s">
        <v>23</v>
      </c>
      <c r="G378" s="59" t="s">
        <v>24</v>
      </c>
    </row>
    <row r="379" spans="1:7" s="5" customFormat="1" ht="15.75" customHeight="1">
      <c r="A379" s="41"/>
      <c r="B379" s="136" t="s">
        <v>731</v>
      </c>
      <c r="C379" s="136" t="s">
        <v>537</v>
      </c>
      <c r="D379" s="770" t="s">
        <v>451</v>
      </c>
      <c r="E379" s="61">
        <v>45594</v>
      </c>
      <c r="F379" s="61">
        <f>E379+5</f>
        <v>45599</v>
      </c>
      <c r="G379" s="61">
        <f>F379+15</f>
        <v>45614</v>
      </c>
    </row>
    <row r="380" spans="1:7" s="5" customFormat="1" ht="15.75" customHeight="1">
      <c r="A380" s="41"/>
      <c r="B380" s="136" t="s">
        <v>736</v>
      </c>
      <c r="C380" s="136" t="s">
        <v>732</v>
      </c>
      <c r="D380" s="771"/>
      <c r="E380" s="61">
        <f t="shared" ref="E380:E383" si="105">E379+7</f>
        <v>45601</v>
      </c>
      <c r="F380" s="61">
        <f t="shared" ref="F380:G383" si="106">F379+7</f>
        <v>45606</v>
      </c>
      <c r="G380" s="61">
        <f t="shared" si="106"/>
        <v>45621</v>
      </c>
    </row>
    <row r="381" spans="1:7" s="5" customFormat="1" ht="15.75" customHeight="1">
      <c r="A381" s="41"/>
      <c r="B381" s="136" t="s">
        <v>737</v>
      </c>
      <c r="C381" s="136" t="s">
        <v>733</v>
      </c>
      <c r="D381" s="771"/>
      <c r="E381" s="61">
        <f t="shared" si="105"/>
        <v>45608</v>
      </c>
      <c r="F381" s="61">
        <f t="shared" si="106"/>
        <v>45613</v>
      </c>
      <c r="G381" s="61">
        <f t="shared" si="106"/>
        <v>45628</v>
      </c>
    </row>
    <row r="382" spans="1:7" s="5" customFormat="1" ht="15.75" customHeight="1">
      <c r="A382" s="41"/>
      <c r="B382" s="134" t="s">
        <v>738</v>
      </c>
      <c r="C382" s="136" t="s">
        <v>734</v>
      </c>
      <c r="D382" s="771"/>
      <c r="E382" s="61">
        <f t="shared" si="105"/>
        <v>45615</v>
      </c>
      <c r="F382" s="61">
        <f t="shared" si="106"/>
        <v>45620</v>
      </c>
      <c r="G382" s="61">
        <f t="shared" si="106"/>
        <v>45635</v>
      </c>
    </row>
    <row r="383" spans="1:7" s="5" customFormat="1" ht="15.75" customHeight="1">
      <c r="A383" s="41"/>
      <c r="B383" s="134" t="s">
        <v>739</v>
      </c>
      <c r="C383" s="136" t="s">
        <v>735</v>
      </c>
      <c r="D383" s="772"/>
      <c r="E383" s="61">
        <f t="shared" si="105"/>
        <v>45622</v>
      </c>
      <c r="F383" s="61">
        <f t="shared" si="106"/>
        <v>45627</v>
      </c>
      <c r="G383" s="61">
        <f t="shared" si="106"/>
        <v>45642</v>
      </c>
    </row>
    <row r="384" spans="1:7" s="5" customFormat="1" ht="15.75" customHeight="1">
      <c r="A384" s="41"/>
      <c r="B384" s="92"/>
      <c r="C384" s="92"/>
      <c r="D384" s="92"/>
      <c r="E384" s="92"/>
      <c r="F384" s="76"/>
      <c r="G384" s="76"/>
    </row>
    <row r="385" spans="1:7" s="5" customFormat="1" ht="15.75" customHeight="1">
      <c r="A385" s="738"/>
      <c r="B385" s="738"/>
      <c r="C385" s="71"/>
      <c r="D385" s="72"/>
      <c r="E385" s="72"/>
      <c r="F385" s="73"/>
      <c r="G385" s="73"/>
    </row>
    <row r="386" spans="1:7" s="5" customFormat="1" ht="15.75" customHeight="1">
      <c r="A386" s="41" t="s">
        <v>259</v>
      </c>
      <c r="B386" s="727" t="s">
        <v>19</v>
      </c>
      <c r="C386" s="727" t="s">
        <v>20</v>
      </c>
      <c r="D386" s="727" t="s">
        <v>21</v>
      </c>
      <c r="E386" s="59" t="s">
        <v>195</v>
      </c>
      <c r="F386" s="59" t="s">
        <v>22</v>
      </c>
      <c r="G386" s="59" t="s">
        <v>67</v>
      </c>
    </row>
    <row r="387" spans="1:7" s="5" customFormat="1" ht="15.75" customHeight="1">
      <c r="A387" s="41"/>
      <c r="B387" s="728"/>
      <c r="C387" s="728"/>
      <c r="D387" s="728"/>
      <c r="E387" s="64" t="s">
        <v>14</v>
      </c>
      <c r="F387" s="59" t="s">
        <v>23</v>
      </c>
      <c r="G387" s="59" t="s">
        <v>24</v>
      </c>
    </row>
    <row r="388" spans="1:7" s="5" customFormat="1" ht="15.75" customHeight="1">
      <c r="A388" s="41"/>
      <c r="B388" s="136" t="s">
        <v>529</v>
      </c>
      <c r="C388" s="136" t="s">
        <v>530</v>
      </c>
      <c r="D388" s="770" t="s">
        <v>451</v>
      </c>
      <c r="E388" s="61">
        <v>45594</v>
      </c>
      <c r="F388" s="61">
        <f>E388+5</f>
        <v>45599</v>
      </c>
      <c r="G388" s="61">
        <f>F388+11</f>
        <v>45610</v>
      </c>
    </row>
    <row r="389" spans="1:7" s="5" customFormat="1" ht="15.75" customHeight="1">
      <c r="A389" s="41"/>
      <c r="B389" s="136" t="s">
        <v>726</v>
      </c>
      <c r="C389" s="136" t="s">
        <v>150</v>
      </c>
      <c r="D389" s="771"/>
      <c r="E389" s="61">
        <f t="shared" ref="E389:E392" si="107">E388+7</f>
        <v>45601</v>
      </c>
      <c r="F389" s="61">
        <f t="shared" ref="F389:G392" si="108">F388+7</f>
        <v>45606</v>
      </c>
      <c r="G389" s="61">
        <f t="shared" si="108"/>
        <v>45617</v>
      </c>
    </row>
    <row r="390" spans="1:7" s="5" customFormat="1" ht="15.75" customHeight="1">
      <c r="A390" s="41"/>
      <c r="B390" s="136" t="s">
        <v>526</v>
      </c>
      <c r="C390" s="136" t="s">
        <v>727</v>
      </c>
      <c r="D390" s="771"/>
      <c r="E390" s="61">
        <f t="shared" si="107"/>
        <v>45608</v>
      </c>
      <c r="F390" s="61">
        <f t="shared" si="108"/>
        <v>45613</v>
      </c>
      <c r="G390" s="61">
        <f t="shared" si="108"/>
        <v>45624</v>
      </c>
    </row>
    <row r="391" spans="1:7" s="5" customFormat="1" ht="15.75" customHeight="1">
      <c r="A391" s="41"/>
      <c r="B391" s="136" t="s">
        <v>527</v>
      </c>
      <c r="C391" s="136" t="s">
        <v>728</v>
      </c>
      <c r="D391" s="771"/>
      <c r="E391" s="61">
        <f t="shared" si="107"/>
        <v>45615</v>
      </c>
      <c r="F391" s="61">
        <f t="shared" si="108"/>
        <v>45620</v>
      </c>
      <c r="G391" s="61">
        <f t="shared" si="108"/>
        <v>45631</v>
      </c>
    </row>
    <row r="392" spans="1:7" s="5" customFormat="1" ht="15.75" customHeight="1">
      <c r="A392" s="41"/>
      <c r="B392" s="136" t="s">
        <v>528</v>
      </c>
      <c r="C392" s="136" t="s">
        <v>6</v>
      </c>
      <c r="D392" s="772"/>
      <c r="E392" s="61">
        <f t="shared" si="107"/>
        <v>45622</v>
      </c>
      <c r="F392" s="61">
        <f t="shared" si="108"/>
        <v>45627</v>
      </c>
      <c r="G392" s="61">
        <f t="shared" si="108"/>
        <v>45638</v>
      </c>
    </row>
    <row r="393" spans="1:7" s="5" customFormat="1" ht="15.75" customHeight="1">
      <c r="A393" s="56"/>
      <c r="B393" s="26"/>
      <c r="C393" s="26"/>
      <c r="D393" s="26"/>
      <c r="E393" s="26"/>
      <c r="F393" s="14"/>
      <c r="G393" s="14"/>
    </row>
    <row r="394" spans="1:7" s="5" customFormat="1" ht="15.75" customHeight="1">
      <c r="A394" s="744" t="s">
        <v>69</v>
      </c>
      <c r="B394" s="744"/>
      <c r="C394" s="744"/>
      <c r="D394" s="744"/>
      <c r="E394" s="744"/>
      <c r="F394" s="744"/>
      <c r="G394" s="744"/>
    </row>
    <row r="395" spans="1:7" s="5" customFormat="1" ht="15.75" customHeight="1">
      <c r="A395" s="782" t="s">
        <v>260</v>
      </c>
      <c r="B395" s="782"/>
      <c r="C395" s="22"/>
      <c r="D395" s="9"/>
      <c r="E395" s="9"/>
      <c r="F395" s="55"/>
      <c r="G395" s="55"/>
    </row>
    <row r="396" spans="1:7" s="5" customFormat="1" ht="15.75" customHeight="1">
      <c r="A396" s="56" t="s">
        <v>261</v>
      </c>
      <c r="B396" s="739" t="s">
        <v>19</v>
      </c>
      <c r="C396" s="739" t="s">
        <v>20</v>
      </c>
      <c r="D396" s="739" t="s">
        <v>21</v>
      </c>
      <c r="E396" s="42" t="s">
        <v>194</v>
      </c>
      <c r="F396" s="42" t="s">
        <v>22</v>
      </c>
      <c r="G396" s="52" t="s">
        <v>262</v>
      </c>
    </row>
    <row r="397" spans="1:7" s="5" customFormat="1" ht="15.75" customHeight="1">
      <c r="A397" s="56"/>
      <c r="B397" s="740"/>
      <c r="C397" s="740"/>
      <c r="D397" s="740"/>
      <c r="E397" s="53" t="s">
        <v>218</v>
      </c>
      <c r="F397" s="20" t="s">
        <v>23</v>
      </c>
      <c r="G397" s="42" t="s">
        <v>311</v>
      </c>
    </row>
    <row r="398" spans="1:7" s="5" customFormat="1" ht="15.75" customHeight="1">
      <c r="A398" s="41"/>
      <c r="B398" s="87" t="s">
        <v>454</v>
      </c>
      <c r="C398" s="87" t="s">
        <v>603</v>
      </c>
      <c r="D398" s="765" t="s">
        <v>453</v>
      </c>
      <c r="E398" s="67">
        <v>45592</v>
      </c>
      <c r="F398" s="67">
        <f>E398+4</f>
        <v>45596</v>
      </c>
      <c r="G398" s="61">
        <f>F398+12</f>
        <v>45608</v>
      </c>
    </row>
    <row r="399" spans="1:7" s="5" customFormat="1" ht="15.75" customHeight="1">
      <c r="A399" s="41"/>
      <c r="B399" s="87" t="s">
        <v>455</v>
      </c>
      <c r="C399" s="87" t="s">
        <v>741</v>
      </c>
      <c r="D399" s="765"/>
      <c r="E399" s="62">
        <f t="shared" ref="E399:G402" si="109">E398+7</f>
        <v>45599</v>
      </c>
      <c r="F399" s="67">
        <f t="shared" si="109"/>
        <v>45603</v>
      </c>
      <c r="G399" s="61">
        <f t="shared" si="109"/>
        <v>45615</v>
      </c>
    </row>
    <row r="400" spans="1:7" s="5" customFormat="1" ht="15.75" customHeight="1">
      <c r="A400" s="41"/>
      <c r="B400" s="87" t="s">
        <v>456</v>
      </c>
      <c r="C400" s="87" t="s">
        <v>742</v>
      </c>
      <c r="D400" s="765"/>
      <c r="E400" s="62">
        <f t="shared" si="109"/>
        <v>45606</v>
      </c>
      <c r="F400" s="67">
        <f t="shared" si="109"/>
        <v>45610</v>
      </c>
      <c r="G400" s="61">
        <f t="shared" si="109"/>
        <v>45622</v>
      </c>
    </row>
    <row r="401" spans="1:7" s="5" customFormat="1" ht="15.75" customHeight="1">
      <c r="A401" s="41"/>
      <c r="B401" s="87" t="s">
        <v>457</v>
      </c>
      <c r="C401" s="87" t="s">
        <v>743</v>
      </c>
      <c r="D401" s="765"/>
      <c r="E401" s="62">
        <f t="shared" si="109"/>
        <v>45613</v>
      </c>
      <c r="F401" s="67">
        <f t="shared" si="109"/>
        <v>45617</v>
      </c>
      <c r="G401" s="61">
        <f t="shared" si="109"/>
        <v>45629</v>
      </c>
    </row>
    <row r="402" spans="1:7" s="5" customFormat="1" ht="15.75" customHeight="1">
      <c r="A402" s="41"/>
      <c r="B402" s="87" t="s">
        <v>454</v>
      </c>
      <c r="C402" s="87" t="s">
        <v>744</v>
      </c>
      <c r="D402" s="765"/>
      <c r="E402" s="62">
        <f t="shared" si="109"/>
        <v>45620</v>
      </c>
      <c r="F402" s="67">
        <f t="shared" si="109"/>
        <v>45624</v>
      </c>
      <c r="G402" s="61">
        <f t="shared" si="109"/>
        <v>45636</v>
      </c>
    </row>
    <row r="403" spans="1:7" s="5" customFormat="1" ht="15.75" customHeight="1">
      <c r="A403" s="41"/>
      <c r="B403" s="71"/>
      <c r="C403" s="71"/>
      <c r="D403" s="72"/>
      <c r="E403" s="72"/>
      <c r="F403" s="73"/>
      <c r="G403" s="73"/>
    </row>
    <row r="404" spans="1:7" s="5" customFormat="1" ht="15.75" customHeight="1">
      <c r="A404" s="722"/>
      <c r="B404" s="722"/>
      <c r="C404" s="71" t="s">
        <v>263</v>
      </c>
      <c r="D404" s="72"/>
      <c r="E404" s="72"/>
      <c r="F404" s="73"/>
      <c r="G404" s="73"/>
    </row>
    <row r="405" spans="1:7" s="5" customFormat="1" ht="15.75" customHeight="1">
      <c r="A405" s="41" t="s">
        <v>264</v>
      </c>
      <c r="B405" s="734" t="s">
        <v>209</v>
      </c>
      <c r="C405" s="734" t="s">
        <v>267</v>
      </c>
      <c r="D405" s="725" t="s">
        <v>21</v>
      </c>
      <c r="E405" s="59" t="s">
        <v>194</v>
      </c>
      <c r="F405" s="59" t="s">
        <v>22</v>
      </c>
      <c r="G405" s="63" t="s">
        <v>265</v>
      </c>
    </row>
    <row r="406" spans="1:7" s="5" customFormat="1" ht="15.75" customHeight="1">
      <c r="A406" s="41"/>
      <c r="B406" s="726"/>
      <c r="C406" s="726"/>
      <c r="D406" s="726"/>
      <c r="E406" s="64" t="s">
        <v>14</v>
      </c>
      <c r="F406" s="74" t="s">
        <v>23</v>
      </c>
      <c r="G406" s="59" t="s">
        <v>24</v>
      </c>
    </row>
    <row r="407" spans="1:7" s="5" customFormat="1" ht="15.75" customHeight="1">
      <c r="A407" s="41"/>
      <c r="B407" s="89" t="s">
        <v>750</v>
      </c>
      <c r="C407" s="89" t="s">
        <v>751</v>
      </c>
      <c r="D407" s="732" t="s">
        <v>266</v>
      </c>
      <c r="E407" s="67">
        <v>45592</v>
      </c>
      <c r="F407" s="67">
        <f>E407+5</f>
        <v>45597</v>
      </c>
      <c r="G407" s="61">
        <f>F407+9</f>
        <v>45606</v>
      </c>
    </row>
    <row r="408" spans="1:7" s="5" customFormat="1" ht="15.75" customHeight="1">
      <c r="A408" s="41"/>
      <c r="B408" s="89" t="s">
        <v>388</v>
      </c>
      <c r="C408" s="89" t="s">
        <v>752</v>
      </c>
      <c r="D408" s="729"/>
      <c r="E408" s="62">
        <f t="shared" ref="E408:G411" si="110">E407+7</f>
        <v>45599</v>
      </c>
      <c r="F408" s="67">
        <f t="shared" si="110"/>
        <v>45604</v>
      </c>
      <c r="G408" s="61">
        <f t="shared" si="110"/>
        <v>45613</v>
      </c>
    </row>
    <row r="409" spans="1:7" s="5" customFormat="1" ht="15.75" customHeight="1">
      <c r="A409" s="41"/>
      <c r="B409" s="89" t="s">
        <v>753</v>
      </c>
      <c r="C409" s="89" t="s">
        <v>754</v>
      </c>
      <c r="D409" s="729"/>
      <c r="E409" s="62">
        <f t="shared" si="110"/>
        <v>45606</v>
      </c>
      <c r="F409" s="67">
        <f t="shared" si="110"/>
        <v>45611</v>
      </c>
      <c r="G409" s="61">
        <f t="shared" si="110"/>
        <v>45620</v>
      </c>
    </row>
    <row r="410" spans="1:7" s="5" customFormat="1" ht="15.75" customHeight="1">
      <c r="A410" s="41"/>
      <c r="B410" s="59" t="s">
        <v>389</v>
      </c>
      <c r="C410" s="89" t="s">
        <v>755</v>
      </c>
      <c r="D410" s="729"/>
      <c r="E410" s="62">
        <f t="shared" si="110"/>
        <v>45613</v>
      </c>
      <c r="F410" s="67">
        <f t="shared" si="110"/>
        <v>45618</v>
      </c>
      <c r="G410" s="61">
        <f t="shared" si="110"/>
        <v>45627</v>
      </c>
    </row>
    <row r="411" spans="1:7" s="5" customFormat="1" ht="15.75" customHeight="1">
      <c r="A411" s="41"/>
      <c r="B411" s="89" t="s">
        <v>463</v>
      </c>
      <c r="C411" s="89"/>
      <c r="D411" s="733"/>
      <c r="E411" s="62">
        <f t="shared" si="110"/>
        <v>45620</v>
      </c>
      <c r="F411" s="67">
        <f t="shared" si="110"/>
        <v>45625</v>
      </c>
      <c r="G411" s="61">
        <f t="shared" si="110"/>
        <v>45634</v>
      </c>
    </row>
    <row r="412" spans="1:7" s="5" customFormat="1" ht="15.75" customHeight="1">
      <c r="A412" s="41"/>
      <c r="B412" s="71"/>
      <c r="C412" s="71"/>
      <c r="D412" s="72"/>
      <c r="E412" s="72"/>
      <c r="F412" s="73"/>
      <c r="G412" s="73"/>
    </row>
    <row r="413" spans="1:7" s="5" customFormat="1" ht="15.75" customHeight="1">
      <c r="A413" s="41"/>
      <c r="B413" s="725" t="s">
        <v>209</v>
      </c>
      <c r="C413" s="725" t="s">
        <v>267</v>
      </c>
      <c r="D413" s="727" t="s">
        <v>21</v>
      </c>
      <c r="E413" s="59" t="s">
        <v>195</v>
      </c>
      <c r="F413" s="59" t="s">
        <v>22</v>
      </c>
      <c r="G413" s="59" t="s">
        <v>70</v>
      </c>
    </row>
    <row r="414" spans="1:7" s="5" customFormat="1" ht="15.75" customHeight="1">
      <c r="A414" s="41"/>
      <c r="B414" s="726"/>
      <c r="C414" s="726"/>
      <c r="D414" s="728"/>
      <c r="E414" s="59" t="s">
        <v>268</v>
      </c>
      <c r="F414" s="59" t="s">
        <v>23</v>
      </c>
      <c r="G414" s="59" t="s">
        <v>24</v>
      </c>
    </row>
    <row r="415" spans="1:7" s="5" customFormat="1" ht="15.75" customHeight="1">
      <c r="A415" s="41"/>
      <c r="B415" s="137" t="s">
        <v>459</v>
      </c>
      <c r="C415" s="137" t="s">
        <v>606</v>
      </c>
      <c r="D415" s="732" t="s">
        <v>458</v>
      </c>
      <c r="E415" s="61">
        <v>45589</v>
      </c>
      <c r="F415" s="61">
        <f>E415+6</f>
        <v>45595</v>
      </c>
      <c r="G415" s="61">
        <f>F415+10</f>
        <v>45605</v>
      </c>
    </row>
    <row r="416" spans="1:7" s="5" customFormat="1" ht="15.75" customHeight="1">
      <c r="A416" s="41"/>
      <c r="B416" s="137" t="s">
        <v>745</v>
      </c>
      <c r="C416" s="137" t="s">
        <v>746</v>
      </c>
      <c r="D416" s="729"/>
      <c r="E416" s="61">
        <f t="shared" ref="E416:G417" si="111">E415+7</f>
        <v>45596</v>
      </c>
      <c r="F416" s="61">
        <f t="shared" si="111"/>
        <v>45602</v>
      </c>
      <c r="G416" s="61">
        <f t="shared" si="111"/>
        <v>45612</v>
      </c>
    </row>
    <row r="417" spans="1:7" s="5" customFormat="1" ht="15.75" customHeight="1">
      <c r="A417" s="41"/>
      <c r="B417" s="137" t="s">
        <v>460</v>
      </c>
      <c r="C417" s="137" t="s">
        <v>747</v>
      </c>
      <c r="D417" s="729"/>
      <c r="E417" s="61">
        <f t="shared" si="111"/>
        <v>45603</v>
      </c>
      <c r="F417" s="61">
        <f t="shared" si="111"/>
        <v>45609</v>
      </c>
      <c r="G417" s="61">
        <f t="shared" si="111"/>
        <v>45619</v>
      </c>
    </row>
    <row r="418" spans="1:7" s="5" customFormat="1" ht="15.75" customHeight="1">
      <c r="A418" s="41"/>
      <c r="B418" s="137" t="s">
        <v>422</v>
      </c>
      <c r="C418" s="137" t="s">
        <v>748</v>
      </c>
      <c r="D418" s="729"/>
      <c r="E418" s="61">
        <f t="shared" ref="E418:G419" si="112">E417+7</f>
        <v>45610</v>
      </c>
      <c r="F418" s="61">
        <f t="shared" si="112"/>
        <v>45616</v>
      </c>
      <c r="G418" s="61">
        <f t="shared" si="112"/>
        <v>45626</v>
      </c>
    </row>
    <row r="419" spans="1:7" s="5" customFormat="1" ht="15.75" customHeight="1">
      <c r="A419" s="41"/>
      <c r="B419" s="137" t="s">
        <v>605</v>
      </c>
      <c r="C419" s="137" t="s">
        <v>749</v>
      </c>
      <c r="D419" s="733"/>
      <c r="E419" s="61">
        <f t="shared" si="112"/>
        <v>45617</v>
      </c>
      <c r="F419" s="61">
        <f t="shared" si="112"/>
        <v>45623</v>
      </c>
      <c r="G419" s="61">
        <f t="shared" si="112"/>
        <v>45633</v>
      </c>
    </row>
    <row r="420" spans="1:7" s="5" customFormat="1" ht="15.75" customHeight="1">
      <c r="A420" s="41"/>
      <c r="B420" s="71"/>
      <c r="C420" s="71"/>
      <c r="D420" s="72"/>
      <c r="E420" s="72"/>
      <c r="F420" s="76"/>
      <c r="G420" s="73"/>
    </row>
    <row r="421" spans="1:7" s="5" customFormat="1" ht="15.75" customHeight="1">
      <c r="A421" s="722"/>
      <c r="B421" s="722"/>
      <c r="C421" s="71"/>
      <c r="D421" s="72"/>
      <c r="E421" s="72"/>
      <c r="F421" s="73"/>
      <c r="G421" s="73"/>
    </row>
    <row r="422" spans="1:7" s="5" customFormat="1" ht="15.75" customHeight="1">
      <c r="A422" s="41" t="s">
        <v>270</v>
      </c>
      <c r="B422" s="735" t="s">
        <v>19</v>
      </c>
      <c r="C422" s="727" t="s">
        <v>20</v>
      </c>
      <c r="D422" s="727" t="s">
        <v>21</v>
      </c>
      <c r="E422" s="59" t="s">
        <v>194</v>
      </c>
      <c r="F422" s="59" t="s">
        <v>22</v>
      </c>
      <c r="G422" s="63" t="s">
        <v>74</v>
      </c>
    </row>
    <row r="423" spans="1:7" s="5" customFormat="1" ht="15.75" customHeight="1">
      <c r="A423" s="41"/>
      <c r="B423" s="728"/>
      <c r="C423" s="728"/>
      <c r="D423" s="728"/>
      <c r="E423" s="64" t="s">
        <v>14</v>
      </c>
      <c r="F423" s="74" t="s">
        <v>23</v>
      </c>
      <c r="G423" s="59" t="s">
        <v>24</v>
      </c>
    </row>
    <row r="424" spans="1:7" s="5" customFormat="1" ht="15.75" customHeight="1">
      <c r="A424" s="41"/>
      <c r="B424" s="137" t="s">
        <v>756</v>
      </c>
      <c r="C424" s="137" t="s">
        <v>757</v>
      </c>
      <c r="D424" s="718" t="s">
        <v>417</v>
      </c>
      <c r="E424" s="61">
        <v>45595</v>
      </c>
      <c r="F424" s="86">
        <f>E424+6</f>
        <v>45601</v>
      </c>
      <c r="G424" s="61">
        <f>F424+4</f>
        <v>45605</v>
      </c>
    </row>
    <row r="425" spans="1:7" s="5" customFormat="1" ht="15.75" customHeight="1">
      <c r="A425" s="41"/>
      <c r="B425" s="137" t="s">
        <v>538</v>
      </c>
      <c r="C425" s="89" t="s">
        <v>758</v>
      </c>
      <c r="D425" s="729"/>
      <c r="E425" s="62">
        <f t="shared" ref="E425:G428" si="113">E424+7</f>
        <v>45602</v>
      </c>
      <c r="F425" s="86">
        <f t="shared" si="113"/>
        <v>45608</v>
      </c>
      <c r="G425" s="61">
        <f t="shared" si="113"/>
        <v>45612</v>
      </c>
    </row>
    <row r="426" spans="1:7" s="5" customFormat="1" ht="15.75" customHeight="1">
      <c r="A426" s="41"/>
      <c r="B426" s="137" t="s">
        <v>461</v>
      </c>
      <c r="C426" s="89" t="s">
        <v>7</v>
      </c>
      <c r="D426" s="729"/>
      <c r="E426" s="62">
        <f t="shared" si="113"/>
        <v>45609</v>
      </c>
      <c r="F426" s="86">
        <f t="shared" si="113"/>
        <v>45615</v>
      </c>
      <c r="G426" s="61">
        <f t="shared" si="113"/>
        <v>45619</v>
      </c>
    </row>
    <row r="427" spans="1:7" s="5" customFormat="1" ht="15.75" customHeight="1">
      <c r="A427" s="41"/>
      <c r="B427" s="137" t="s">
        <v>759</v>
      </c>
      <c r="C427" s="89" t="s">
        <v>760</v>
      </c>
      <c r="D427" s="729"/>
      <c r="E427" s="62">
        <f t="shared" si="113"/>
        <v>45616</v>
      </c>
      <c r="F427" s="86">
        <f t="shared" si="113"/>
        <v>45622</v>
      </c>
      <c r="G427" s="61">
        <f t="shared" si="113"/>
        <v>45626</v>
      </c>
    </row>
    <row r="428" spans="1:7" s="5" customFormat="1" ht="15.75" customHeight="1">
      <c r="A428" s="41"/>
      <c r="B428" s="120" t="s">
        <v>761</v>
      </c>
      <c r="C428" s="89" t="s">
        <v>762</v>
      </c>
      <c r="D428" s="730"/>
      <c r="E428" s="62">
        <f t="shared" si="113"/>
        <v>45623</v>
      </c>
      <c r="F428" s="86">
        <f t="shared" si="113"/>
        <v>45629</v>
      </c>
      <c r="G428" s="61">
        <f t="shared" si="113"/>
        <v>45633</v>
      </c>
    </row>
    <row r="429" spans="1:7" s="5" customFormat="1" ht="15.75" customHeight="1">
      <c r="A429" s="41"/>
      <c r="B429" s="94"/>
      <c r="C429" s="71"/>
      <c r="D429" s="72"/>
      <c r="E429" s="72"/>
      <c r="F429" s="73"/>
      <c r="G429" s="73"/>
    </row>
    <row r="430" spans="1:7" s="5" customFormat="1" ht="15.75" customHeight="1">
      <c r="A430" s="41"/>
      <c r="B430" s="94"/>
      <c r="C430" s="71"/>
      <c r="D430" s="72"/>
      <c r="E430" s="72"/>
      <c r="F430" s="73"/>
      <c r="G430" s="73"/>
    </row>
    <row r="431" spans="1:7" s="5" customFormat="1" ht="15.75" customHeight="1">
      <c r="A431" s="41"/>
      <c r="B431" s="727" t="s">
        <v>19</v>
      </c>
      <c r="C431" s="727" t="s">
        <v>20</v>
      </c>
      <c r="D431" s="727" t="s">
        <v>21</v>
      </c>
      <c r="E431" s="59" t="s">
        <v>195</v>
      </c>
      <c r="F431" s="59" t="s">
        <v>22</v>
      </c>
      <c r="G431" s="63" t="s">
        <v>271</v>
      </c>
    </row>
    <row r="432" spans="1:7" s="5" customFormat="1" ht="15.75" customHeight="1">
      <c r="A432" s="41"/>
      <c r="B432" s="728"/>
      <c r="C432" s="728"/>
      <c r="D432" s="728"/>
      <c r="E432" s="64" t="s">
        <v>14</v>
      </c>
      <c r="F432" s="74" t="s">
        <v>23</v>
      </c>
      <c r="G432" s="59" t="s">
        <v>24</v>
      </c>
    </row>
    <row r="433" spans="1:7" s="5" customFormat="1" ht="15.75" customHeight="1">
      <c r="A433" s="41"/>
      <c r="B433" s="137" t="s">
        <v>607</v>
      </c>
      <c r="C433" s="89" t="s">
        <v>426</v>
      </c>
      <c r="D433" s="718" t="s">
        <v>272</v>
      </c>
      <c r="E433" s="61">
        <v>45592</v>
      </c>
      <c r="F433" s="61">
        <f>E433+4</f>
        <v>45596</v>
      </c>
      <c r="G433" s="61">
        <f>F433+5</f>
        <v>45601</v>
      </c>
    </row>
    <row r="434" spans="1:7" s="5" customFormat="1" ht="15.75" customHeight="1">
      <c r="A434" s="41"/>
      <c r="B434" s="137" t="s">
        <v>763</v>
      </c>
      <c r="C434" s="89" t="s">
        <v>426</v>
      </c>
      <c r="D434" s="729"/>
      <c r="E434" s="62">
        <f t="shared" ref="E434" si="114">E433+7</f>
        <v>45599</v>
      </c>
      <c r="F434" s="61">
        <f t="shared" ref="F434:G437" si="115">F433+7</f>
        <v>45603</v>
      </c>
      <c r="G434" s="61">
        <f t="shared" si="115"/>
        <v>45608</v>
      </c>
    </row>
    <row r="435" spans="1:7" s="5" customFormat="1" ht="15.75" customHeight="1">
      <c r="A435" s="41"/>
      <c r="B435" s="137" t="s">
        <v>764</v>
      </c>
      <c r="C435" s="137" t="s">
        <v>426</v>
      </c>
      <c r="D435" s="729"/>
      <c r="E435" s="62">
        <f t="shared" ref="E435" si="116">E434+7</f>
        <v>45606</v>
      </c>
      <c r="F435" s="61">
        <f t="shared" si="115"/>
        <v>45610</v>
      </c>
      <c r="G435" s="61">
        <f t="shared" si="115"/>
        <v>45615</v>
      </c>
    </row>
    <row r="436" spans="1:7" s="5" customFormat="1" ht="15.75" customHeight="1">
      <c r="A436" s="41"/>
      <c r="B436" s="137" t="s">
        <v>765</v>
      </c>
      <c r="C436" s="137" t="s">
        <v>507</v>
      </c>
      <c r="D436" s="729"/>
      <c r="E436" s="62">
        <f t="shared" ref="E436" si="117">E435+7</f>
        <v>45613</v>
      </c>
      <c r="F436" s="61">
        <f t="shared" si="115"/>
        <v>45617</v>
      </c>
      <c r="G436" s="61">
        <f t="shared" si="115"/>
        <v>45622</v>
      </c>
    </row>
    <row r="437" spans="1:7" s="5" customFormat="1" ht="15.75" customHeight="1">
      <c r="A437" s="41"/>
      <c r="B437" s="137" t="s">
        <v>766</v>
      </c>
      <c r="C437" s="137" t="s">
        <v>428</v>
      </c>
      <c r="D437" s="730"/>
      <c r="E437" s="62">
        <f t="shared" ref="E437" si="118">E436+7</f>
        <v>45620</v>
      </c>
      <c r="F437" s="61">
        <f t="shared" si="115"/>
        <v>45624</v>
      </c>
      <c r="G437" s="61">
        <f t="shared" si="115"/>
        <v>45629</v>
      </c>
    </row>
    <row r="438" spans="1:7" s="5" customFormat="1" ht="15.75" customHeight="1">
      <c r="A438" s="56"/>
      <c r="B438" s="94"/>
      <c r="C438" s="71"/>
      <c r="D438" s="72"/>
      <c r="E438" s="72"/>
      <c r="F438" s="73"/>
      <c r="G438" s="73"/>
    </row>
    <row r="439" spans="1:7" s="5" customFormat="1" ht="15.75" customHeight="1">
      <c r="A439" s="56"/>
      <c r="B439" s="94"/>
      <c r="C439" s="71"/>
      <c r="D439" s="72"/>
      <c r="E439" s="72"/>
      <c r="F439" s="73"/>
      <c r="G439" s="73"/>
    </row>
    <row r="440" spans="1:7" s="5" customFormat="1" ht="15.75" customHeight="1">
      <c r="A440" s="56"/>
      <c r="B440" s="727" t="s">
        <v>19</v>
      </c>
      <c r="C440" s="727" t="s">
        <v>20</v>
      </c>
      <c r="D440" s="727" t="s">
        <v>21</v>
      </c>
      <c r="E440" s="59" t="s">
        <v>194</v>
      </c>
      <c r="F440" s="59" t="s">
        <v>22</v>
      </c>
      <c r="G440" s="63" t="s">
        <v>273</v>
      </c>
    </row>
    <row r="441" spans="1:7" s="5" customFormat="1" ht="15.75" customHeight="1">
      <c r="A441" s="56"/>
      <c r="B441" s="728"/>
      <c r="C441" s="728"/>
      <c r="D441" s="728"/>
      <c r="E441" s="64" t="s">
        <v>14</v>
      </c>
      <c r="F441" s="74" t="s">
        <v>23</v>
      </c>
      <c r="G441" s="59" t="s">
        <v>24</v>
      </c>
    </row>
    <row r="442" spans="1:7" s="5" customFormat="1" ht="15.75" customHeight="1">
      <c r="A442" s="41"/>
      <c r="B442" s="89" t="s">
        <v>425</v>
      </c>
      <c r="C442" s="89" t="s">
        <v>508</v>
      </c>
      <c r="D442" s="718" t="s">
        <v>407</v>
      </c>
      <c r="E442" s="61">
        <v>45595</v>
      </c>
      <c r="F442" s="61">
        <f>E442+4</f>
        <v>45599</v>
      </c>
      <c r="G442" s="61">
        <f>F442+5</f>
        <v>45604</v>
      </c>
    </row>
    <row r="443" spans="1:7" s="5" customFormat="1" ht="15.75" customHeight="1">
      <c r="A443" s="41"/>
      <c r="B443" s="89" t="s">
        <v>767</v>
      </c>
      <c r="C443" s="89" t="s">
        <v>768</v>
      </c>
      <c r="D443" s="729"/>
      <c r="E443" s="61">
        <f t="shared" ref="E443:G446" si="119">E442+7</f>
        <v>45602</v>
      </c>
      <c r="F443" s="61">
        <f t="shared" si="119"/>
        <v>45606</v>
      </c>
      <c r="G443" s="61">
        <f t="shared" si="119"/>
        <v>45611</v>
      </c>
    </row>
    <row r="444" spans="1:7" s="5" customFormat="1" ht="15.75" customHeight="1">
      <c r="A444" s="41"/>
      <c r="B444" s="89" t="s">
        <v>424</v>
      </c>
      <c r="C444" s="89" t="s">
        <v>507</v>
      </c>
      <c r="D444" s="729"/>
      <c r="E444" s="61">
        <f t="shared" si="119"/>
        <v>45609</v>
      </c>
      <c r="F444" s="61">
        <f t="shared" si="119"/>
        <v>45613</v>
      </c>
      <c r="G444" s="61">
        <f t="shared" si="119"/>
        <v>45618</v>
      </c>
    </row>
    <row r="445" spans="1:7" s="5" customFormat="1" ht="15.75" customHeight="1">
      <c r="A445" s="41"/>
      <c r="B445" s="89" t="s">
        <v>425</v>
      </c>
      <c r="C445" s="89" t="s">
        <v>768</v>
      </c>
      <c r="D445" s="729"/>
      <c r="E445" s="61">
        <f t="shared" si="119"/>
        <v>45616</v>
      </c>
      <c r="F445" s="61">
        <f t="shared" si="119"/>
        <v>45620</v>
      </c>
      <c r="G445" s="61">
        <f t="shared" si="119"/>
        <v>45625</v>
      </c>
    </row>
    <row r="446" spans="1:7" s="5" customFormat="1" ht="15.75" customHeight="1">
      <c r="A446" s="41"/>
      <c r="B446" s="89" t="s">
        <v>767</v>
      </c>
      <c r="C446" s="89" t="s">
        <v>769</v>
      </c>
      <c r="D446" s="730"/>
      <c r="E446" s="61">
        <f t="shared" si="119"/>
        <v>45623</v>
      </c>
      <c r="F446" s="61">
        <f t="shared" si="119"/>
        <v>45627</v>
      </c>
      <c r="G446" s="61">
        <f t="shared" si="119"/>
        <v>45632</v>
      </c>
    </row>
    <row r="447" spans="1:7" s="5" customFormat="1" ht="15.75" customHeight="1">
      <c r="A447" s="41"/>
      <c r="B447" s="79"/>
      <c r="C447" s="79"/>
      <c r="D447" s="95"/>
      <c r="E447" s="76"/>
      <c r="F447" s="76"/>
      <c r="G447" s="76"/>
    </row>
    <row r="448" spans="1:7" s="5" customFormat="1" ht="15.75" customHeight="1">
      <c r="A448" s="722"/>
      <c r="B448" s="722"/>
      <c r="C448" s="71"/>
      <c r="D448" s="72"/>
      <c r="E448" s="72"/>
      <c r="F448" s="73"/>
      <c r="G448" s="73"/>
    </row>
    <row r="449" spans="1:7" s="5" customFormat="1" ht="15.75" customHeight="1">
      <c r="A449" s="41" t="s">
        <v>274</v>
      </c>
      <c r="B449" s="727" t="s">
        <v>19</v>
      </c>
      <c r="C449" s="727" t="s">
        <v>20</v>
      </c>
      <c r="D449" s="727" t="s">
        <v>193</v>
      </c>
      <c r="E449" s="59" t="s">
        <v>194</v>
      </c>
      <c r="F449" s="59" t="s">
        <v>22</v>
      </c>
      <c r="G449" s="63" t="s">
        <v>394</v>
      </c>
    </row>
    <row r="450" spans="1:7" s="5" customFormat="1" ht="15.75" customHeight="1">
      <c r="A450" s="41"/>
      <c r="B450" s="728"/>
      <c r="C450" s="728"/>
      <c r="D450" s="728"/>
      <c r="E450" s="64" t="s">
        <v>14</v>
      </c>
      <c r="F450" s="74" t="s">
        <v>23</v>
      </c>
      <c r="G450" s="59" t="s">
        <v>24</v>
      </c>
    </row>
    <row r="451" spans="1:7" s="5" customFormat="1" ht="15.75" customHeight="1">
      <c r="A451" s="41"/>
      <c r="B451" s="89" t="s">
        <v>464</v>
      </c>
      <c r="C451" s="89" t="s">
        <v>775</v>
      </c>
      <c r="D451" s="732" t="s">
        <v>275</v>
      </c>
      <c r="E451" s="86">
        <v>45596</v>
      </c>
      <c r="F451" s="86">
        <f>E451+6</f>
        <v>45602</v>
      </c>
      <c r="G451" s="61">
        <f>F451+7</f>
        <v>45609</v>
      </c>
    </row>
    <row r="452" spans="1:7" s="5" customFormat="1" ht="15.75" customHeight="1">
      <c r="A452" s="41"/>
      <c r="B452" s="89" t="s">
        <v>776</v>
      </c>
      <c r="C452" s="89" t="s">
        <v>553</v>
      </c>
      <c r="D452" s="729"/>
      <c r="E452" s="86">
        <f t="shared" ref="E452:G452" si="120">E451+7</f>
        <v>45603</v>
      </c>
      <c r="F452" s="86">
        <f t="shared" si="120"/>
        <v>45609</v>
      </c>
      <c r="G452" s="61">
        <f t="shared" si="120"/>
        <v>45616</v>
      </c>
    </row>
    <row r="453" spans="1:7" s="5" customFormat="1" ht="15.75" customHeight="1">
      <c r="A453" s="41"/>
      <c r="B453" s="89" t="s">
        <v>464</v>
      </c>
      <c r="C453" s="89" t="s">
        <v>777</v>
      </c>
      <c r="D453" s="729"/>
      <c r="E453" s="86">
        <f t="shared" ref="E453:G453" si="121">E452+7</f>
        <v>45610</v>
      </c>
      <c r="F453" s="86">
        <f t="shared" si="121"/>
        <v>45616</v>
      </c>
      <c r="G453" s="61">
        <f t="shared" si="121"/>
        <v>45623</v>
      </c>
    </row>
    <row r="454" spans="1:7" s="5" customFormat="1" ht="15.75" customHeight="1">
      <c r="A454" s="41"/>
      <c r="B454" s="89" t="s">
        <v>776</v>
      </c>
      <c r="C454" s="89" t="s">
        <v>778</v>
      </c>
      <c r="D454" s="729"/>
      <c r="E454" s="86">
        <f t="shared" ref="E454:G454" si="122">E453+7</f>
        <v>45617</v>
      </c>
      <c r="F454" s="86">
        <f t="shared" si="122"/>
        <v>45623</v>
      </c>
      <c r="G454" s="61">
        <f t="shared" si="122"/>
        <v>45630</v>
      </c>
    </row>
    <row r="455" spans="1:7" s="5" customFormat="1" ht="15.75" customHeight="1">
      <c r="A455" s="41"/>
      <c r="B455" s="89" t="s">
        <v>464</v>
      </c>
      <c r="C455" s="89" t="s">
        <v>779</v>
      </c>
      <c r="D455" s="733"/>
      <c r="E455" s="86">
        <f t="shared" ref="E455:G455" si="123">E454+7</f>
        <v>45624</v>
      </c>
      <c r="F455" s="86">
        <f t="shared" si="123"/>
        <v>45630</v>
      </c>
      <c r="G455" s="61">
        <f t="shared" si="123"/>
        <v>45637</v>
      </c>
    </row>
    <row r="456" spans="1:7" s="5" customFormat="1" ht="15.75" customHeight="1">
      <c r="A456" s="41"/>
      <c r="B456" s="79"/>
      <c r="C456" s="79"/>
      <c r="D456" s="95"/>
      <c r="E456" s="76"/>
      <c r="F456" s="76"/>
      <c r="G456" s="76"/>
    </row>
    <row r="457" spans="1:7" s="5" customFormat="1" ht="15.75" customHeight="1">
      <c r="A457" s="41"/>
      <c r="B457" s="727" t="s">
        <v>19</v>
      </c>
      <c r="C457" s="727" t="s">
        <v>20</v>
      </c>
      <c r="D457" s="727" t="s">
        <v>193</v>
      </c>
      <c r="E457" s="59" t="s">
        <v>194</v>
      </c>
      <c r="F457" s="59" t="s">
        <v>22</v>
      </c>
      <c r="G457" s="63" t="s">
        <v>390</v>
      </c>
    </row>
    <row r="458" spans="1:7" s="5" customFormat="1" ht="15.75" customHeight="1">
      <c r="A458" s="41"/>
      <c r="B458" s="728"/>
      <c r="C458" s="728"/>
      <c r="D458" s="728"/>
      <c r="E458" s="64" t="s">
        <v>14</v>
      </c>
      <c r="F458" s="74" t="s">
        <v>23</v>
      </c>
      <c r="G458" s="59" t="s">
        <v>24</v>
      </c>
    </row>
    <row r="459" spans="1:7" s="5" customFormat="1" ht="15.75" customHeight="1">
      <c r="A459" s="41"/>
      <c r="B459" s="89" t="s">
        <v>469</v>
      </c>
      <c r="C459" s="89" t="s">
        <v>770</v>
      </c>
      <c r="D459" s="732" t="s">
        <v>466</v>
      </c>
      <c r="E459" s="86">
        <v>45596</v>
      </c>
      <c r="F459" s="86">
        <f>E459+6</f>
        <v>45602</v>
      </c>
      <c r="G459" s="61">
        <f>F459+5</f>
        <v>45607</v>
      </c>
    </row>
    <row r="460" spans="1:7" s="5" customFormat="1" ht="15.75" customHeight="1">
      <c r="A460" s="41"/>
      <c r="B460" s="89" t="s">
        <v>467</v>
      </c>
      <c r="C460" s="89" t="s">
        <v>771</v>
      </c>
      <c r="D460" s="729"/>
      <c r="E460" s="86">
        <f t="shared" ref="E460" si="124">E459+7</f>
        <v>45603</v>
      </c>
      <c r="F460" s="86">
        <f t="shared" ref="F460:G463" si="125">F459+7</f>
        <v>45609</v>
      </c>
      <c r="G460" s="61">
        <f t="shared" si="125"/>
        <v>45614</v>
      </c>
    </row>
    <row r="461" spans="1:7" s="5" customFormat="1" ht="15.75" customHeight="1">
      <c r="A461" s="41"/>
      <c r="B461" s="89" t="s">
        <v>468</v>
      </c>
      <c r="C461" s="89" t="s">
        <v>772</v>
      </c>
      <c r="D461" s="729"/>
      <c r="E461" s="86">
        <f t="shared" ref="E461" si="126">E460+7</f>
        <v>45610</v>
      </c>
      <c r="F461" s="86">
        <f t="shared" si="125"/>
        <v>45616</v>
      </c>
      <c r="G461" s="61">
        <f t="shared" si="125"/>
        <v>45621</v>
      </c>
    </row>
    <row r="462" spans="1:7" s="5" customFormat="1" ht="15.75" customHeight="1">
      <c r="A462" s="41"/>
      <c r="B462" s="89" t="s">
        <v>469</v>
      </c>
      <c r="C462" s="89" t="s">
        <v>773</v>
      </c>
      <c r="D462" s="729"/>
      <c r="E462" s="86">
        <f t="shared" ref="E462" si="127">E461+7</f>
        <v>45617</v>
      </c>
      <c r="F462" s="86">
        <f t="shared" si="125"/>
        <v>45623</v>
      </c>
      <c r="G462" s="61">
        <f t="shared" si="125"/>
        <v>45628</v>
      </c>
    </row>
    <row r="463" spans="1:7" s="5" customFormat="1" ht="15.75" customHeight="1">
      <c r="A463" s="41"/>
      <c r="B463" s="89" t="s">
        <v>467</v>
      </c>
      <c r="C463" s="89" t="s">
        <v>774</v>
      </c>
      <c r="D463" s="733"/>
      <c r="E463" s="86">
        <f t="shared" ref="E463" si="128">E462+7</f>
        <v>45624</v>
      </c>
      <c r="F463" s="86">
        <f t="shared" si="125"/>
        <v>45630</v>
      </c>
      <c r="G463" s="61">
        <f t="shared" si="125"/>
        <v>45635</v>
      </c>
    </row>
    <row r="464" spans="1:7" s="5" customFormat="1" ht="15.75" customHeight="1">
      <c r="A464" s="41"/>
      <c r="B464" s="71"/>
      <c r="C464" s="71"/>
      <c r="D464" s="72"/>
      <c r="E464" s="72"/>
      <c r="F464" s="73"/>
      <c r="G464" s="73"/>
    </row>
    <row r="465" spans="1:7" s="5" customFormat="1" ht="15.75" customHeight="1">
      <c r="A465" s="41"/>
      <c r="B465" s="71"/>
      <c r="C465" s="71"/>
      <c r="D465" s="72"/>
      <c r="E465" s="72"/>
      <c r="F465" s="73"/>
      <c r="G465" s="73"/>
    </row>
    <row r="466" spans="1:7" s="5" customFormat="1" ht="15.75" customHeight="1">
      <c r="A466" s="722"/>
      <c r="B466" s="722"/>
      <c r="C466" s="71"/>
      <c r="D466" s="72"/>
      <c r="E466" s="72"/>
      <c r="F466" s="73"/>
      <c r="G466" s="73"/>
    </row>
    <row r="467" spans="1:7" s="5" customFormat="1" ht="15.75" customHeight="1">
      <c r="A467" s="41" t="s">
        <v>276</v>
      </c>
      <c r="B467" s="727" t="s">
        <v>223</v>
      </c>
      <c r="C467" s="725" t="s">
        <v>20</v>
      </c>
      <c r="D467" s="725" t="s">
        <v>21</v>
      </c>
      <c r="E467" s="59" t="s">
        <v>195</v>
      </c>
      <c r="F467" s="59" t="s">
        <v>22</v>
      </c>
      <c r="G467" s="63" t="s">
        <v>75</v>
      </c>
    </row>
    <row r="468" spans="1:7" s="5" customFormat="1" ht="15.75" customHeight="1">
      <c r="A468" s="41"/>
      <c r="B468" s="728"/>
      <c r="C468" s="726"/>
      <c r="D468" s="726"/>
      <c r="E468" s="64" t="s">
        <v>14</v>
      </c>
      <c r="F468" s="74" t="s">
        <v>23</v>
      </c>
      <c r="G468" s="59" t="s">
        <v>24</v>
      </c>
    </row>
    <row r="469" spans="1:7" s="5" customFormat="1" ht="15.75" customHeight="1">
      <c r="A469" s="41"/>
      <c r="B469" s="89" t="s">
        <v>780</v>
      </c>
      <c r="C469" s="89" t="s">
        <v>781</v>
      </c>
      <c r="D469" s="718" t="s">
        <v>470</v>
      </c>
      <c r="E469" s="86">
        <v>45595</v>
      </c>
      <c r="F469" s="86">
        <f>E469+5</f>
        <v>45600</v>
      </c>
      <c r="G469" s="61">
        <f>F469+7</f>
        <v>45607</v>
      </c>
    </row>
    <row r="470" spans="1:7" s="5" customFormat="1" ht="15.75" customHeight="1">
      <c r="A470" s="41" t="s">
        <v>277</v>
      </c>
      <c r="B470" s="89" t="s">
        <v>782</v>
      </c>
      <c r="C470" s="89" t="s">
        <v>783</v>
      </c>
      <c r="D470" s="729"/>
      <c r="E470" s="86">
        <f t="shared" ref="E470:G473" si="129">E469+7</f>
        <v>45602</v>
      </c>
      <c r="F470" s="86">
        <f t="shared" si="129"/>
        <v>45607</v>
      </c>
      <c r="G470" s="61">
        <f t="shared" si="129"/>
        <v>45614</v>
      </c>
    </row>
    <row r="471" spans="1:7" s="5" customFormat="1" ht="15.75" customHeight="1">
      <c r="A471" s="41"/>
      <c r="B471" s="89" t="s">
        <v>463</v>
      </c>
      <c r="C471" s="89"/>
      <c r="D471" s="729"/>
      <c r="E471" s="86">
        <f t="shared" si="129"/>
        <v>45609</v>
      </c>
      <c r="F471" s="86">
        <f t="shared" si="129"/>
        <v>45614</v>
      </c>
      <c r="G471" s="61">
        <f t="shared" si="129"/>
        <v>45621</v>
      </c>
    </row>
    <row r="472" spans="1:7" s="5" customFormat="1" ht="15.75" customHeight="1">
      <c r="A472" s="41"/>
      <c r="B472" s="89" t="s">
        <v>784</v>
      </c>
      <c r="C472" s="89" t="s">
        <v>508</v>
      </c>
      <c r="D472" s="729"/>
      <c r="E472" s="86">
        <f t="shared" si="129"/>
        <v>45616</v>
      </c>
      <c r="F472" s="86">
        <f t="shared" si="129"/>
        <v>45621</v>
      </c>
      <c r="G472" s="61">
        <f t="shared" si="129"/>
        <v>45628</v>
      </c>
    </row>
    <row r="473" spans="1:7" s="5" customFormat="1" ht="15.75" customHeight="1">
      <c r="A473" s="41"/>
      <c r="B473" s="89" t="s">
        <v>785</v>
      </c>
      <c r="C473" s="89" t="s">
        <v>786</v>
      </c>
      <c r="D473" s="730"/>
      <c r="E473" s="86">
        <f t="shared" si="129"/>
        <v>45623</v>
      </c>
      <c r="F473" s="86">
        <f t="shared" si="129"/>
        <v>45628</v>
      </c>
      <c r="G473" s="61">
        <f t="shared" si="129"/>
        <v>45635</v>
      </c>
    </row>
    <row r="474" spans="1:7" s="5" customFormat="1" ht="15.75" customHeight="1">
      <c r="A474" s="56"/>
      <c r="B474" s="27"/>
      <c r="C474" s="28"/>
      <c r="D474" s="43"/>
      <c r="E474" s="25"/>
      <c r="F474" s="25"/>
      <c r="G474" s="25"/>
    </row>
    <row r="475" spans="1:7" s="5" customFormat="1" ht="15.75" customHeight="1">
      <c r="A475" s="56"/>
      <c r="B475" s="18"/>
      <c r="C475" s="18"/>
      <c r="D475" s="19"/>
      <c r="E475" s="19"/>
      <c r="F475" s="54"/>
      <c r="G475" s="54"/>
    </row>
    <row r="476" spans="1:7" s="5" customFormat="1" ht="15.75" customHeight="1">
      <c r="A476" s="743"/>
      <c r="B476" s="743"/>
      <c r="C476" s="18"/>
      <c r="D476" s="19"/>
      <c r="E476" s="19"/>
      <c r="F476" s="54"/>
      <c r="G476" s="54"/>
    </row>
    <row r="477" spans="1:7" s="5" customFormat="1" ht="15.75" customHeight="1">
      <c r="A477" s="56" t="s">
        <v>278</v>
      </c>
      <c r="B477" s="777" t="s">
        <v>19</v>
      </c>
      <c r="C477" s="731" t="s">
        <v>20</v>
      </c>
      <c r="D477" s="731" t="s">
        <v>21</v>
      </c>
      <c r="E477" s="49" t="s">
        <v>194</v>
      </c>
      <c r="F477" s="49" t="s">
        <v>22</v>
      </c>
      <c r="G477" s="49" t="s">
        <v>279</v>
      </c>
    </row>
    <row r="478" spans="1:7" s="5" customFormat="1" ht="15.75" customHeight="1">
      <c r="A478" s="56"/>
      <c r="B478" s="778"/>
      <c r="C478" s="724"/>
      <c r="D478" s="724"/>
      <c r="E478" s="49" t="s">
        <v>14</v>
      </c>
      <c r="F478" s="49" t="s">
        <v>23</v>
      </c>
      <c r="G478" s="49" t="s">
        <v>24</v>
      </c>
    </row>
    <row r="479" spans="1:7" s="5" customFormat="1" ht="15.75" customHeight="1">
      <c r="A479" s="41"/>
      <c r="B479" s="89" t="s">
        <v>780</v>
      </c>
      <c r="C479" s="89" t="s">
        <v>781</v>
      </c>
      <c r="D479" s="718" t="s">
        <v>470</v>
      </c>
      <c r="E479" s="86">
        <v>45595</v>
      </c>
      <c r="F479" s="61">
        <f>E479+5</f>
        <v>45600</v>
      </c>
      <c r="G479" s="61">
        <f>F479+10</f>
        <v>45610</v>
      </c>
    </row>
    <row r="480" spans="1:7" s="5" customFormat="1" ht="15.75" customHeight="1">
      <c r="A480" s="41"/>
      <c r="B480" s="89" t="s">
        <v>782</v>
      </c>
      <c r="C480" s="89" t="s">
        <v>783</v>
      </c>
      <c r="D480" s="729"/>
      <c r="E480" s="86">
        <f t="shared" ref="E480" si="130">E479+7</f>
        <v>45602</v>
      </c>
      <c r="F480" s="61">
        <f t="shared" ref="F480:G483" si="131">F479+7</f>
        <v>45607</v>
      </c>
      <c r="G480" s="61">
        <f t="shared" si="131"/>
        <v>45617</v>
      </c>
    </row>
    <row r="481" spans="1:7" s="5" customFormat="1" ht="15.75" customHeight="1">
      <c r="A481" s="41" t="s">
        <v>280</v>
      </c>
      <c r="B481" s="89" t="s">
        <v>463</v>
      </c>
      <c r="C481" s="89"/>
      <c r="D481" s="729"/>
      <c r="E481" s="86">
        <f t="shared" ref="E481" si="132">E480+7</f>
        <v>45609</v>
      </c>
      <c r="F481" s="61">
        <f t="shared" si="131"/>
        <v>45614</v>
      </c>
      <c r="G481" s="61">
        <f t="shared" si="131"/>
        <v>45624</v>
      </c>
    </row>
    <row r="482" spans="1:7" s="5" customFormat="1" ht="15.75" customHeight="1">
      <c r="A482" s="41"/>
      <c r="B482" s="89" t="s">
        <v>784</v>
      </c>
      <c r="C482" s="89" t="s">
        <v>508</v>
      </c>
      <c r="D482" s="729"/>
      <c r="E482" s="86">
        <f t="shared" ref="E482" si="133">E481+7</f>
        <v>45616</v>
      </c>
      <c r="F482" s="61">
        <f t="shared" si="131"/>
        <v>45621</v>
      </c>
      <c r="G482" s="61">
        <f t="shared" si="131"/>
        <v>45631</v>
      </c>
    </row>
    <row r="483" spans="1:7" s="5" customFormat="1" ht="15.75" customHeight="1">
      <c r="A483" s="41"/>
      <c r="B483" s="89" t="s">
        <v>785</v>
      </c>
      <c r="C483" s="89" t="s">
        <v>786</v>
      </c>
      <c r="D483" s="730"/>
      <c r="E483" s="86">
        <f t="shared" ref="E483" si="134">E482+7</f>
        <v>45623</v>
      </c>
      <c r="F483" s="61">
        <f t="shared" si="131"/>
        <v>45628</v>
      </c>
      <c r="G483" s="61">
        <f t="shared" si="131"/>
        <v>45638</v>
      </c>
    </row>
    <row r="484" spans="1:7" s="5" customFormat="1" ht="15.75" customHeight="1">
      <c r="A484" s="41"/>
      <c r="B484" s="34"/>
      <c r="C484" s="79"/>
      <c r="D484" s="82"/>
      <c r="E484" s="76"/>
      <c r="F484" s="76"/>
      <c r="G484" s="76"/>
    </row>
    <row r="485" spans="1:7" s="5" customFormat="1" ht="15.75" customHeight="1">
      <c r="A485" s="722"/>
      <c r="B485" s="722"/>
      <c r="C485" s="71"/>
      <c r="D485" s="72"/>
      <c r="E485" s="72"/>
      <c r="F485" s="73"/>
      <c r="G485" s="73"/>
    </row>
    <row r="486" spans="1:7" s="5" customFormat="1" ht="15.75" customHeight="1">
      <c r="A486" s="41" t="s">
        <v>281</v>
      </c>
      <c r="B486" s="727" t="s">
        <v>19</v>
      </c>
      <c r="C486" s="727" t="s">
        <v>20</v>
      </c>
      <c r="D486" s="725" t="s">
        <v>21</v>
      </c>
      <c r="E486" s="59" t="s">
        <v>195</v>
      </c>
      <c r="F486" s="59" t="s">
        <v>22</v>
      </c>
      <c r="G486" s="59" t="s">
        <v>76</v>
      </c>
    </row>
    <row r="487" spans="1:7" s="5" customFormat="1" ht="15.75" customHeight="1">
      <c r="A487" s="41"/>
      <c r="B487" s="728"/>
      <c r="C487" s="728"/>
      <c r="D487" s="726"/>
      <c r="E487" s="64" t="s">
        <v>14</v>
      </c>
      <c r="F487" s="59" t="s">
        <v>23</v>
      </c>
      <c r="G487" s="59" t="s">
        <v>24</v>
      </c>
    </row>
    <row r="488" spans="1:7" s="5" customFormat="1" ht="15.75" customHeight="1">
      <c r="A488" s="41"/>
      <c r="B488" s="96" t="s">
        <v>475</v>
      </c>
      <c r="C488" s="96" t="s">
        <v>788</v>
      </c>
      <c r="D488" s="718" t="s">
        <v>471</v>
      </c>
      <c r="E488" s="69">
        <v>45595</v>
      </c>
      <c r="F488" s="61">
        <f>E488+5</f>
        <v>45600</v>
      </c>
      <c r="G488" s="61">
        <f>F488+6</f>
        <v>45606</v>
      </c>
    </row>
    <row r="489" spans="1:7" s="5" customFormat="1" ht="15.75" customHeight="1">
      <c r="A489" s="41"/>
      <c r="B489" s="96" t="s">
        <v>472</v>
      </c>
      <c r="C489" s="96" t="s">
        <v>789</v>
      </c>
      <c r="D489" s="719"/>
      <c r="E489" s="69">
        <f t="shared" ref="E489" si="135">E488+7</f>
        <v>45602</v>
      </c>
      <c r="F489" s="61">
        <f t="shared" ref="F489:G492" si="136">F488+7</f>
        <v>45607</v>
      </c>
      <c r="G489" s="61">
        <f t="shared" si="136"/>
        <v>45613</v>
      </c>
    </row>
    <row r="490" spans="1:7" s="5" customFormat="1" ht="15.75" customHeight="1">
      <c r="A490" s="41"/>
      <c r="B490" s="96" t="s">
        <v>787</v>
      </c>
      <c r="C490" s="96" t="s">
        <v>790</v>
      </c>
      <c r="D490" s="719"/>
      <c r="E490" s="69">
        <f t="shared" ref="E490" si="137">E489+7</f>
        <v>45609</v>
      </c>
      <c r="F490" s="61">
        <f t="shared" si="136"/>
        <v>45614</v>
      </c>
      <c r="G490" s="61">
        <f t="shared" si="136"/>
        <v>45620</v>
      </c>
    </row>
    <row r="491" spans="1:7" s="5" customFormat="1" ht="15.75" customHeight="1">
      <c r="A491" s="41"/>
      <c r="B491" s="96" t="s">
        <v>474</v>
      </c>
      <c r="C491" s="96" t="s">
        <v>791</v>
      </c>
      <c r="D491" s="719"/>
      <c r="E491" s="69">
        <f t="shared" ref="E491" si="138">E490+7</f>
        <v>45616</v>
      </c>
      <c r="F491" s="61">
        <f t="shared" si="136"/>
        <v>45621</v>
      </c>
      <c r="G491" s="61">
        <f t="shared" si="136"/>
        <v>45627</v>
      </c>
    </row>
    <row r="492" spans="1:7" s="5" customFormat="1" ht="15.75" customHeight="1">
      <c r="A492" s="41"/>
      <c r="B492" s="96" t="s">
        <v>473</v>
      </c>
      <c r="C492" s="96" t="s">
        <v>792</v>
      </c>
      <c r="D492" s="720"/>
      <c r="E492" s="69">
        <f t="shared" ref="E492" si="139">E491+7</f>
        <v>45623</v>
      </c>
      <c r="F492" s="61">
        <f t="shared" si="136"/>
        <v>45628</v>
      </c>
      <c r="G492" s="61">
        <f t="shared" si="136"/>
        <v>45634</v>
      </c>
    </row>
    <row r="493" spans="1:7" s="5" customFormat="1" ht="15.75" customHeight="1">
      <c r="A493" s="41"/>
      <c r="B493" s="71"/>
      <c r="C493" s="71"/>
      <c r="D493" s="72"/>
      <c r="E493" s="72"/>
      <c r="F493" s="73"/>
      <c r="G493" s="73"/>
    </row>
    <row r="494" spans="1:7" s="5" customFormat="1" ht="15.75" customHeight="1">
      <c r="A494" s="41"/>
      <c r="B494" s="721" t="s">
        <v>198</v>
      </c>
      <c r="C494" s="721" t="s">
        <v>20</v>
      </c>
      <c r="D494" s="725" t="s">
        <v>21</v>
      </c>
      <c r="E494" s="59" t="s">
        <v>194</v>
      </c>
      <c r="F494" s="59" t="s">
        <v>22</v>
      </c>
      <c r="G494" s="63" t="s">
        <v>282</v>
      </c>
    </row>
    <row r="495" spans="1:7" s="5" customFormat="1" ht="15.75" customHeight="1">
      <c r="A495" s="41"/>
      <c r="B495" s="721"/>
      <c r="C495" s="721"/>
      <c r="D495" s="726"/>
      <c r="E495" s="64" t="s">
        <v>14</v>
      </c>
      <c r="F495" s="74" t="s">
        <v>23</v>
      </c>
      <c r="G495" s="59" t="s">
        <v>24</v>
      </c>
    </row>
    <row r="496" spans="1:7" s="5" customFormat="1" ht="15.75" customHeight="1">
      <c r="A496" s="41"/>
      <c r="B496" s="96" t="s">
        <v>429</v>
      </c>
      <c r="C496" s="96" t="s">
        <v>608</v>
      </c>
      <c r="D496" s="718" t="s">
        <v>283</v>
      </c>
      <c r="E496" s="69">
        <v>45593</v>
      </c>
      <c r="F496" s="61">
        <f>E496+4</f>
        <v>45597</v>
      </c>
      <c r="G496" s="61">
        <f>F496+8</f>
        <v>45605</v>
      </c>
    </row>
    <row r="497" spans="1:7" s="5" customFormat="1" ht="15.75" customHeight="1">
      <c r="A497" s="41"/>
      <c r="B497" s="96" t="s">
        <v>402</v>
      </c>
      <c r="C497" s="96" t="s">
        <v>793</v>
      </c>
      <c r="D497" s="719"/>
      <c r="E497" s="62">
        <f t="shared" ref="E497:G500" si="140">E496+7</f>
        <v>45600</v>
      </c>
      <c r="F497" s="61">
        <f t="shared" si="140"/>
        <v>45604</v>
      </c>
      <c r="G497" s="61">
        <f t="shared" si="140"/>
        <v>45612</v>
      </c>
    </row>
    <row r="498" spans="1:7" s="5" customFormat="1" ht="15.75" customHeight="1">
      <c r="A498" s="41"/>
      <c r="B498" s="96" t="s">
        <v>430</v>
      </c>
      <c r="C498" s="96" t="s">
        <v>794</v>
      </c>
      <c r="D498" s="719"/>
      <c r="E498" s="62">
        <f t="shared" si="140"/>
        <v>45607</v>
      </c>
      <c r="F498" s="61">
        <f t="shared" si="140"/>
        <v>45611</v>
      </c>
      <c r="G498" s="61">
        <f t="shared" si="140"/>
        <v>45619</v>
      </c>
    </row>
    <row r="499" spans="1:7" s="5" customFormat="1" ht="15.75" customHeight="1">
      <c r="A499" s="41"/>
      <c r="B499" s="96" t="s">
        <v>429</v>
      </c>
      <c r="C499" s="96" t="s">
        <v>795</v>
      </c>
      <c r="D499" s="719"/>
      <c r="E499" s="62">
        <f t="shared" si="140"/>
        <v>45614</v>
      </c>
      <c r="F499" s="61">
        <f t="shared" si="140"/>
        <v>45618</v>
      </c>
      <c r="G499" s="61">
        <f t="shared" si="140"/>
        <v>45626</v>
      </c>
    </row>
    <row r="500" spans="1:7" s="5" customFormat="1" ht="15.75" customHeight="1">
      <c r="A500" s="41"/>
      <c r="B500" s="96" t="s">
        <v>402</v>
      </c>
      <c r="C500" s="96" t="s">
        <v>796</v>
      </c>
      <c r="D500" s="720"/>
      <c r="E500" s="62">
        <f t="shared" si="140"/>
        <v>45621</v>
      </c>
      <c r="F500" s="61">
        <f t="shared" si="140"/>
        <v>45625</v>
      </c>
      <c r="G500" s="61">
        <f t="shared" si="140"/>
        <v>45633</v>
      </c>
    </row>
    <row r="501" spans="1:7" s="5" customFormat="1" ht="15.75" customHeight="1">
      <c r="A501" s="41"/>
      <c r="B501" s="71"/>
      <c r="C501" s="71"/>
      <c r="D501" s="72"/>
      <c r="E501" s="72"/>
      <c r="F501" s="73"/>
      <c r="G501" s="73"/>
    </row>
    <row r="502" spans="1:7" s="5" customFormat="1" ht="15.75" customHeight="1">
      <c r="A502" s="722"/>
      <c r="B502" s="722"/>
      <c r="C502" s="71"/>
      <c r="D502" s="72"/>
      <c r="E502" s="72"/>
      <c r="F502" s="73"/>
      <c r="G502" s="73"/>
    </row>
    <row r="503" spans="1:7" s="5" customFormat="1" ht="15.75" customHeight="1">
      <c r="A503" s="41" t="s">
        <v>284</v>
      </c>
      <c r="B503" s="779" t="s">
        <v>19</v>
      </c>
      <c r="C503" s="779" t="s">
        <v>20</v>
      </c>
      <c r="D503" s="779" t="s">
        <v>21</v>
      </c>
      <c r="E503" s="138" t="s">
        <v>194</v>
      </c>
      <c r="F503" s="98" t="s">
        <v>22</v>
      </c>
      <c r="G503" s="63" t="s">
        <v>285</v>
      </c>
    </row>
    <row r="504" spans="1:7" s="5" customFormat="1" ht="15.75" customHeight="1">
      <c r="A504" s="41"/>
      <c r="B504" s="779"/>
      <c r="C504" s="779"/>
      <c r="D504" s="779"/>
      <c r="E504" s="138" t="s">
        <v>14</v>
      </c>
      <c r="F504" s="99" t="s">
        <v>23</v>
      </c>
      <c r="G504" s="59" t="s">
        <v>24</v>
      </c>
    </row>
    <row r="505" spans="1:7" s="5" customFormat="1" ht="15.75" customHeight="1">
      <c r="A505" s="41"/>
      <c r="B505" s="96" t="s">
        <v>475</v>
      </c>
      <c r="C505" s="96" t="s">
        <v>788</v>
      </c>
      <c r="D505" s="718" t="s">
        <v>471</v>
      </c>
      <c r="E505" s="69">
        <v>45595</v>
      </c>
      <c r="F505" s="124">
        <f>E505+5</f>
        <v>45600</v>
      </c>
      <c r="G505" s="61">
        <f>F505+8</f>
        <v>45608</v>
      </c>
    </row>
    <row r="506" spans="1:7" s="5" customFormat="1" ht="15.75" customHeight="1">
      <c r="A506" s="41"/>
      <c r="B506" s="96" t="s">
        <v>472</v>
      </c>
      <c r="C506" s="96" t="s">
        <v>789</v>
      </c>
      <c r="D506" s="719"/>
      <c r="E506" s="69">
        <f t="shared" ref="E506:G509" si="141">E505+7</f>
        <v>45602</v>
      </c>
      <c r="F506" s="124">
        <f t="shared" si="141"/>
        <v>45607</v>
      </c>
      <c r="G506" s="61">
        <f t="shared" si="141"/>
        <v>45615</v>
      </c>
    </row>
    <row r="507" spans="1:7" s="5" customFormat="1" ht="15.75" customHeight="1">
      <c r="A507" s="41"/>
      <c r="B507" s="96" t="s">
        <v>787</v>
      </c>
      <c r="C507" s="96" t="s">
        <v>790</v>
      </c>
      <c r="D507" s="719"/>
      <c r="E507" s="69">
        <f t="shared" si="141"/>
        <v>45609</v>
      </c>
      <c r="F507" s="124">
        <f t="shared" si="141"/>
        <v>45614</v>
      </c>
      <c r="G507" s="61">
        <f t="shared" si="141"/>
        <v>45622</v>
      </c>
    </row>
    <row r="508" spans="1:7" s="5" customFormat="1" ht="15.75" customHeight="1">
      <c r="A508" s="41"/>
      <c r="B508" s="96" t="s">
        <v>474</v>
      </c>
      <c r="C508" s="96" t="s">
        <v>791</v>
      </c>
      <c r="D508" s="719"/>
      <c r="E508" s="69">
        <f t="shared" si="141"/>
        <v>45616</v>
      </c>
      <c r="F508" s="124">
        <f t="shared" si="141"/>
        <v>45621</v>
      </c>
      <c r="G508" s="61">
        <f t="shared" si="141"/>
        <v>45629</v>
      </c>
    </row>
    <row r="509" spans="1:7" s="5" customFormat="1" ht="15.75" customHeight="1">
      <c r="A509" s="41"/>
      <c r="B509" s="96" t="s">
        <v>473</v>
      </c>
      <c r="C509" s="96" t="s">
        <v>792</v>
      </c>
      <c r="D509" s="720"/>
      <c r="E509" s="69">
        <f t="shared" si="141"/>
        <v>45623</v>
      </c>
      <c r="F509" s="124">
        <f t="shared" si="141"/>
        <v>45628</v>
      </c>
      <c r="G509" s="61">
        <f t="shared" si="141"/>
        <v>45636</v>
      </c>
    </row>
    <row r="510" spans="1:7" s="5" customFormat="1" ht="15.75" customHeight="1">
      <c r="A510" s="56"/>
      <c r="B510" s="18"/>
      <c r="C510" s="18"/>
      <c r="D510" s="19"/>
      <c r="E510" s="19"/>
      <c r="F510" s="54"/>
      <c r="G510" s="54"/>
    </row>
    <row r="511" spans="1:7" s="5" customFormat="1" ht="15.75" customHeight="1">
      <c r="A511" s="56"/>
      <c r="B511" s="792"/>
      <c r="C511" s="792"/>
      <c r="D511" s="792"/>
      <c r="E511" s="792"/>
      <c r="F511" s="792"/>
      <c r="G511" s="792"/>
    </row>
    <row r="512" spans="1:7" s="5" customFormat="1" ht="15.75" customHeight="1">
      <c r="A512" s="56"/>
      <c r="B512" s="791" t="s">
        <v>223</v>
      </c>
      <c r="C512" s="791" t="s">
        <v>20</v>
      </c>
      <c r="D512" s="731" t="s">
        <v>21</v>
      </c>
      <c r="E512" s="42" t="s">
        <v>195</v>
      </c>
      <c r="F512" s="42" t="s">
        <v>22</v>
      </c>
      <c r="G512" s="42" t="s">
        <v>77</v>
      </c>
    </row>
    <row r="513" spans="1:7" s="5" customFormat="1" ht="15.75" customHeight="1">
      <c r="A513" s="56"/>
      <c r="B513" s="791"/>
      <c r="C513" s="791"/>
      <c r="D513" s="724"/>
      <c r="E513" s="53" t="s">
        <v>268</v>
      </c>
      <c r="F513" s="20" t="s">
        <v>23</v>
      </c>
      <c r="G513" s="42" t="s">
        <v>24</v>
      </c>
    </row>
    <row r="514" spans="1:7" s="5" customFormat="1" ht="15.75" customHeight="1">
      <c r="A514" s="41"/>
      <c r="B514" s="96" t="s">
        <v>429</v>
      </c>
      <c r="C514" s="96" t="s">
        <v>608</v>
      </c>
      <c r="D514" s="718" t="s">
        <v>283</v>
      </c>
      <c r="E514" s="69">
        <v>45593</v>
      </c>
      <c r="F514" s="61">
        <f>E514+4</f>
        <v>45597</v>
      </c>
      <c r="G514" s="61">
        <f>F514+9</f>
        <v>45606</v>
      </c>
    </row>
    <row r="515" spans="1:7" s="5" customFormat="1" ht="15.75" customHeight="1">
      <c r="A515" s="41"/>
      <c r="B515" s="96" t="s">
        <v>402</v>
      </c>
      <c r="C515" s="96" t="s">
        <v>793</v>
      </c>
      <c r="D515" s="719"/>
      <c r="E515" s="62">
        <f t="shared" ref="E515" si="142">E514+7</f>
        <v>45600</v>
      </c>
      <c r="F515" s="61">
        <f t="shared" ref="F515:G515" si="143">F514+7</f>
        <v>45604</v>
      </c>
      <c r="G515" s="61">
        <f t="shared" si="143"/>
        <v>45613</v>
      </c>
    </row>
    <row r="516" spans="1:7" s="5" customFormat="1" ht="15.75" customHeight="1">
      <c r="A516" s="41"/>
      <c r="B516" s="96" t="s">
        <v>430</v>
      </c>
      <c r="C516" s="96" t="s">
        <v>794</v>
      </c>
      <c r="D516" s="719"/>
      <c r="E516" s="62">
        <f t="shared" ref="E516" si="144">E515+7</f>
        <v>45607</v>
      </c>
      <c r="F516" s="61">
        <f t="shared" ref="F516:G516" si="145">F515+7</f>
        <v>45611</v>
      </c>
      <c r="G516" s="61">
        <f t="shared" si="145"/>
        <v>45620</v>
      </c>
    </row>
    <row r="517" spans="1:7" s="5" customFormat="1" ht="15.75" customHeight="1">
      <c r="A517" s="41"/>
      <c r="B517" s="96" t="s">
        <v>429</v>
      </c>
      <c r="C517" s="96" t="s">
        <v>795</v>
      </c>
      <c r="D517" s="719"/>
      <c r="E517" s="62">
        <f t="shared" ref="E517" si="146">E516+7</f>
        <v>45614</v>
      </c>
      <c r="F517" s="61">
        <f t="shared" ref="F517:G517" si="147">F516+7</f>
        <v>45618</v>
      </c>
      <c r="G517" s="61">
        <f t="shared" si="147"/>
        <v>45627</v>
      </c>
    </row>
    <row r="518" spans="1:7" s="5" customFormat="1" ht="15.75" customHeight="1">
      <c r="A518" s="41"/>
      <c r="B518" s="96" t="s">
        <v>402</v>
      </c>
      <c r="C518" s="96" t="s">
        <v>796</v>
      </c>
      <c r="D518" s="720"/>
      <c r="E518" s="62">
        <f t="shared" ref="E518" si="148">E517+7</f>
        <v>45621</v>
      </c>
      <c r="F518" s="61">
        <f t="shared" ref="F518:G518" si="149">F517+7</f>
        <v>45625</v>
      </c>
      <c r="G518" s="61">
        <f t="shared" si="149"/>
        <v>45634</v>
      </c>
    </row>
    <row r="519" spans="1:7" s="5" customFormat="1" ht="15.75" customHeight="1">
      <c r="A519" s="722"/>
      <c r="B519" s="722"/>
      <c r="C519" s="71"/>
      <c r="D519" s="72"/>
      <c r="E519" s="72"/>
      <c r="F519" s="73"/>
      <c r="G519" s="73"/>
    </row>
    <row r="520" spans="1:7" s="5" customFormat="1" ht="15.75" customHeight="1">
      <c r="A520" s="41"/>
      <c r="B520" s="79"/>
      <c r="C520" s="79"/>
      <c r="D520" s="81"/>
      <c r="E520" s="76"/>
      <c r="F520" s="76"/>
      <c r="G520" s="76"/>
    </row>
    <row r="521" spans="1:7" s="5" customFormat="1" ht="15.75" customHeight="1">
      <c r="A521" s="41" t="s">
        <v>286</v>
      </c>
      <c r="B521" s="727" t="s">
        <v>223</v>
      </c>
      <c r="C521" s="725" t="s">
        <v>20</v>
      </c>
      <c r="D521" s="725" t="s">
        <v>21</v>
      </c>
      <c r="E521" s="59" t="s">
        <v>195</v>
      </c>
      <c r="F521" s="59" t="s">
        <v>22</v>
      </c>
      <c r="G521" s="63" t="s">
        <v>476</v>
      </c>
    </row>
    <row r="522" spans="1:7" s="5" customFormat="1" ht="15.75" customHeight="1">
      <c r="A522" s="41"/>
      <c r="B522" s="728"/>
      <c r="C522" s="726"/>
      <c r="D522" s="726"/>
      <c r="E522" s="64" t="s">
        <v>14</v>
      </c>
      <c r="F522" s="74" t="s">
        <v>23</v>
      </c>
      <c r="G522" s="59" t="s">
        <v>24</v>
      </c>
    </row>
    <row r="523" spans="1:7" s="5" customFormat="1" ht="15.75" customHeight="1">
      <c r="A523" s="41"/>
      <c r="B523" s="137" t="s">
        <v>539</v>
      </c>
      <c r="C523" s="137" t="s">
        <v>797</v>
      </c>
      <c r="D523" s="774" t="s">
        <v>477</v>
      </c>
      <c r="E523" s="86">
        <v>45596</v>
      </c>
      <c r="F523" s="86">
        <f>E523+5</f>
        <v>45601</v>
      </c>
      <c r="G523" s="61">
        <f>F523+8</f>
        <v>45609</v>
      </c>
    </row>
    <row r="524" spans="1:7" s="5" customFormat="1" ht="15.75" customHeight="1">
      <c r="A524" s="41"/>
      <c r="B524" s="137" t="s">
        <v>134</v>
      </c>
      <c r="C524" s="137" t="s">
        <v>798</v>
      </c>
      <c r="D524" s="775"/>
      <c r="E524" s="86">
        <f t="shared" ref="E524:G527" si="150">E523+7</f>
        <v>45603</v>
      </c>
      <c r="F524" s="86">
        <f t="shared" si="150"/>
        <v>45608</v>
      </c>
      <c r="G524" s="61">
        <f t="shared" si="150"/>
        <v>45616</v>
      </c>
    </row>
    <row r="525" spans="1:7" s="5" customFormat="1" ht="15.75" customHeight="1">
      <c r="A525" s="41"/>
      <c r="B525" s="137" t="s">
        <v>540</v>
      </c>
      <c r="C525" s="137" t="s">
        <v>799</v>
      </c>
      <c r="D525" s="775"/>
      <c r="E525" s="86">
        <f t="shared" si="150"/>
        <v>45610</v>
      </c>
      <c r="F525" s="86">
        <f t="shared" si="150"/>
        <v>45615</v>
      </c>
      <c r="G525" s="61">
        <f t="shared" si="150"/>
        <v>45623</v>
      </c>
    </row>
    <row r="526" spans="1:7" s="5" customFormat="1" ht="15.75" customHeight="1">
      <c r="A526" s="41"/>
      <c r="B526" s="137" t="s">
        <v>37</v>
      </c>
      <c r="C526" s="137" t="s">
        <v>800</v>
      </c>
      <c r="D526" s="775"/>
      <c r="E526" s="86">
        <f t="shared" si="150"/>
        <v>45617</v>
      </c>
      <c r="F526" s="86">
        <f t="shared" si="150"/>
        <v>45622</v>
      </c>
      <c r="G526" s="61">
        <f t="shared" si="150"/>
        <v>45630</v>
      </c>
    </row>
    <row r="527" spans="1:7" s="5" customFormat="1" ht="15.75" customHeight="1">
      <c r="A527" s="41"/>
      <c r="B527" s="137"/>
      <c r="C527" s="137"/>
      <c r="D527" s="776"/>
      <c r="E527" s="86">
        <f t="shared" si="150"/>
        <v>45624</v>
      </c>
      <c r="F527" s="86">
        <f t="shared" si="150"/>
        <v>45629</v>
      </c>
      <c r="G527" s="61">
        <f t="shared" si="150"/>
        <v>45637</v>
      </c>
    </row>
    <row r="528" spans="1:7" s="5" customFormat="1" ht="15.75" customHeight="1">
      <c r="A528" s="41"/>
      <c r="B528" s="79"/>
      <c r="C528" s="79"/>
      <c r="D528" s="81"/>
      <c r="E528" s="76"/>
      <c r="F528" s="76"/>
      <c r="G528" s="76"/>
    </row>
    <row r="529" spans="1:8" s="5" customFormat="1" ht="15.75" customHeight="1">
      <c r="A529" s="100"/>
      <c r="B529" s="79"/>
      <c r="C529" s="79"/>
      <c r="D529" s="81"/>
      <c r="E529" s="76"/>
      <c r="F529" s="76"/>
      <c r="G529" s="76"/>
    </row>
    <row r="530" spans="1:8" s="5" customFormat="1" ht="15.75" customHeight="1">
      <c r="A530" s="41"/>
      <c r="B530" s="773" t="s">
        <v>19</v>
      </c>
      <c r="C530" s="773" t="s">
        <v>20</v>
      </c>
      <c r="D530" s="773" t="s">
        <v>21</v>
      </c>
      <c r="E530" s="139" t="s">
        <v>195</v>
      </c>
      <c r="F530" s="139" t="s">
        <v>22</v>
      </c>
      <c r="G530" s="139" t="s">
        <v>288</v>
      </c>
    </row>
    <row r="531" spans="1:8" s="5" customFormat="1" ht="15.75" customHeight="1">
      <c r="A531" s="41" t="s">
        <v>478</v>
      </c>
      <c r="B531" s="773"/>
      <c r="C531" s="773"/>
      <c r="D531" s="773"/>
      <c r="E531" s="139" t="s">
        <v>14</v>
      </c>
      <c r="F531" s="139" t="s">
        <v>23</v>
      </c>
      <c r="G531" s="139" t="s">
        <v>24</v>
      </c>
    </row>
    <row r="532" spans="1:8" s="5" customFormat="1" ht="15.75" customHeight="1">
      <c r="A532" s="41"/>
      <c r="B532" s="137" t="s">
        <v>801</v>
      </c>
      <c r="C532" s="137" t="s">
        <v>393</v>
      </c>
      <c r="D532" s="741" t="s">
        <v>289</v>
      </c>
      <c r="E532" s="125">
        <v>45595</v>
      </c>
      <c r="F532" s="125">
        <f>E532+4</f>
        <v>45599</v>
      </c>
      <c r="G532" s="125">
        <f>F532+3</f>
        <v>45602</v>
      </c>
    </row>
    <row r="533" spans="1:8" s="5" customFormat="1" ht="15.75" customHeight="1">
      <c r="A533" s="41"/>
      <c r="B533" s="137" t="s">
        <v>427</v>
      </c>
      <c r="C533" s="137" t="s">
        <v>393</v>
      </c>
      <c r="D533" s="741"/>
      <c r="E533" s="125">
        <f t="shared" ref="E533:G536" si="151">E532+7</f>
        <v>45602</v>
      </c>
      <c r="F533" s="125">
        <f t="shared" si="151"/>
        <v>45606</v>
      </c>
      <c r="G533" s="125">
        <f t="shared" si="151"/>
        <v>45609</v>
      </c>
    </row>
    <row r="534" spans="1:8" s="5" customFormat="1" ht="15.75" customHeight="1">
      <c r="A534" s="41"/>
      <c r="B534" s="137" t="s">
        <v>801</v>
      </c>
      <c r="C534" s="137" t="s">
        <v>609</v>
      </c>
      <c r="D534" s="741"/>
      <c r="E534" s="125">
        <f t="shared" si="151"/>
        <v>45609</v>
      </c>
      <c r="F534" s="125">
        <f t="shared" si="151"/>
        <v>45613</v>
      </c>
      <c r="G534" s="125">
        <f t="shared" si="151"/>
        <v>45616</v>
      </c>
    </row>
    <row r="535" spans="1:8" s="5" customFormat="1" ht="15.75" customHeight="1">
      <c r="A535" s="41"/>
      <c r="B535" s="137" t="s">
        <v>427</v>
      </c>
      <c r="C535" s="137" t="s">
        <v>609</v>
      </c>
      <c r="D535" s="741"/>
      <c r="E535" s="125">
        <f t="shared" si="151"/>
        <v>45616</v>
      </c>
      <c r="F535" s="125">
        <f t="shared" si="151"/>
        <v>45620</v>
      </c>
      <c r="G535" s="125">
        <f t="shared" si="151"/>
        <v>45623</v>
      </c>
    </row>
    <row r="536" spans="1:8" s="5" customFormat="1" ht="15.75" customHeight="1">
      <c r="A536" s="41"/>
      <c r="B536" s="137" t="s">
        <v>801</v>
      </c>
      <c r="C536" s="137" t="s">
        <v>426</v>
      </c>
      <c r="D536" s="741"/>
      <c r="E536" s="125">
        <f t="shared" si="151"/>
        <v>45623</v>
      </c>
      <c r="F536" s="125">
        <f t="shared" si="151"/>
        <v>45627</v>
      </c>
      <c r="G536" s="125">
        <f t="shared" si="151"/>
        <v>45630</v>
      </c>
    </row>
    <row r="537" spans="1:8" s="5" customFormat="1" ht="15.75" customHeight="1">
      <c r="A537" s="56"/>
      <c r="B537" s="30"/>
      <c r="C537" s="45"/>
      <c r="D537" s="43"/>
      <c r="E537" s="14"/>
      <c r="F537" s="14"/>
      <c r="G537" s="14"/>
    </row>
    <row r="538" spans="1:8" s="5" customFormat="1" ht="15.75" customHeight="1">
      <c r="A538" s="31" t="s">
        <v>290</v>
      </c>
      <c r="B538" s="32"/>
      <c r="C538" s="32"/>
      <c r="D538" s="32"/>
      <c r="E538" s="32"/>
      <c r="F538" s="32"/>
      <c r="G538" s="32"/>
    </row>
    <row r="539" spans="1:8" s="5" customFormat="1" ht="15.75" customHeight="1">
      <c r="A539" s="737"/>
      <c r="B539" s="737"/>
      <c r="C539" s="22"/>
      <c r="D539" s="9"/>
      <c r="E539" s="9"/>
      <c r="F539" s="55"/>
      <c r="G539" s="55"/>
    </row>
    <row r="540" spans="1:8" s="5" customFormat="1" ht="15.75" customHeight="1">
      <c r="A540" s="56" t="s">
        <v>291</v>
      </c>
      <c r="B540" s="736" t="s">
        <v>198</v>
      </c>
      <c r="C540" s="736" t="s">
        <v>20</v>
      </c>
      <c r="D540" s="739" t="s">
        <v>21</v>
      </c>
      <c r="E540" s="42" t="s">
        <v>194</v>
      </c>
      <c r="F540" s="42" t="s">
        <v>292</v>
      </c>
      <c r="G540" s="42" t="s">
        <v>15</v>
      </c>
    </row>
    <row r="541" spans="1:8" s="5" customFormat="1" ht="15.75" customHeight="1">
      <c r="A541" s="56"/>
      <c r="B541" s="736"/>
      <c r="C541" s="736"/>
      <c r="D541" s="740"/>
      <c r="E541" s="42" t="s">
        <v>14</v>
      </c>
      <c r="F541" s="42" t="s">
        <v>23</v>
      </c>
      <c r="G541" s="42" t="s">
        <v>24</v>
      </c>
    </row>
    <row r="542" spans="1:8" s="5" customFormat="1" ht="15.75" customHeight="1">
      <c r="A542" s="41"/>
      <c r="B542" s="136" t="s">
        <v>802</v>
      </c>
      <c r="C542" s="136" t="s">
        <v>542</v>
      </c>
      <c r="D542" s="742" t="s">
        <v>506</v>
      </c>
      <c r="E542" s="61">
        <v>45594</v>
      </c>
      <c r="F542" s="61">
        <f>E542+4</f>
        <v>45598</v>
      </c>
      <c r="G542" s="61">
        <f>F542+3</f>
        <v>45601</v>
      </c>
      <c r="H542" s="78"/>
    </row>
    <row r="543" spans="1:8" s="5" customFormat="1" ht="15.75" customHeight="1">
      <c r="A543" s="41"/>
      <c r="B543" s="136" t="s">
        <v>541</v>
      </c>
      <c r="C543" s="136" t="s">
        <v>543</v>
      </c>
      <c r="D543" s="729"/>
      <c r="E543" s="61">
        <f t="shared" ref="E543" si="152">E542+7</f>
        <v>45601</v>
      </c>
      <c r="F543" s="61">
        <f t="shared" ref="F543:G546" si="153">F542+7</f>
        <v>45605</v>
      </c>
      <c r="G543" s="61">
        <f t="shared" si="153"/>
        <v>45608</v>
      </c>
      <c r="H543" s="78"/>
    </row>
    <row r="544" spans="1:8" s="5" customFormat="1" ht="15.75" customHeight="1">
      <c r="A544" s="41"/>
      <c r="B544" s="136" t="s">
        <v>803</v>
      </c>
      <c r="C544" s="136" t="s">
        <v>804</v>
      </c>
      <c r="D544" s="729"/>
      <c r="E544" s="61">
        <f t="shared" ref="E544" si="154">E543+7</f>
        <v>45608</v>
      </c>
      <c r="F544" s="61">
        <f t="shared" si="153"/>
        <v>45612</v>
      </c>
      <c r="G544" s="61">
        <f t="shared" si="153"/>
        <v>45615</v>
      </c>
      <c r="H544" s="78"/>
    </row>
    <row r="545" spans="1:8" s="5" customFormat="1" ht="15.75" customHeight="1">
      <c r="A545" s="41"/>
      <c r="B545" s="136" t="s">
        <v>805</v>
      </c>
      <c r="C545" s="136" t="s">
        <v>806</v>
      </c>
      <c r="D545" s="729"/>
      <c r="E545" s="61">
        <f t="shared" ref="E545" si="155">E544+7</f>
        <v>45615</v>
      </c>
      <c r="F545" s="61">
        <f t="shared" si="153"/>
        <v>45619</v>
      </c>
      <c r="G545" s="61">
        <f t="shared" si="153"/>
        <v>45622</v>
      </c>
      <c r="H545" s="78"/>
    </row>
    <row r="546" spans="1:8" s="5" customFormat="1" ht="15.75" customHeight="1">
      <c r="A546" s="41"/>
      <c r="B546" s="136" t="s">
        <v>541</v>
      </c>
      <c r="C546" s="136" t="s">
        <v>806</v>
      </c>
      <c r="D546" s="730"/>
      <c r="E546" s="61">
        <f t="shared" ref="E546" si="156">E545+7</f>
        <v>45622</v>
      </c>
      <c r="F546" s="61">
        <f t="shared" si="153"/>
        <v>45626</v>
      </c>
      <c r="G546" s="61">
        <f t="shared" si="153"/>
        <v>45629</v>
      </c>
      <c r="H546" s="78"/>
    </row>
    <row r="547" spans="1:8" s="5" customFormat="1" ht="15.75" customHeight="1">
      <c r="A547" s="41"/>
      <c r="B547" s="78"/>
      <c r="C547" s="78"/>
      <c r="D547" s="92"/>
      <c r="E547" s="92"/>
      <c r="F547" s="76"/>
      <c r="G547" s="76"/>
      <c r="H547" s="78"/>
    </row>
    <row r="548" spans="1:8" s="5" customFormat="1" ht="15.75" customHeight="1">
      <c r="A548" s="738"/>
      <c r="B548" s="738"/>
      <c r="C548" s="71"/>
      <c r="D548" s="72"/>
      <c r="E548" s="72"/>
      <c r="F548" s="73"/>
      <c r="G548" s="73"/>
      <c r="H548" s="78"/>
    </row>
    <row r="549" spans="1:8" s="5" customFormat="1" ht="15.75" customHeight="1">
      <c r="A549" s="41" t="s">
        <v>293</v>
      </c>
      <c r="B549" s="727" t="s">
        <v>198</v>
      </c>
      <c r="C549" s="727" t="s">
        <v>20</v>
      </c>
      <c r="D549" s="727" t="s">
        <v>21</v>
      </c>
      <c r="E549" s="59" t="s">
        <v>194</v>
      </c>
      <c r="F549" s="59" t="s">
        <v>22</v>
      </c>
      <c r="G549" s="59" t="s">
        <v>81</v>
      </c>
      <c r="H549" s="78"/>
    </row>
    <row r="550" spans="1:8" s="5" customFormat="1" ht="15.75" customHeight="1">
      <c r="A550" s="41"/>
      <c r="B550" s="728"/>
      <c r="C550" s="728"/>
      <c r="D550" s="728"/>
      <c r="E550" s="59" t="s">
        <v>14</v>
      </c>
      <c r="F550" s="59" t="s">
        <v>23</v>
      </c>
      <c r="G550" s="59" t="s">
        <v>24</v>
      </c>
      <c r="H550" s="78"/>
    </row>
    <row r="551" spans="1:8" s="5" customFormat="1" ht="15.75" customHeight="1">
      <c r="A551" s="78"/>
      <c r="B551" s="136" t="s">
        <v>802</v>
      </c>
      <c r="C551" s="136" t="s">
        <v>542</v>
      </c>
      <c r="D551" s="742" t="s">
        <v>506</v>
      </c>
      <c r="E551" s="61">
        <v>45594</v>
      </c>
      <c r="F551" s="61">
        <f>E551+4</f>
        <v>45598</v>
      </c>
      <c r="G551" s="61">
        <f>F551+2</f>
        <v>45600</v>
      </c>
      <c r="H551" s="78"/>
    </row>
    <row r="552" spans="1:8" s="5" customFormat="1" ht="15.75" customHeight="1">
      <c r="A552" s="41"/>
      <c r="B552" s="136" t="s">
        <v>541</v>
      </c>
      <c r="C552" s="136" t="s">
        <v>543</v>
      </c>
      <c r="D552" s="729"/>
      <c r="E552" s="61">
        <f t="shared" ref="E552:E555" si="157">E551+7</f>
        <v>45601</v>
      </c>
      <c r="F552" s="61">
        <f t="shared" ref="F552:G555" si="158">F551+7</f>
        <v>45605</v>
      </c>
      <c r="G552" s="61">
        <f t="shared" si="158"/>
        <v>45607</v>
      </c>
      <c r="H552" s="78"/>
    </row>
    <row r="553" spans="1:8" s="5" customFormat="1" ht="15.75" customHeight="1">
      <c r="A553" s="41"/>
      <c r="B553" s="136" t="s">
        <v>803</v>
      </c>
      <c r="C553" s="136" t="s">
        <v>804</v>
      </c>
      <c r="D553" s="729"/>
      <c r="E553" s="61">
        <f t="shared" si="157"/>
        <v>45608</v>
      </c>
      <c r="F553" s="61">
        <f t="shared" si="158"/>
        <v>45612</v>
      </c>
      <c r="G553" s="61">
        <f t="shared" si="158"/>
        <v>45614</v>
      </c>
      <c r="H553" s="78"/>
    </row>
    <row r="554" spans="1:8" s="5" customFormat="1" ht="15.75" customHeight="1">
      <c r="A554" s="41"/>
      <c r="B554" s="136" t="s">
        <v>805</v>
      </c>
      <c r="C554" s="136" t="s">
        <v>806</v>
      </c>
      <c r="D554" s="729"/>
      <c r="E554" s="61">
        <f t="shared" si="157"/>
        <v>45615</v>
      </c>
      <c r="F554" s="61">
        <f t="shared" si="158"/>
        <v>45619</v>
      </c>
      <c r="G554" s="61">
        <f t="shared" si="158"/>
        <v>45621</v>
      </c>
      <c r="H554" s="78"/>
    </row>
    <row r="555" spans="1:8" s="5" customFormat="1" ht="15.75" customHeight="1">
      <c r="A555" s="41"/>
      <c r="B555" s="136" t="s">
        <v>541</v>
      </c>
      <c r="C555" s="136" t="s">
        <v>806</v>
      </c>
      <c r="D555" s="730"/>
      <c r="E555" s="61">
        <f t="shared" si="157"/>
        <v>45622</v>
      </c>
      <c r="F555" s="61">
        <f t="shared" si="158"/>
        <v>45626</v>
      </c>
      <c r="G555" s="61">
        <f t="shared" si="158"/>
        <v>45628</v>
      </c>
      <c r="H555" s="78"/>
    </row>
    <row r="556" spans="1:8" s="5" customFormat="1" ht="15.75" customHeight="1">
      <c r="A556" s="738"/>
      <c r="B556" s="738"/>
      <c r="C556" s="71"/>
      <c r="D556" s="72"/>
      <c r="E556" s="72"/>
      <c r="F556" s="73"/>
      <c r="G556" s="73"/>
      <c r="H556" s="78"/>
    </row>
    <row r="557" spans="1:8" s="5" customFormat="1" ht="15.75" customHeight="1">
      <c r="A557" s="29"/>
      <c r="C557" s="18"/>
      <c r="D557" s="19"/>
      <c r="E557" s="19"/>
      <c r="F557" s="54"/>
      <c r="G557" s="54"/>
    </row>
    <row r="558" spans="1:8" s="5" customFormat="1" ht="15.75" customHeight="1">
      <c r="A558" s="56" t="s">
        <v>294</v>
      </c>
      <c r="B558" s="731" t="s">
        <v>19</v>
      </c>
      <c r="C558" s="731" t="s">
        <v>20</v>
      </c>
      <c r="D558" s="731" t="s">
        <v>21</v>
      </c>
      <c r="E558" s="42" t="s">
        <v>194</v>
      </c>
      <c r="F558" s="42" t="s">
        <v>22</v>
      </c>
      <c r="G558" s="42" t="s">
        <v>391</v>
      </c>
    </row>
    <row r="559" spans="1:8" s="5" customFormat="1" ht="15.75" customHeight="1">
      <c r="A559" s="56"/>
      <c r="B559" s="724"/>
      <c r="C559" s="724"/>
      <c r="D559" s="724"/>
      <c r="E559" s="48" t="s">
        <v>14</v>
      </c>
      <c r="F559" s="42" t="s">
        <v>23</v>
      </c>
      <c r="G559" s="42" t="s">
        <v>24</v>
      </c>
    </row>
    <row r="560" spans="1:8" s="5" customFormat="1" ht="15.75" customHeight="1">
      <c r="B560" s="136" t="s">
        <v>187</v>
      </c>
      <c r="C560" s="64" t="s">
        <v>544</v>
      </c>
      <c r="D560" s="732" t="s">
        <v>295</v>
      </c>
      <c r="E560" s="61">
        <v>45594</v>
      </c>
      <c r="F560" s="62">
        <f>E560+5</f>
        <v>45599</v>
      </c>
      <c r="G560" s="61">
        <f>F560+2</f>
        <v>45601</v>
      </c>
    </row>
    <row r="561" spans="1:7" s="5" customFormat="1" ht="15.75" customHeight="1">
      <c r="A561" s="56"/>
      <c r="B561" s="126" t="s">
        <v>187</v>
      </c>
      <c r="C561" s="64" t="s">
        <v>807</v>
      </c>
      <c r="D561" s="729"/>
      <c r="E561" s="61">
        <f t="shared" ref="E561:E564" si="159">E560+7</f>
        <v>45601</v>
      </c>
      <c r="F561" s="62">
        <f t="shared" ref="F561:G564" si="160">F560+7</f>
        <v>45606</v>
      </c>
      <c r="G561" s="61">
        <f t="shared" si="160"/>
        <v>45608</v>
      </c>
    </row>
    <row r="562" spans="1:7" s="5" customFormat="1" ht="15.75" customHeight="1">
      <c r="A562" s="56"/>
      <c r="B562" s="59" t="s">
        <v>187</v>
      </c>
      <c r="C562" s="64" t="s">
        <v>808</v>
      </c>
      <c r="D562" s="729"/>
      <c r="E562" s="61">
        <f t="shared" si="159"/>
        <v>45608</v>
      </c>
      <c r="F562" s="62">
        <f t="shared" si="160"/>
        <v>45613</v>
      </c>
      <c r="G562" s="61">
        <f t="shared" si="160"/>
        <v>45615</v>
      </c>
    </row>
    <row r="563" spans="1:7" s="5" customFormat="1" ht="15.75" customHeight="1">
      <c r="A563" s="56"/>
      <c r="B563" s="59" t="s">
        <v>187</v>
      </c>
      <c r="C563" s="64" t="s">
        <v>809</v>
      </c>
      <c r="D563" s="729"/>
      <c r="E563" s="61">
        <f t="shared" si="159"/>
        <v>45615</v>
      </c>
      <c r="F563" s="62">
        <f t="shared" si="160"/>
        <v>45620</v>
      </c>
      <c r="G563" s="61">
        <f t="shared" si="160"/>
        <v>45622</v>
      </c>
    </row>
    <row r="564" spans="1:7" s="5" customFormat="1" ht="15.75" customHeight="1">
      <c r="A564" s="56"/>
      <c r="B564" s="59" t="s">
        <v>187</v>
      </c>
      <c r="C564" s="64" t="s">
        <v>810</v>
      </c>
      <c r="D564" s="733"/>
      <c r="E564" s="61">
        <f t="shared" si="159"/>
        <v>45622</v>
      </c>
      <c r="F564" s="62">
        <f t="shared" si="160"/>
        <v>45627</v>
      </c>
      <c r="G564" s="61">
        <f t="shared" si="160"/>
        <v>45629</v>
      </c>
    </row>
    <row r="565" spans="1:7" s="5" customFormat="1" ht="15.75" customHeight="1">
      <c r="A565" s="56"/>
      <c r="B565" s="95"/>
      <c r="C565" s="101"/>
      <c r="D565" s="71"/>
      <c r="E565" s="71"/>
      <c r="F565" s="72"/>
      <c r="G565" s="73"/>
    </row>
    <row r="566" spans="1:7" s="5" customFormat="1" ht="15.75" customHeight="1">
      <c r="A566" s="56"/>
      <c r="B566" s="92"/>
      <c r="C566" s="92"/>
      <c r="D566" s="92"/>
      <c r="E566" s="92"/>
      <c r="F566" s="76"/>
      <c r="G566" s="76"/>
    </row>
    <row r="567" spans="1:7" s="5" customFormat="1" ht="15.75" customHeight="1">
      <c r="A567" s="56"/>
      <c r="B567" s="102"/>
      <c r="C567" s="71"/>
      <c r="D567" s="72"/>
      <c r="E567" s="72"/>
      <c r="F567" s="73"/>
      <c r="G567" s="73"/>
    </row>
    <row r="568" spans="1:7" s="5" customFormat="1" ht="15.75" customHeight="1">
      <c r="A568" s="56"/>
      <c r="B568" s="725" t="s">
        <v>19</v>
      </c>
      <c r="C568" s="725" t="s">
        <v>20</v>
      </c>
      <c r="D568" s="727" t="s">
        <v>21</v>
      </c>
      <c r="E568" s="59" t="s">
        <v>195</v>
      </c>
      <c r="F568" s="59" t="s">
        <v>22</v>
      </c>
      <c r="G568" s="59" t="s">
        <v>83</v>
      </c>
    </row>
    <row r="569" spans="1:7" s="5" customFormat="1" ht="15.75" customHeight="1">
      <c r="A569" s="56" t="s">
        <v>296</v>
      </c>
      <c r="B569" s="726"/>
      <c r="C569" s="726"/>
      <c r="D569" s="728"/>
      <c r="E569" s="60" t="s">
        <v>14</v>
      </c>
      <c r="F569" s="59" t="s">
        <v>23</v>
      </c>
      <c r="G569" s="59" t="s">
        <v>24</v>
      </c>
    </row>
    <row r="570" spans="1:7" s="5" customFormat="1" ht="15.75" customHeight="1">
      <c r="A570" s="56"/>
      <c r="B570" s="136" t="s">
        <v>187</v>
      </c>
      <c r="C570" s="64" t="s">
        <v>544</v>
      </c>
      <c r="D570" s="732" t="s">
        <v>545</v>
      </c>
      <c r="E570" s="61">
        <v>45594</v>
      </c>
      <c r="F570" s="62">
        <f>E570+5</f>
        <v>45599</v>
      </c>
      <c r="G570" s="61">
        <f>F570+3</f>
        <v>45602</v>
      </c>
    </row>
    <row r="571" spans="1:7" s="5" customFormat="1" ht="15.75" customHeight="1">
      <c r="A571" s="56"/>
      <c r="B571" s="126" t="s">
        <v>187</v>
      </c>
      <c r="C571" s="64" t="s">
        <v>807</v>
      </c>
      <c r="D571" s="729"/>
      <c r="E571" s="61">
        <f t="shared" ref="E571:E574" si="161">E570+7</f>
        <v>45601</v>
      </c>
      <c r="F571" s="62">
        <f t="shared" ref="F571:G574" si="162">F570+7</f>
        <v>45606</v>
      </c>
      <c r="G571" s="61">
        <f t="shared" si="162"/>
        <v>45609</v>
      </c>
    </row>
    <row r="572" spans="1:7" s="5" customFormat="1" ht="15.75" customHeight="1">
      <c r="A572" s="56"/>
      <c r="B572" s="59" t="s">
        <v>187</v>
      </c>
      <c r="C572" s="64" t="s">
        <v>808</v>
      </c>
      <c r="D572" s="729"/>
      <c r="E572" s="61">
        <f t="shared" si="161"/>
        <v>45608</v>
      </c>
      <c r="F572" s="62">
        <f t="shared" si="162"/>
        <v>45613</v>
      </c>
      <c r="G572" s="61">
        <f t="shared" si="162"/>
        <v>45616</v>
      </c>
    </row>
    <row r="573" spans="1:7" s="5" customFormat="1" ht="15.75" customHeight="1">
      <c r="A573" s="56"/>
      <c r="B573" s="59" t="s">
        <v>187</v>
      </c>
      <c r="C573" s="64" t="s">
        <v>809</v>
      </c>
      <c r="D573" s="729"/>
      <c r="E573" s="61">
        <f t="shared" si="161"/>
        <v>45615</v>
      </c>
      <c r="F573" s="62">
        <f t="shared" si="162"/>
        <v>45620</v>
      </c>
      <c r="G573" s="61">
        <f t="shared" si="162"/>
        <v>45623</v>
      </c>
    </row>
    <row r="574" spans="1:7" s="5" customFormat="1" ht="15.75" customHeight="1">
      <c r="A574" s="29"/>
      <c r="B574" s="59" t="s">
        <v>187</v>
      </c>
      <c r="C574" s="64" t="s">
        <v>810</v>
      </c>
      <c r="D574" s="733"/>
      <c r="E574" s="61">
        <f t="shared" si="161"/>
        <v>45622</v>
      </c>
      <c r="F574" s="62">
        <f t="shared" si="162"/>
        <v>45627</v>
      </c>
      <c r="G574" s="61">
        <f t="shared" si="162"/>
        <v>45630</v>
      </c>
    </row>
    <row r="575" spans="1:7" s="5" customFormat="1" ht="15.75" customHeight="1">
      <c r="A575" s="56"/>
      <c r="B575" s="102"/>
      <c r="C575" s="71"/>
      <c r="D575" s="72"/>
      <c r="E575" s="72"/>
      <c r="F575" s="73"/>
      <c r="G575" s="73"/>
    </row>
    <row r="576" spans="1:7" s="5" customFormat="1" ht="15.75" customHeight="1">
      <c r="A576" s="56"/>
      <c r="B576" s="102"/>
      <c r="C576" s="71"/>
      <c r="D576" s="72"/>
      <c r="E576" s="72"/>
      <c r="F576" s="73"/>
      <c r="G576" s="73"/>
    </row>
    <row r="577" spans="1:7" s="5" customFormat="1" ht="15.75" customHeight="1">
      <c r="A577" s="56" t="s">
        <v>297</v>
      </c>
      <c r="B577" s="761" t="s">
        <v>19</v>
      </c>
      <c r="C577" s="727" t="s">
        <v>20</v>
      </c>
      <c r="D577" s="727" t="s">
        <v>21</v>
      </c>
      <c r="E577" s="59" t="s">
        <v>195</v>
      </c>
      <c r="F577" s="59" t="s">
        <v>22</v>
      </c>
      <c r="G577" s="59" t="s">
        <v>403</v>
      </c>
    </row>
    <row r="578" spans="1:7" s="5" customFormat="1" ht="15.75" customHeight="1">
      <c r="A578" s="56"/>
      <c r="B578" s="728"/>
      <c r="C578" s="728"/>
      <c r="D578" s="728"/>
      <c r="E578" s="60" t="s">
        <v>14</v>
      </c>
      <c r="F578" s="59" t="s">
        <v>23</v>
      </c>
      <c r="G578" s="59" t="s">
        <v>24</v>
      </c>
    </row>
    <row r="579" spans="1:7" s="5" customFormat="1" ht="15.75" customHeight="1">
      <c r="A579" s="56"/>
      <c r="B579" s="59" t="s">
        <v>546</v>
      </c>
      <c r="C579" s="103" t="s">
        <v>811</v>
      </c>
      <c r="D579" s="742" t="s">
        <v>547</v>
      </c>
      <c r="E579" s="104">
        <v>45599</v>
      </c>
      <c r="F579" s="104">
        <f>E579+3</f>
        <v>45602</v>
      </c>
      <c r="G579" s="104">
        <f>F579+2</f>
        <v>45604</v>
      </c>
    </row>
    <row r="580" spans="1:7" s="5" customFormat="1" ht="15.75" customHeight="1">
      <c r="A580" s="56"/>
      <c r="B580" s="59" t="s">
        <v>546</v>
      </c>
      <c r="C580" s="103" t="s">
        <v>812</v>
      </c>
      <c r="D580" s="745"/>
      <c r="E580" s="104">
        <f t="shared" ref="E580:G583" si="163">E579+7</f>
        <v>45606</v>
      </c>
      <c r="F580" s="104">
        <f t="shared" si="163"/>
        <v>45609</v>
      </c>
      <c r="G580" s="104">
        <f t="shared" si="163"/>
        <v>45611</v>
      </c>
    </row>
    <row r="581" spans="1:7" s="5" customFormat="1" ht="15.75" customHeight="1">
      <c r="A581" s="56"/>
      <c r="B581" s="59" t="s">
        <v>546</v>
      </c>
      <c r="C581" s="103" t="s">
        <v>813</v>
      </c>
      <c r="D581" s="745"/>
      <c r="E581" s="104">
        <f t="shared" si="163"/>
        <v>45613</v>
      </c>
      <c r="F581" s="104">
        <f t="shared" si="163"/>
        <v>45616</v>
      </c>
      <c r="G581" s="104">
        <f t="shared" si="163"/>
        <v>45618</v>
      </c>
    </row>
    <row r="582" spans="1:7" s="5" customFormat="1" ht="15.75" customHeight="1">
      <c r="A582" s="56"/>
      <c r="B582" s="59" t="s">
        <v>546</v>
      </c>
      <c r="C582" s="103" t="s">
        <v>814</v>
      </c>
      <c r="D582" s="745"/>
      <c r="E582" s="104">
        <f t="shared" si="163"/>
        <v>45620</v>
      </c>
      <c r="F582" s="104">
        <f t="shared" si="163"/>
        <v>45623</v>
      </c>
      <c r="G582" s="104">
        <f t="shared" si="163"/>
        <v>45625</v>
      </c>
    </row>
    <row r="583" spans="1:7" s="5" customFormat="1" ht="15.75" customHeight="1">
      <c r="A583" s="56"/>
      <c r="B583" s="59" t="s">
        <v>546</v>
      </c>
      <c r="C583" s="103" t="s">
        <v>815</v>
      </c>
      <c r="D583" s="728"/>
      <c r="E583" s="104">
        <f t="shared" si="163"/>
        <v>45627</v>
      </c>
      <c r="F583" s="104">
        <f t="shared" si="163"/>
        <v>45630</v>
      </c>
      <c r="G583" s="104">
        <f t="shared" si="163"/>
        <v>45632</v>
      </c>
    </row>
    <row r="584" spans="1:7" s="5" customFormat="1" ht="15.75" customHeight="1">
      <c r="A584" s="56"/>
      <c r="B584" s="92"/>
      <c r="C584" s="105"/>
      <c r="D584" s="92"/>
      <c r="E584" s="92"/>
      <c r="F584" s="106"/>
      <c r="G584" s="106"/>
    </row>
    <row r="585" spans="1:7" s="5" customFormat="1" ht="15.75" customHeight="1">
      <c r="A585" s="56"/>
      <c r="B585" s="727" t="s">
        <v>19</v>
      </c>
      <c r="C585" s="727" t="s">
        <v>20</v>
      </c>
      <c r="D585" s="727" t="s">
        <v>21</v>
      </c>
      <c r="E585" s="59" t="s">
        <v>195</v>
      </c>
      <c r="F585" s="59" t="s">
        <v>22</v>
      </c>
      <c r="G585" s="59" t="s">
        <v>84</v>
      </c>
    </row>
    <row r="586" spans="1:7" s="5" customFormat="1" ht="15.75" customHeight="1">
      <c r="A586" s="56"/>
      <c r="B586" s="728"/>
      <c r="C586" s="728"/>
      <c r="D586" s="728"/>
      <c r="E586" s="60" t="s">
        <v>14</v>
      </c>
      <c r="F586" s="59" t="s">
        <v>23</v>
      </c>
      <c r="G586" s="59" t="s">
        <v>24</v>
      </c>
    </row>
    <row r="587" spans="1:7" s="5" customFormat="1" ht="15.75" customHeight="1">
      <c r="A587" s="56"/>
      <c r="B587" s="59" t="s">
        <v>463</v>
      </c>
      <c r="C587" s="59"/>
      <c r="D587" s="742" t="s">
        <v>548</v>
      </c>
      <c r="E587" s="104">
        <v>45599</v>
      </c>
      <c r="F587" s="61">
        <f>E587+3</f>
        <v>45602</v>
      </c>
      <c r="G587" s="61">
        <f>F587+3</f>
        <v>45605</v>
      </c>
    </row>
    <row r="588" spans="1:7" s="5" customFormat="1" ht="15.75" customHeight="1">
      <c r="A588" s="56"/>
      <c r="B588" s="59" t="s">
        <v>421</v>
      </c>
      <c r="C588" s="59" t="s">
        <v>816</v>
      </c>
      <c r="D588" s="745"/>
      <c r="E588" s="104">
        <f t="shared" ref="E588" si="164">E587+7</f>
        <v>45606</v>
      </c>
      <c r="F588" s="61">
        <f t="shared" ref="F588:G591" si="165">F587+7</f>
        <v>45609</v>
      </c>
      <c r="G588" s="61">
        <f t="shared" si="165"/>
        <v>45612</v>
      </c>
    </row>
    <row r="589" spans="1:7" s="5" customFormat="1" ht="15.75" customHeight="1">
      <c r="A589" s="56"/>
      <c r="B589" s="59" t="s">
        <v>817</v>
      </c>
      <c r="C589" s="59" t="s">
        <v>818</v>
      </c>
      <c r="D589" s="745"/>
      <c r="E589" s="104">
        <f t="shared" ref="E589" si="166">E588+7</f>
        <v>45613</v>
      </c>
      <c r="F589" s="61">
        <f t="shared" si="165"/>
        <v>45616</v>
      </c>
      <c r="G589" s="61">
        <f t="shared" si="165"/>
        <v>45619</v>
      </c>
    </row>
    <row r="590" spans="1:7" s="5" customFormat="1" ht="15.75" customHeight="1">
      <c r="A590" s="56"/>
      <c r="B590" s="59" t="s">
        <v>817</v>
      </c>
      <c r="C590" s="59" t="s">
        <v>819</v>
      </c>
      <c r="D590" s="745"/>
      <c r="E590" s="104">
        <f t="shared" ref="E590" si="167">E589+7</f>
        <v>45620</v>
      </c>
      <c r="F590" s="61">
        <f t="shared" si="165"/>
        <v>45623</v>
      </c>
      <c r="G590" s="61">
        <f t="shared" si="165"/>
        <v>45626</v>
      </c>
    </row>
    <row r="591" spans="1:7" s="5" customFormat="1" ht="15.75" customHeight="1">
      <c r="A591" s="56"/>
      <c r="B591" s="59" t="s">
        <v>421</v>
      </c>
      <c r="C591" s="59" t="s">
        <v>820</v>
      </c>
      <c r="D591" s="728"/>
      <c r="E591" s="104">
        <f t="shared" ref="E591" si="168">E590+7</f>
        <v>45627</v>
      </c>
      <c r="F591" s="61">
        <f t="shared" si="165"/>
        <v>45630</v>
      </c>
      <c r="G591" s="61">
        <f t="shared" si="165"/>
        <v>45633</v>
      </c>
    </row>
    <row r="592" spans="1:7" s="5" customFormat="1" ht="15.75" customHeight="1">
      <c r="A592" s="56"/>
      <c r="B592" s="92"/>
      <c r="C592" s="91"/>
      <c r="D592" s="92"/>
      <c r="E592" s="92"/>
      <c r="F592" s="76"/>
      <c r="G592" s="76"/>
    </row>
    <row r="593" spans="1:7" s="5" customFormat="1" ht="15.75" customHeight="1">
      <c r="A593" s="56"/>
      <c r="B593" s="102"/>
      <c r="C593" s="71"/>
      <c r="D593" s="72"/>
      <c r="E593" s="72"/>
      <c r="F593" s="73"/>
      <c r="G593" s="73"/>
    </row>
    <row r="594" spans="1:7" s="5" customFormat="1" ht="15.75" customHeight="1">
      <c r="A594" s="56" t="s">
        <v>298</v>
      </c>
      <c r="B594" s="727" t="s">
        <v>19</v>
      </c>
      <c r="C594" s="727" t="s">
        <v>20</v>
      </c>
      <c r="D594" s="727" t="s">
        <v>21</v>
      </c>
      <c r="E594" s="59" t="s">
        <v>195</v>
      </c>
      <c r="F594" s="59" t="s">
        <v>22</v>
      </c>
      <c r="G594" s="59" t="s">
        <v>85</v>
      </c>
    </row>
    <row r="595" spans="1:7" s="5" customFormat="1" ht="15.75" customHeight="1">
      <c r="A595" s="56"/>
      <c r="B595" s="728"/>
      <c r="C595" s="728"/>
      <c r="D595" s="728"/>
      <c r="E595" s="60" t="s">
        <v>14</v>
      </c>
      <c r="F595" s="59" t="s">
        <v>23</v>
      </c>
      <c r="G595" s="59" t="s">
        <v>24</v>
      </c>
    </row>
    <row r="596" spans="1:7" s="5" customFormat="1" ht="15.75" customHeight="1">
      <c r="A596" s="56"/>
      <c r="B596" s="59" t="s">
        <v>463</v>
      </c>
      <c r="C596" s="59"/>
      <c r="D596" s="732" t="s">
        <v>398</v>
      </c>
      <c r="E596" s="69">
        <v>45592</v>
      </c>
      <c r="F596" s="69">
        <f>E596+3</f>
        <v>45595</v>
      </c>
      <c r="G596" s="61">
        <f>F596+3</f>
        <v>45598</v>
      </c>
    </row>
    <row r="597" spans="1:7" s="5" customFormat="1" ht="15.75" customHeight="1">
      <c r="A597" s="56"/>
      <c r="B597" s="59" t="s">
        <v>549</v>
      </c>
      <c r="C597" s="59" t="s">
        <v>821</v>
      </c>
      <c r="D597" s="745"/>
      <c r="E597" s="69">
        <f t="shared" ref="E597:G600" si="169">E596+7</f>
        <v>45599</v>
      </c>
      <c r="F597" s="69">
        <f t="shared" si="169"/>
        <v>45602</v>
      </c>
      <c r="G597" s="61">
        <f t="shared" si="169"/>
        <v>45605</v>
      </c>
    </row>
    <row r="598" spans="1:7" s="5" customFormat="1" ht="15.75" customHeight="1">
      <c r="A598" s="56"/>
      <c r="B598" s="59" t="s">
        <v>549</v>
      </c>
      <c r="C598" s="59" t="s">
        <v>822</v>
      </c>
      <c r="D598" s="745"/>
      <c r="E598" s="69">
        <f t="shared" si="169"/>
        <v>45606</v>
      </c>
      <c r="F598" s="69">
        <f t="shared" si="169"/>
        <v>45609</v>
      </c>
      <c r="G598" s="61">
        <f t="shared" si="169"/>
        <v>45612</v>
      </c>
    </row>
    <row r="599" spans="1:7" s="5" customFormat="1" ht="15.75" customHeight="1">
      <c r="A599" s="56"/>
      <c r="B599" s="59" t="s">
        <v>549</v>
      </c>
      <c r="C599" s="59" t="s">
        <v>823</v>
      </c>
      <c r="D599" s="745"/>
      <c r="E599" s="69">
        <f t="shared" si="169"/>
        <v>45613</v>
      </c>
      <c r="F599" s="69">
        <f t="shared" si="169"/>
        <v>45616</v>
      </c>
      <c r="G599" s="61">
        <f t="shared" si="169"/>
        <v>45619</v>
      </c>
    </row>
    <row r="600" spans="1:7" s="5" customFormat="1" ht="15.75" customHeight="1">
      <c r="A600" s="56"/>
      <c r="B600" s="59" t="s">
        <v>549</v>
      </c>
      <c r="C600" s="59" t="s">
        <v>824</v>
      </c>
      <c r="D600" s="726"/>
      <c r="E600" s="69">
        <f t="shared" si="169"/>
        <v>45620</v>
      </c>
      <c r="F600" s="69">
        <f t="shared" si="169"/>
        <v>45623</v>
      </c>
      <c r="G600" s="61">
        <f t="shared" si="169"/>
        <v>45626</v>
      </c>
    </row>
    <row r="601" spans="1:7" s="5" customFormat="1" ht="15.75" customHeight="1">
      <c r="A601" s="56"/>
      <c r="B601" s="71"/>
      <c r="C601" s="71"/>
      <c r="D601" s="71"/>
      <c r="E601" s="71"/>
      <c r="F601" s="72"/>
      <c r="G601" s="73"/>
    </row>
    <row r="602" spans="1:7" s="5" customFormat="1" ht="15.75" customHeight="1">
      <c r="A602" s="56"/>
      <c r="B602" s="727" t="s">
        <v>223</v>
      </c>
      <c r="C602" s="727" t="s">
        <v>20</v>
      </c>
      <c r="D602" s="727" t="s">
        <v>21</v>
      </c>
      <c r="E602" s="59" t="s">
        <v>195</v>
      </c>
      <c r="F602" s="59" t="s">
        <v>22</v>
      </c>
      <c r="G602" s="59" t="s">
        <v>85</v>
      </c>
    </row>
    <row r="603" spans="1:7" s="5" customFormat="1" ht="15.75" customHeight="1">
      <c r="A603" s="56"/>
      <c r="B603" s="728"/>
      <c r="C603" s="728"/>
      <c r="D603" s="728"/>
      <c r="E603" s="60" t="s">
        <v>14</v>
      </c>
      <c r="F603" s="59" t="s">
        <v>23</v>
      </c>
      <c r="G603" s="59" t="s">
        <v>24</v>
      </c>
    </row>
    <row r="604" spans="1:7" s="5" customFormat="1" ht="15.75" customHeight="1">
      <c r="A604" s="56"/>
      <c r="B604" s="59" t="s">
        <v>299</v>
      </c>
      <c r="C604" s="107" t="s">
        <v>482</v>
      </c>
      <c r="D604" s="718" t="s">
        <v>387</v>
      </c>
      <c r="E604" s="61">
        <v>45595</v>
      </c>
      <c r="F604" s="61">
        <f>E604+3</f>
        <v>45598</v>
      </c>
      <c r="G604" s="61">
        <f>F604+3</f>
        <v>45601</v>
      </c>
    </row>
    <row r="605" spans="1:7" s="5" customFormat="1" ht="15.75" customHeight="1">
      <c r="A605" s="56"/>
      <c r="B605" s="59" t="s">
        <v>299</v>
      </c>
      <c r="C605" s="107" t="s">
        <v>825</v>
      </c>
      <c r="D605" s="729"/>
      <c r="E605" s="61">
        <f t="shared" ref="E605:G608" si="170">E604+7</f>
        <v>45602</v>
      </c>
      <c r="F605" s="61">
        <f t="shared" si="170"/>
        <v>45605</v>
      </c>
      <c r="G605" s="61">
        <f t="shared" si="170"/>
        <v>45608</v>
      </c>
    </row>
    <row r="606" spans="1:7" s="5" customFormat="1" ht="15.75" customHeight="1">
      <c r="A606" s="56"/>
      <c r="B606" s="59" t="s">
        <v>299</v>
      </c>
      <c r="C606" s="107" t="s">
        <v>550</v>
      </c>
      <c r="D606" s="729"/>
      <c r="E606" s="61">
        <f t="shared" si="170"/>
        <v>45609</v>
      </c>
      <c r="F606" s="61">
        <f t="shared" si="170"/>
        <v>45612</v>
      </c>
      <c r="G606" s="61">
        <f t="shared" si="170"/>
        <v>45615</v>
      </c>
    </row>
    <row r="607" spans="1:7" s="5" customFormat="1" ht="15.75" customHeight="1">
      <c r="A607" s="56"/>
      <c r="B607" s="59" t="s">
        <v>299</v>
      </c>
      <c r="C607" s="107" t="s">
        <v>551</v>
      </c>
      <c r="D607" s="729"/>
      <c r="E607" s="61">
        <f t="shared" si="170"/>
        <v>45616</v>
      </c>
      <c r="F607" s="61">
        <f t="shared" si="170"/>
        <v>45619</v>
      </c>
      <c r="G607" s="61">
        <f t="shared" si="170"/>
        <v>45622</v>
      </c>
    </row>
    <row r="608" spans="1:7" s="5" customFormat="1" ht="15.75" customHeight="1">
      <c r="A608" s="56"/>
      <c r="B608" s="59" t="s">
        <v>299</v>
      </c>
      <c r="C608" s="107" t="s">
        <v>552</v>
      </c>
      <c r="D608" s="733"/>
      <c r="E608" s="61">
        <f t="shared" si="170"/>
        <v>45623</v>
      </c>
      <c r="F608" s="61">
        <f t="shared" si="170"/>
        <v>45626</v>
      </c>
      <c r="G608" s="61">
        <f t="shared" si="170"/>
        <v>45629</v>
      </c>
    </row>
    <row r="609" spans="1:7" s="5" customFormat="1" ht="15.75" customHeight="1">
      <c r="A609" s="56"/>
      <c r="B609" s="66"/>
      <c r="C609" s="92"/>
      <c r="D609" s="92"/>
      <c r="E609" s="92"/>
      <c r="F609" s="76"/>
      <c r="G609" s="76"/>
    </row>
    <row r="610" spans="1:7" s="5" customFormat="1" ht="15.75" customHeight="1">
      <c r="A610" s="56"/>
      <c r="B610" s="102"/>
      <c r="C610" s="71"/>
      <c r="D610" s="72"/>
      <c r="E610" s="72"/>
      <c r="F610" s="73"/>
      <c r="G610" s="73"/>
    </row>
    <row r="611" spans="1:7" s="5" customFormat="1" ht="15.75" customHeight="1">
      <c r="A611" s="56"/>
      <c r="B611" s="727" t="s">
        <v>19</v>
      </c>
      <c r="C611" s="727" t="s">
        <v>20</v>
      </c>
      <c r="D611" s="727" t="s">
        <v>21</v>
      </c>
      <c r="E611" s="59" t="s">
        <v>195</v>
      </c>
      <c r="F611" s="59" t="s">
        <v>22</v>
      </c>
      <c r="G611" s="59" t="s">
        <v>401</v>
      </c>
    </row>
    <row r="612" spans="1:7" s="5" customFormat="1" ht="15.75" customHeight="1">
      <c r="A612" s="56" t="s">
        <v>86</v>
      </c>
      <c r="B612" s="728"/>
      <c r="C612" s="728"/>
      <c r="D612" s="728"/>
      <c r="E612" s="60" t="s">
        <v>300</v>
      </c>
      <c r="F612" s="59" t="s">
        <v>23</v>
      </c>
      <c r="G612" s="59" t="s">
        <v>24</v>
      </c>
    </row>
    <row r="613" spans="1:7" s="5" customFormat="1" ht="15.75" customHeight="1">
      <c r="A613" s="56"/>
      <c r="B613" s="138" t="s">
        <v>303</v>
      </c>
      <c r="C613" s="68" t="s">
        <v>826</v>
      </c>
      <c r="D613" s="725" t="s">
        <v>304</v>
      </c>
      <c r="E613" s="61">
        <v>45596</v>
      </c>
      <c r="F613" s="61">
        <f>E613+5</f>
        <v>45601</v>
      </c>
      <c r="G613" s="61">
        <f>F613+3</f>
        <v>45604</v>
      </c>
    </row>
    <row r="614" spans="1:7" s="5" customFormat="1" ht="15.75" customHeight="1">
      <c r="A614" s="56"/>
      <c r="B614" s="138" t="s">
        <v>303</v>
      </c>
      <c r="C614" s="68" t="s">
        <v>778</v>
      </c>
      <c r="D614" s="745"/>
      <c r="E614" s="61">
        <f t="shared" ref="E614" si="171">E613+7</f>
        <v>45603</v>
      </c>
      <c r="F614" s="61">
        <f t="shared" ref="F614:G617" si="172">F613+7</f>
        <v>45608</v>
      </c>
      <c r="G614" s="61">
        <f t="shared" si="172"/>
        <v>45611</v>
      </c>
    </row>
    <row r="615" spans="1:7" s="5" customFormat="1" ht="15.75" customHeight="1">
      <c r="A615" s="56"/>
      <c r="B615" s="138" t="s">
        <v>303</v>
      </c>
      <c r="C615" s="68" t="s">
        <v>779</v>
      </c>
      <c r="D615" s="745"/>
      <c r="E615" s="61">
        <f t="shared" ref="E615" si="173">E614+7</f>
        <v>45610</v>
      </c>
      <c r="F615" s="61">
        <f t="shared" si="172"/>
        <v>45615</v>
      </c>
      <c r="G615" s="61">
        <f t="shared" si="172"/>
        <v>45618</v>
      </c>
    </row>
    <row r="616" spans="1:7" s="5" customFormat="1" ht="15.75" customHeight="1">
      <c r="A616" s="56"/>
      <c r="B616" s="138" t="s">
        <v>303</v>
      </c>
      <c r="C616" s="68" t="s">
        <v>827</v>
      </c>
      <c r="D616" s="745"/>
      <c r="E616" s="61">
        <f t="shared" ref="E616" si="174">E615+7</f>
        <v>45617</v>
      </c>
      <c r="F616" s="61">
        <f t="shared" si="172"/>
        <v>45622</v>
      </c>
      <c r="G616" s="61">
        <f t="shared" si="172"/>
        <v>45625</v>
      </c>
    </row>
    <row r="617" spans="1:7" s="5" customFormat="1" ht="15.75" customHeight="1">
      <c r="A617" s="29"/>
      <c r="B617" s="138" t="s">
        <v>303</v>
      </c>
      <c r="C617" s="68" t="s">
        <v>828</v>
      </c>
      <c r="D617" s="726"/>
      <c r="E617" s="61">
        <f t="shared" ref="E617" si="175">E616+7</f>
        <v>45624</v>
      </c>
      <c r="F617" s="61">
        <f t="shared" si="172"/>
        <v>45629</v>
      </c>
      <c r="G617" s="61">
        <f t="shared" si="172"/>
        <v>45632</v>
      </c>
    </row>
    <row r="618" spans="1:7" s="5" customFormat="1" ht="15.75" customHeight="1">
      <c r="A618" s="56"/>
      <c r="B618" s="92"/>
      <c r="C618" s="92"/>
      <c r="D618" s="92"/>
      <c r="E618" s="76"/>
      <c r="F618" s="76"/>
      <c r="G618" s="76"/>
    </row>
    <row r="619" spans="1:7" s="5" customFormat="1" ht="15.75" customHeight="1">
      <c r="A619" s="56"/>
      <c r="B619" s="102"/>
      <c r="C619" s="71"/>
      <c r="D619" s="72"/>
      <c r="E619" s="72"/>
      <c r="F619" s="73"/>
      <c r="G619" s="73"/>
    </row>
    <row r="620" spans="1:7" s="5" customFormat="1" ht="15.75" customHeight="1">
      <c r="A620" s="56"/>
      <c r="B620" s="727" t="s">
        <v>19</v>
      </c>
      <c r="C620" s="727" t="s">
        <v>20</v>
      </c>
      <c r="D620" s="727" t="s">
        <v>21</v>
      </c>
      <c r="E620" s="59" t="s">
        <v>195</v>
      </c>
      <c r="F620" s="59" t="s">
        <v>22</v>
      </c>
      <c r="G620" s="59" t="s">
        <v>301</v>
      </c>
    </row>
    <row r="621" spans="1:7" s="5" customFormat="1" ht="15.75" customHeight="1">
      <c r="A621" s="56" t="s">
        <v>302</v>
      </c>
      <c r="B621" s="728"/>
      <c r="C621" s="728"/>
      <c r="D621" s="728"/>
      <c r="E621" s="59" t="s">
        <v>14</v>
      </c>
      <c r="F621" s="59" t="s">
        <v>23</v>
      </c>
      <c r="G621" s="59" t="s">
        <v>24</v>
      </c>
    </row>
    <row r="622" spans="1:7" s="5" customFormat="1" ht="15.75" customHeight="1">
      <c r="A622" s="56"/>
      <c r="B622" s="138" t="s">
        <v>303</v>
      </c>
      <c r="C622" s="68" t="s">
        <v>826</v>
      </c>
      <c r="D622" s="725" t="s">
        <v>304</v>
      </c>
      <c r="E622" s="61">
        <v>45596</v>
      </c>
      <c r="F622" s="61">
        <f>E622+5</f>
        <v>45601</v>
      </c>
      <c r="G622" s="61">
        <f>F622+1</f>
        <v>45602</v>
      </c>
    </row>
    <row r="623" spans="1:7" s="5" customFormat="1" ht="15.75" customHeight="1">
      <c r="A623" s="56"/>
      <c r="B623" s="138" t="s">
        <v>303</v>
      </c>
      <c r="C623" s="68" t="s">
        <v>778</v>
      </c>
      <c r="D623" s="745"/>
      <c r="E623" s="61">
        <f t="shared" ref="E623:E626" si="176">E622+7</f>
        <v>45603</v>
      </c>
      <c r="F623" s="61">
        <f t="shared" ref="F623:G626" si="177">F622+7</f>
        <v>45608</v>
      </c>
      <c r="G623" s="61">
        <f t="shared" si="177"/>
        <v>45609</v>
      </c>
    </row>
    <row r="624" spans="1:7" s="5" customFormat="1" ht="15.75" customHeight="1">
      <c r="A624" s="56"/>
      <c r="B624" s="138" t="s">
        <v>303</v>
      </c>
      <c r="C624" s="68" t="s">
        <v>779</v>
      </c>
      <c r="D624" s="745"/>
      <c r="E624" s="61">
        <f t="shared" si="176"/>
        <v>45610</v>
      </c>
      <c r="F624" s="61">
        <f t="shared" si="177"/>
        <v>45615</v>
      </c>
      <c r="G624" s="61">
        <f t="shared" si="177"/>
        <v>45616</v>
      </c>
    </row>
    <row r="625" spans="1:7" s="5" customFormat="1" ht="15.75" customHeight="1">
      <c r="A625" s="56"/>
      <c r="B625" s="138" t="s">
        <v>303</v>
      </c>
      <c r="C625" s="68" t="s">
        <v>827</v>
      </c>
      <c r="D625" s="745"/>
      <c r="E625" s="61">
        <f t="shared" si="176"/>
        <v>45617</v>
      </c>
      <c r="F625" s="61">
        <f t="shared" si="177"/>
        <v>45622</v>
      </c>
      <c r="G625" s="61">
        <f t="shared" si="177"/>
        <v>45623</v>
      </c>
    </row>
    <row r="626" spans="1:7" s="5" customFormat="1" ht="15.75" customHeight="1">
      <c r="A626" s="56"/>
      <c r="B626" s="138" t="s">
        <v>303</v>
      </c>
      <c r="C626" s="68" t="s">
        <v>828</v>
      </c>
      <c r="D626" s="726"/>
      <c r="E626" s="61">
        <f t="shared" si="176"/>
        <v>45624</v>
      </c>
      <c r="F626" s="61">
        <f t="shared" si="177"/>
        <v>45629</v>
      </c>
      <c r="G626" s="61">
        <f t="shared" si="177"/>
        <v>45630</v>
      </c>
    </row>
    <row r="627" spans="1:7" s="5" customFormat="1" ht="15.75" customHeight="1">
      <c r="A627" s="56"/>
      <c r="B627" s="71"/>
      <c r="C627" s="71"/>
      <c r="D627" s="72"/>
      <c r="E627" s="72"/>
      <c r="F627" s="73"/>
      <c r="G627" s="73"/>
    </row>
    <row r="628" spans="1:7" s="5" customFormat="1" ht="15.75">
      <c r="A628" s="56"/>
      <c r="B628" s="727" t="s">
        <v>223</v>
      </c>
      <c r="C628" s="727" t="s">
        <v>20</v>
      </c>
      <c r="D628" s="727" t="s">
        <v>21</v>
      </c>
      <c r="E628" s="59" t="s">
        <v>195</v>
      </c>
      <c r="F628" s="59" t="s">
        <v>22</v>
      </c>
      <c r="G628" s="59" t="s">
        <v>87</v>
      </c>
    </row>
    <row r="629" spans="1:7" s="5" customFormat="1" ht="15.75" customHeight="1">
      <c r="A629" s="56"/>
      <c r="B629" s="728"/>
      <c r="C629" s="728"/>
      <c r="D629" s="728"/>
      <c r="E629" s="60" t="s">
        <v>14</v>
      </c>
      <c r="F629" s="59" t="s">
        <v>23</v>
      </c>
      <c r="G629" s="59" t="s">
        <v>24</v>
      </c>
    </row>
    <row r="630" spans="1:7" s="5" customFormat="1" ht="15.75" customHeight="1">
      <c r="A630" s="56"/>
      <c r="B630" s="59" t="s">
        <v>305</v>
      </c>
      <c r="C630" s="65" t="s">
        <v>793</v>
      </c>
      <c r="D630" s="760" t="s">
        <v>406</v>
      </c>
      <c r="E630" s="61">
        <v>45594</v>
      </c>
      <c r="F630" s="61">
        <f>E630+3</f>
        <v>45597</v>
      </c>
      <c r="G630" s="61">
        <f>F630+2</f>
        <v>45599</v>
      </c>
    </row>
    <row r="631" spans="1:7" s="5" customFormat="1" ht="15.75" customHeight="1">
      <c r="A631" s="56"/>
      <c r="B631" s="59" t="s">
        <v>305</v>
      </c>
      <c r="C631" s="65" t="s">
        <v>777</v>
      </c>
      <c r="D631" s="745"/>
      <c r="E631" s="61">
        <f>E630+7</f>
        <v>45601</v>
      </c>
      <c r="F631" s="61">
        <f t="shared" ref="E631:G634" si="178">F630+7</f>
        <v>45604</v>
      </c>
      <c r="G631" s="61">
        <f t="shared" si="178"/>
        <v>45606</v>
      </c>
    </row>
    <row r="632" spans="1:7" s="5" customFormat="1" ht="15.75" customHeight="1">
      <c r="A632" s="56"/>
      <c r="B632" s="59" t="s">
        <v>305</v>
      </c>
      <c r="C632" s="65" t="s">
        <v>778</v>
      </c>
      <c r="D632" s="745"/>
      <c r="E632" s="61">
        <f t="shared" si="178"/>
        <v>45608</v>
      </c>
      <c r="F632" s="61">
        <f t="shared" si="178"/>
        <v>45611</v>
      </c>
      <c r="G632" s="61">
        <f t="shared" si="178"/>
        <v>45613</v>
      </c>
    </row>
    <row r="633" spans="1:7" s="5" customFormat="1" ht="15.75" customHeight="1">
      <c r="A633" s="56"/>
      <c r="B633" s="59" t="s">
        <v>305</v>
      </c>
      <c r="C633" s="65" t="s">
        <v>779</v>
      </c>
      <c r="D633" s="745"/>
      <c r="E633" s="61">
        <f t="shared" si="178"/>
        <v>45615</v>
      </c>
      <c r="F633" s="61">
        <f t="shared" si="178"/>
        <v>45618</v>
      </c>
      <c r="G633" s="61">
        <f t="shared" si="178"/>
        <v>45620</v>
      </c>
    </row>
    <row r="634" spans="1:7" s="5" customFormat="1" ht="15.75" customHeight="1">
      <c r="A634" s="56"/>
      <c r="B634" s="59" t="s">
        <v>305</v>
      </c>
      <c r="C634" s="65" t="s">
        <v>827</v>
      </c>
      <c r="D634" s="728"/>
      <c r="E634" s="61">
        <f t="shared" si="178"/>
        <v>45622</v>
      </c>
      <c r="F634" s="61">
        <f t="shared" si="178"/>
        <v>45625</v>
      </c>
      <c r="G634" s="61">
        <f t="shared" si="178"/>
        <v>45627</v>
      </c>
    </row>
    <row r="635" spans="1:7" s="5" customFormat="1" ht="15.75" customHeight="1">
      <c r="A635" s="56"/>
      <c r="B635" s="92"/>
      <c r="C635" s="92"/>
      <c r="D635" s="92"/>
      <c r="E635" s="92"/>
      <c r="F635" s="76"/>
      <c r="G635" s="76"/>
    </row>
    <row r="636" spans="1:7" s="5" customFormat="1" ht="15.75" customHeight="1">
      <c r="A636" s="56"/>
      <c r="B636" s="102"/>
      <c r="C636" s="71"/>
      <c r="D636" s="72"/>
      <c r="E636" s="72"/>
      <c r="F636" s="73"/>
      <c r="G636" s="73"/>
    </row>
    <row r="637" spans="1:7" s="5" customFormat="1" ht="15.75" customHeight="1">
      <c r="A637" s="56" t="s">
        <v>306</v>
      </c>
      <c r="B637" s="727" t="s">
        <v>19</v>
      </c>
      <c r="C637" s="727" t="s">
        <v>20</v>
      </c>
      <c r="D637" s="727" t="s">
        <v>21</v>
      </c>
      <c r="E637" s="59" t="s">
        <v>195</v>
      </c>
      <c r="F637" s="59" t="s">
        <v>22</v>
      </c>
      <c r="G637" s="59" t="s">
        <v>88</v>
      </c>
    </row>
    <row r="638" spans="1:7" s="5" customFormat="1" ht="15.75" customHeight="1">
      <c r="A638" s="56"/>
      <c r="B638" s="728"/>
      <c r="C638" s="728"/>
      <c r="D638" s="728"/>
      <c r="E638" s="60" t="s">
        <v>14</v>
      </c>
      <c r="F638" s="59" t="s">
        <v>23</v>
      </c>
      <c r="G638" s="59" t="s">
        <v>24</v>
      </c>
    </row>
    <row r="639" spans="1:7" s="5" customFormat="1" ht="15.75" customHeight="1">
      <c r="A639" s="56"/>
      <c r="B639" s="138" t="s">
        <v>303</v>
      </c>
      <c r="C639" s="68" t="s">
        <v>826</v>
      </c>
      <c r="D639" s="725" t="s">
        <v>304</v>
      </c>
      <c r="E639" s="61">
        <v>45596</v>
      </c>
      <c r="F639" s="61">
        <f>E639+5</f>
        <v>45601</v>
      </c>
      <c r="G639" s="61">
        <f>F639+4</f>
        <v>45605</v>
      </c>
    </row>
    <row r="640" spans="1:7" s="5" customFormat="1" ht="15.75" customHeight="1">
      <c r="A640" s="56"/>
      <c r="B640" s="138" t="s">
        <v>303</v>
      </c>
      <c r="C640" s="68" t="s">
        <v>778</v>
      </c>
      <c r="D640" s="745"/>
      <c r="E640" s="61">
        <f t="shared" ref="E640:E643" si="179">E639+7</f>
        <v>45603</v>
      </c>
      <c r="F640" s="61">
        <f t="shared" ref="F640:G643" si="180">F639+7</f>
        <v>45608</v>
      </c>
      <c r="G640" s="61">
        <f t="shared" si="180"/>
        <v>45612</v>
      </c>
    </row>
    <row r="641" spans="1:8" s="5" customFormat="1" ht="15.75" customHeight="1">
      <c r="A641" s="56"/>
      <c r="B641" s="138" t="s">
        <v>303</v>
      </c>
      <c r="C641" s="68" t="s">
        <v>779</v>
      </c>
      <c r="D641" s="745"/>
      <c r="E641" s="61">
        <f t="shared" si="179"/>
        <v>45610</v>
      </c>
      <c r="F641" s="61">
        <f t="shared" si="180"/>
        <v>45615</v>
      </c>
      <c r="G641" s="61">
        <f t="shared" si="180"/>
        <v>45619</v>
      </c>
    </row>
    <row r="642" spans="1:8" s="5" customFormat="1" ht="15.75" customHeight="1">
      <c r="A642" s="56"/>
      <c r="B642" s="138" t="s">
        <v>303</v>
      </c>
      <c r="C642" s="68" t="s">
        <v>827</v>
      </c>
      <c r="D642" s="745"/>
      <c r="E642" s="61">
        <f t="shared" si="179"/>
        <v>45617</v>
      </c>
      <c r="F642" s="61">
        <f t="shared" si="180"/>
        <v>45622</v>
      </c>
      <c r="G642" s="61">
        <f t="shared" si="180"/>
        <v>45626</v>
      </c>
    </row>
    <row r="643" spans="1:8" s="5" customFormat="1" ht="15.75" customHeight="1">
      <c r="A643" s="56"/>
      <c r="B643" s="138" t="s">
        <v>303</v>
      </c>
      <c r="C643" s="68" t="s">
        <v>828</v>
      </c>
      <c r="D643" s="726"/>
      <c r="E643" s="61">
        <f t="shared" si="179"/>
        <v>45624</v>
      </c>
      <c r="F643" s="61">
        <f t="shared" si="180"/>
        <v>45629</v>
      </c>
      <c r="G643" s="61">
        <f t="shared" si="180"/>
        <v>45633</v>
      </c>
    </row>
    <row r="644" spans="1:8" s="5" customFormat="1" ht="15.75" customHeight="1">
      <c r="A644" s="56"/>
      <c r="B644" s="746"/>
      <c r="C644" s="746"/>
      <c r="D644" s="746"/>
      <c r="E644" s="14"/>
      <c r="F644" s="14"/>
      <c r="G644" s="14"/>
    </row>
    <row r="645" spans="1:8" s="5" customFormat="1" ht="15.75" customHeight="1">
      <c r="A645" s="56"/>
      <c r="B645" s="747"/>
      <c r="C645" s="747"/>
      <c r="D645" s="747"/>
      <c r="E645" s="14"/>
      <c r="F645" s="14"/>
      <c r="G645" s="14"/>
    </row>
    <row r="646" spans="1:8" s="5" customFormat="1" ht="15.75" customHeight="1">
      <c r="A646" s="31" t="s">
        <v>290</v>
      </c>
      <c r="B646" s="32"/>
      <c r="C646" s="32"/>
      <c r="D646" s="32"/>
      <c r="E646" s="32"/>
      <c r="F646" s="32"/>
      <c r="G646" s="32"/>
    </row>
    <row r="647" spans="1:8" s="5" customFormat="1" ht="15.75" customHeight="1">
      <c r="A647" s="56"/>
      <c r="B647" s="18"/>
      <c r="C647" s="54"/>
      <c r="D647" s="9"/>
      <c r="E647" s="19"/>
      <c r="F647" s="54"/>
      <c r="G647" s="54"/>
    </row>
    <row r="648" spans="1:8" s="5" customFormat="1" ht="15.75" customHeight="1">
      <c r="A648" s="172" t="s">
        <v>307</v>
      </c>
      <c r="B648" s="739" t="s">
        <v>19</v>
      </c>
      <c r="C648" s="731" t="s">
        <v>20</v>
      </c>
      <c r="D648" s="731" t="s">
        <v>21</v>
      </c>
      <c r="E648" s="42" t="s">
        <v>195</v>
      </c>
      <c r="F648" s="42" t="s">
        <v>22</v>
      </c>
      <c r="G648" s="52" t="s">
        <v>308</v>
      </c>
    </row>
    <row r="649" spans="1:8" s="5" customFormat="1" ht="15.75" customHeight="1">
      <c r="A649" s="56"/>
      <c r="B649" s="740"/>
      <c r="C649" s="724"/>
      <c r="D649" s="724"/>
      <c r="E649" s="53" t="s">
        <v>14</v>
      </c>
      <c r="F649" s="20" t="s">
        <v>23</v>
      </c>
      <c r="G649" s="42" t="s">
        <v>24</v>
      </c>
    </row>
    <row r="650" spans="1:8" s="5" customFormat="1" ht="15.75" customHeight="1">
      <c r="A650" s="56"/>
      <c r="B650" s="59" t="s">
        <v>1009</v>
      </c>
      <c r="C650" s="89" t="s">
        <v>554</v>
      </c>
      <c r="D650" s="718" t="s">
        <v>431</v>
      </c>
      <c r="E650" s="86">
        <v>45596</v>
      </c>
      <c r="F650" s="86">
        <f>E650+4</f>
        <v>45600</v>
      </c>
      <c r="G650" s="61">
        <f>F650+5</f>
        <v>45605</v>
      </c>
      <c r="H650" s="78"/>
    </row>
    <row r="651" spans="1:8" s="5" customFormat="1" ht="15.75" customHeight="1">
      <c r="A651" s="56"/>
      <c r="B651" s="59" t="s">
        <v>1010</v>
      </c>
      <c r="C651" s="97" t="s">
        <v>1011</v>
      </c>
      <c r="D651" s="729"/>
      <c r="E651" s="86">
        <f t="shared" ref="E651" si="181">E650+7</f>
        <v>45603</v>
      </c>
      <c r="F651" s="86">
        <f t="shared" ref="F651:G654" si="182">F650+7</f>
        <v>45607</v>
      </c>
      <c r="G651" s="61">
        <f t="shared" si="182"/>
        <v>45612</v>
      </c>
      <c r="H651" s="78"/>
    </row>
    <row r="652" spans="1:8" s="5" customFormat="1" ht="15.75" customHeight="1">
      <c r="A652" s="56"/>
      <c r="B652" s="89" t="s">
        <v>1012</v>
      </c>
      <c r="C652" s="89" t="s">
        <v>1013</v>
      </c>
      <c r="D652" s="729"/>
      <c r="E652" s="86">
        <f t="shared" ref="E652" si="183">E651+7</f>
        <v>45610</v>
      </c>
      <c r="F652" s="86">
        <f t="shared" si="182"/>
        <v>45614</v>
      </c>
      <c r="G652" s="61">
        <f t="shared" si="182"/>
        <v>45619</v>
      </c>
      <c r="H652" s="78"/>
    </row>
    <row r="653" spans="1:8" s="5" customFormat="1" ht="15.75" customHeight="1">
      <c r="A653" s="33"/>
      <c r="B653" s="59" t="s">
        <v>1010</v>
      </c>
      <c r="C653" s="59" t="s">
        <v>1014</v>
      </c>
      <c r="D653" s="729"/>
      <c r="E653" s="86">
        <f t="shared" ref="E653" si="184">E652+7</f>
        <v>45617</v>
      </c>
      <c r="F653" s="86">
        <f t="shared" si="182"/>
        <v>45621</v>
      </c>
      <c r="G653" s="61">
        <f t="shared" si="182"/>
        <v>45626</v>
      </c>
      <c r="H653" s="78"/>
    </row>
    <row r="654" spans="1:8" s="5" customFormat="1" ht="15.75" customHeight="1">
      <c r="A654" s="56"/>
      <c r="B654" s="167" t="s">
        <v>1012</v>
      </c>
      <c r="C654" s="59" t="s">
        <v>1015</v>
      </c>
      <c r="D654" s="730"/>
      <c r="E654" s="86">
        <f t="shared" ref="E654" si="185">E653+7</f>
        <v>45624</v>
      </c>
      <c r="F654" s="86">
        <f t="shared" si="182"/>
        <v>45628</v>
      </c>
      <c r="G654" s="61">
        <f t="shared" si="182"/>
        <v>45633</v>
      </c>
      <c r="H654" s="78"/>
    </row>
    <row r="655" spans="1:8" s="5" customFormat="1" ht="15.75" customHeight="1">
      <c r="A655" s="56"/>
      <c r="B655" s="163"/>
      <c r="C655" s="161"/>
      <c r="D655" s="160"/>
      <c r="E655" s="164"/>
      <c r="F655" s="164"/>
      <c r="G655" s="165"/>
      <c r="H655" s="78"/>
    </row>
    <row r="656" spans="1:8" s="5" customFormat="1" ht="15.75" customHeight="1">
      <c r="A656" s="56"/>
      <c r="B656" s="727" t="s">
        <v>19</v>
      </c>
      <c r="C656" s="725" t="s">
        <v>20</v>
      </c>
      <c r="D656" s="725" t="s">
        <v>21</v>
      </c>
      <c r="E656" s="59" t="s">
        <v>195</v>
      </c>
      <c r="F656" s="59" t="s">
        <v>22</v>
      </c>
      <c r="G656" s="63" t="s">
        <v>386</v>
      </c>
      <c r="H656" s="78"/>
    </row>
    <row r="657" spans="1:8" s="5" customFormat="1" ht="15.75" customHeight="1">
      <c r="A657" s="56"/>
      <c r="B657" s="728"/>
      <c r="C657" s="726"/>
      <c r="D657" s="726"/>
      <c r="E657" s="64" t="s">
        <v>14</v>
      </c>
      <c r="F657" s="74" t="s">
        <v>23</v>
      </c>
      <c r="G657" s="59" t="s">
        <v>24</v>
      </c>
      <c r="H657" s="78"/>
    </row>
    <row r="658" spans="1:8" s="5" customFormat="1" ht="15.75" customHeight="1">
      <c r="A658" s="56"/>
      <c r="B658" s="126" t="s">
        <v>464</v>
      </c>
      <c r="C658" s="59" t="s">
        <v>775</v>
      </c>
      <c r="D658" s="732" t="s">
        <v>275</v>
      </c>
      <c r="E658" s="86">
        <v>45599</v>
      </c>
      <c r="F658" s="86">
        <f>E658+3</f>
        <v>45602</v>
      </c>
      <c r="G658" s="61">
        <f>F658+4</f>
        <v>45606</v>
      </c>
      <c r="H658" s="78"/>
    </row>
    <row r="659" spans="1:8" s="5" customFormat="1" ht="15.75" customHeight="1">
      <c r="A659" s="56"/>
      <c r="B659" s="59" t="s">
        <v>776</v>
      </c>
      <c r="C659" s="59" t="s">
        <v>1003</v>
      </c>
      <c r="D659" s="729"/>
      <c r="E659" s="86">
        <f t="shared" ref="E659:G662" si="186">E658+7</f>
        <v>45606</v>
      </c>
      <c r="F659" s="86">
        <f t="shared" si="186"/>
        <v>45609</v>
      </c>
      <c r="G659" s="61">
        <f t="shared" si="186"/>
        <v>45613</v>
      </c>
      <c r="H659" s="78"/>
    </row>
    <row r="660" spans="1:8" s="5" customFormat="1" ht="15.75" customHeight="1">
      <c r="A660" s="56"/>
      <c r="B660" s="126" t="s">
        <v>464</v>
      </c>
      <c r="C660" s="59" t="s">
        <v>1004</v>
      </c>
      <c r="D660" s="729"/>
      <c r="E660" s="86">
        <f t="shared" si="186"/>
        <v>45613</v>
      </c>
      <c r="F660" s="86">
        <f t="shared" si="186"/>
        <v>45616</v>
      </c>
      <c r="G660" s="61">
        <f t="shared" si="186"/>
        <v>45620</v>
      </c>
      <c r="H660" s="78"/>
    </row>
    <row r="661" spans="1:8" s="5" customFormat="1" ht="15.75" customHeight="1">
      <c r="A661" s="56"/>
      <c r="B661" s="59" t="s">
        <v>776</v>
      </c>
      <c r="C661" s="59" t="s">
        <v>1005</v>
      </c>
      <c r="D661" s="729"/>
      <c r="E661" s="86">
        <f t="shared" si="186"/>
        <v>45620</v>
      </c>
      <c r="F661" s="86">
        <f t="shared" si="186"/>
        <v>45623</v>
      </c>
      <c r="G661" s="61">
        <f t="shared" si="186"/>
        <v>45627</v>
      </c>
      <c r="H661" s="78"/>
    </row>
    <row r="662" spans="1:8" s="5" customFormat="1" ht="15.75" customHeight="1">
      <c r="A662" s="56"/>
      <c r="B662" s="126" t="s">
        <v>464</v>
      </c>
      <c r="C662" s="59" t="s">
        <v>1006</v>
      </c>
      <c r="D662" s="733"/>
      <c r="E662" s="86">
        <f t="shared" si="186"/>
        <v>45627</v>
      </c>
      <c r="F662" s="86">
        <f t="shared" si="186"/>
        <v>45630</v>
      </c>
      <c r="G662" s="61">
        <f t="shared" si="186"/>
        <v>45634</v>
      </c>
      <c r="H662" s="78"/>
    </row>
    <row r="663" spans="1:8" s="5" customFormat="1" ht="15.75" customHeight="1">
      <c r="A663" s="56"/>
      <c r="B663" s="79"/>
      <c r="C663" s="79"/>
      <c r="D663" s="81"/>
      <c r="E663" s="76"/>
      <c r="F663" s="76"/>
      <c r="G663" s="76"/>
      <c r="H663" s="78"/>
    </row>
    <row r="664" spans="1:8" s="5" customFormat="1" ht="15.75" customHeight="1">
      <c r="A664" s="56"/>
      <c r="B664" s="727" t="s">
        <v>19</v>
      </c>
      <c r="C664" s="725" t="s">
        <v>20</v>
      </c>
      <c r="D664" s="725" t="s">
        <v>21</v>
      </c>
      <c r="E664" s="59" t="s">
        <v>195</v>
      </c>
      <c r="F664" s="59" t="s">
        <v>22</v>
      </c>
      <c r="G664" s="63" t="s">
        <v>308</v>
      </c>
      <c r="H664" s="78"/>
    </row>
    <row r="665" spans="1:8" s="5" customFormat="1" ht="15.75" customHeight="1">
      <c r="A665" s="56"/>
      <c r="B665" s="728"/>
      <c r="C665" s="726"/>
      <c r="D665" s="726"/>
      <c r="E665" s="64" t="s">
        <v>14</v>
      </c>
      <c r="F665" s="74" t="s">
        <v>23</v>
      </c>
      <c r="G665" s="59" t="s">
        <v>24</v>
      </c>
      <c r="H665" s="78"/>
    </row>
    <row r="666" spans="1:8" s="5" customFormat="1" ht="15.75" customHeight="1">
      <c r="A666" s="56"/>
      <c r="B666" s="89" t="s">
        <v>558</v>
      </c>
      <c r="C666" s="89" t="s">
        <v>465</v>
      </c>
      <c r="D666" s="718" t="s">
        <v>392</v>
      </c>
      <c r="E666" s="86">
        <v>45596</v>
      </c>
      <c r="F666" s="86">
        <f>E666+3</f>
        <v>45599</v>
      </c>
      <c r="G666" s="61">
        <f>F666+3</f>
        <v>45602</v>
      </c>
      <c r="H666" s="78"/>
    </row>
    <row r="667" spans="1:8" s="5" customFormat="1" ht="15.75" customHeight="1">
      <c r="A667" s="56"/>
      <c r="B667" s="89" t="s">
        <v>556</v>
      </c>
      <c r="C667" s="89" t="s">
        <v>465</v>
      </c>
      <c r="D667" s="729"/>
      <c r="E667" s="86">
        <f t="shared" ref="E667:G670" si="187">E666+7</f>
        <v>45603</v>
      </c>
      <c r="F667" s="86">
        <f t="shared" si="187"/>
        <v>45606</v>
      </c>
      <c r="G667" s="61">
        <f t="shared" si="187"/>
        <v>45609</v>
      </c>
      <c r="H667" s="78"/>
    </row>
    <row r="668" spans="1:8" s="5" customFormat="1" ht="15.75" customHeight="1">
      <c r="A668" s="56"/>
      <c r="B668" s="89" t="s">
        <v>557</v>
      </c>
      <c r="C668" s="89" t="s">
        <v>1007</v>
      </c>
      <c r="D668" s="729"/>
      <c r="E668" s="86">
        <f t="shared" si="187"/>
        <v>45610</v>
      </c>
      <c r="F668" s="86">
        <f t="shared" si="187"/>
        <v>45613</v>
      </c>
      <c r="G668" s="61">
        <f t="shared" si="187"/>
        <v>45616</v>
      </c>
      <c r="H668" s="78"/>
    </row>
    <row r="669" spans="1:8" s="5" customFormat="1" ht="15.75" customHeight="1">
      <c r="A669" s="56"/>
      <c r="B669" s="89" t="s">
        <v>1008</v>
      </c>
      <c r="C669" s="89" t="s">
        <v>555</v>
      </c>
      <c r="D669" s="729"/>
      <c r="E669" s="86">
        <f t="shared" si="187"/>
        <v>45617</v>
      </c>
      <c r="F669" s="86">
        <f t="shared" si="187"/>
        <v>45620</v>
      </c>
      <c r="G669" s="61">
        <f t="shared" si="187"/>
        <v>45623</v>
      </c>
      <c r="H669" s="78"/>
    </row>
    <row r="670" spans="1:8" s="5" customFormat="1" ht="15.75" customHeight="1">
      <c r="A670" s="56"/>
      <c r="B670" s="89" t="s">
        <v>558</v>
      </c>
      <c r="C670" s="89" t="s">
        <v>555</v>
      </c>
      <c r="D670" s="730"/>
      <c r="E670" s="86">
        <f t="shared" si="187"/>
        <v>45624</v>
      </c>
      <c r="F670" s="86">
        <f t="shared" si="187"/>
        <v>45627</v>
      </c>
      <c r="G670" s="61">
        <f t="shared" si="187"/>
        <v>45630</v>
      </c>
      <c r="H670" s="78"/>
    </row>
    <row r="671" spans="1:8" s="5" customFormat="1" ht="15.75" customHeight="1">
      <c r="A671" s="56"/>
      <c r="B671" s="15"/>
      <c r="C671" s="34"/>
      <c r="D671" s="44"/>
      <c r="E671" s="14"/>
      <c r="F671" s="14"/>
      <c r="G671" s="14"/>
    </row>
    <row r="672" spans="1:8" s="5" customFormat="1" ht="15.75" customHeight="1">
      <c r="A672" s="56"/>
      <c r="B672" s="15"/>
      <c r="C672" s="15"/>
      <c r="D672" s="43"/>
      <c r="E672" s="14"/>
      <c r="F672" s="14"/>
      <c r="G672" s="14"/>
    </row>
    <row r="673" spans="1:7" s="5" customFormat="1" ht="15.75" customHeight="1">
      <c r="A673" s="744" t="s">
        <v>89</v>
      </c>
      <c r="B673" s="744"/>
      <c r="C673" s="744"/>
      <c r="D673" s="744"/>
      <c r="E673" s="744"/>
      <c r="F673" s="744"/>
      <c r="G673" s="744"/>
    </row>
    <row r="674" spans="1:7" s="5" customFormat="1" ht="15.75" customHeight="1">
      <c r="A674" s="56"/>
      <c r="B674" s="51"/>
      <c r="C674" s="18"/>
      <c r="D674" s="19"/>
      <c r="E674" s="19"/>
      <c r="F674" s="54"/>
      <c r="G674" s="54"/>
    </row>
    <row r="675" spans="1:7" s="5" customFormat="1" ht="15.75" customHeight="1">
      <c r="A675" s="56" t="s">
        <v>309</v>
      </c>
      <c r="B675" s="727" t="s">
        <v>19</v>
      </c>
      <c r="C675" s="727" t="s">
        <v>20</v>
      </c>
      <c r="D675" s="727" t="s">
        <v>21</v>
      </c>
      <c r="E675" s="42" t="s">
        <v>195</v>
      </c>
      <c r="F675" s="42" t="s">
        <v>22</v>
      </c>
      <c r="G675" s="42" t="s">
        <v>310</v>
      </c>
    </row>
    <row r="676" spans="1:7" s="5" customFormat="1" ht="15.75" customHeight="1">
      <c r="A676" s="56"/>
      <c r="B676" s="728"/>
      <c r="C676" s="728"/>
      <c r="D676" s="728"/>
      <c r="E676" s="42" t="s">
        <v>14</v>
      </c>
      <c r="F676" s="42" t="s">
        <v>23</v>
      </c>
      <c r="G676" s="42" t="s">
        <v>311</v>
      </c>
    </row>
    <row r="677" spans="1:7" s="5" customFormat="1" ht="15.75" customHeight="1">
      <c r="A677" s="56"/>
      <c r="B677" s="89" t="s">
        <v>845</v>
      </c>
      <c r="C677" s="89" t="s">
        <v>751</v>
      </c>
      <c r="D677" s="718" t="s">
        <v>505</v>
      </c>
      <c r="E677" s="67">
        <v>45593</v>
      </c>
      <c r="F677" s="67">
        <f>E677+4</f>
        <v>45597</v>
      </c>
      <c r="G677" s="61">
        <f>F677+14</f>
        <v>45611</v>
      </c>
    </row>
    <row r="678" spans="1:7" s="5" customFormat="1" ht="15.75" customHeight="1">
      <c r="A678" s="56"/>
      <c r="B678" s="89" t="s">
        <v>388</v>
      </c>
      <c r="C678" s="89" t="s">
        <v>752</v>
      </c>
      <c r="D678" s="729"/>
      <c r="E678" s="62">
        <f>E677+7</f>
        <v>45600</v>
      </c>
      <c r="F678" s="67">
        <f t="shared" ref="E678:G681" si="188">F677+7</f>
        <v>45604</v>
      </c>
      <c r="G678" s="61">
        <f t="shared" si="188"/>
        <v>45618</v>
      </c>
    </row>
    <row r="679" spans="1:7" s="5" customFormat="1" ht="15.75" customHeight="1">
      <c r="A679" s="56"/>
      <c r="B679" s="89" t="s">
        <v>753</v>
      </c>
      <c r="C679" s="89" t="s">
        <v>754</v>
      </c>
      <c r="D679" s="729"/>
      <c r="E679" s="62">
        <f t="shared" si="188"/>
        <v>45607</v>
      </c>
      <c r="F679" s="67">
        <f t="shared" si="188"/>
        <v>45611</v>
      </c>
      <c r="G679" s="61">
        <f t="shared" si="188"/>
        <v>45625</v>
      </c>
    </row>
    <row r="680" spans="1:7" s="5" customFormat="1" ht="15.75" customHeight="1">
      <c r="A680" s="56"/>
      <c r="B680" s="59" t="s">
        <v>389</v>
      </c>
      <c r="C680" s="89" t="s">
        <v>755</v>
      </c>
      <c r="D680" s="729"/>
      <c r="E680" s="62">
        <f t="shared" si="188"/>
        <v>45614</v>
      </c>
      <c r="F680" s="67">
        <f t="shared" si="188"/>
        <v>45618</v>
      </c>
      <c r="G680" s="61">
        <f t="shared" si="188"/>
        <v>45632</v>
      </c>
    </row>
    <row r="681" spans="1:7" s="5" customFormat="1" ht="15.75" customHeight="1">
      <c r="A681" s="56"/>
      <c r="B681" s="89" t="s">
        <v>463</v>
      </c>
      <c r="C681" s="89"/>
      <c r="D681" s="730"/>
      <c r="E681" s="62">
        <f t="shared" si="188"/>
        <v>45621</v>
      </c>
      <c r="F681" s="67">
        <f t="shared" si="188"/>
        <v>45625</v>
      </c>
      <c r="G681" s="61">
        <f t="shared" si="188"/>
        <v>45639</v>
      </c>
    </row>
    <row r="682" spans="1:7" s="5" customFormat="1" ht="15.75" customHeight="1">
      <c r="A682" s="56"/>
      <c r="B682" s="71"/>
      <c r="C682" s="71"/>
      <c r="D682" s="72"/>
      <c r="E682" s="72"/>
      <c r="F682" s="73"/>
      <c r="G682" s="73"/>
    </row>
    <row r="683" spans="1:7" s="5" customFormat="1" ht="15.75" customHeight="1">
      <c r="A683" s="56"/>
      <c r="B683" s="119"/>
      <c r="C683" s="71"/>
      <c r="D683" s="72"/>
      <c r="E683" s="72"/>
      <c r="F683" s="73"/>
      <c r="G683" s="73"/>
    </row>
    <row r="684" spans="1:7" s="5" customFormat="1" ht="15.75" customHeight="1">
      <c r="A684" s="56" t="s">
        <v>191</v>
      </c>
      <c r="B684" s="727" t="s">
        <v>19</v>
      </c>
      <c r="C684" s="727" t="s">
        <v>20</v>
      </c>
      <c r="D684" s="727" t="s">
        <v>21</v>
      </c>
      <c r="E684" s="59" t="s">
        <v>194</v>
      </c>
      <c r="F684" s="59" t="s">
        <v>22</v>
      </c>
      <c r="G684" s="63" t="s">
        <v>92</v>
      </c>
    </row>
    <row r="685" spans="1:7" s="5" customFormat="1" ht="15.75" customHeight="1">
      <c r="A685" s="56"/>
      <c r="B685" s="728"/>
      <c r="C685" s="728"/>
      <c r="D685" s="728"/>
      <c r="E685" s="60" t="s">
        <v>14</v>
      </c>
      <c r="F685" s="74" t="s">
        <v>23</v>
      </c>
      <c r="G685" s="59" t="s">
        <v>24</v>
      </c>
    </row>
    <row r="686" spans="1:7" s="5" customFormat="1" ht="15.75" customHeight="1">
      <c r="A686" s="56"/>
      <c r="B686" s="59" t="s">
        <v>853</v>
      </c>
      <c r="C686" s="93" t="s">
        <v>855</v>
      </c>
      <c r="D686" s="718" t="s">
        <v>503</v>
      </c>
      <c r="E686" s="67">
        <v>45596</v>
      </c>
      <c r="F686" s="67">
        <f>E686+5</f>
        <v>45601</v>
      </c>
      <c r="G686" s="61">
        <f>F686+17</f>
        <v>45618</v>
      </c>
    </row>
    <row r="687" spans="1:7" s="5" customFormat="1" ht="15.75" customHeight="1">
      <c r="A687" s="56"/>
      <c r="B687" s="87" t="s">
        <v>856</v>
      </c>
      <c r="C687" s="87" t="s">
        <v>848</v>
      </c>
      <c r="D687" s="729"/>
      <c r="E687" s="62">
        <f t="shared" ref="E687:G690" si="189">E686+7</f>
        <v>45603</v>
      </c>
      <c r="F687" s="67">
        <f t="shared" si="189"/>
        <v>45608</v>
      </c>
      <c r="G687" s="61">
        <f t="shared" si="189"/>
        <v>45625</v>
      </c>
    </row>
    <row r="688" spans="1:7" s="5" customFormat="1" ht="15.75" customHeight="1">
      <c r="A688" s="56"/>
      <c r="B688" s="93" t="s">
        <v>559</v>
      </c>
      <c r="C688" s="93" t="s">
        <v>857</v>
      </c>
      <c r="D688" s="729"/>
      <c r="E688" s="62">
        <f t="shared" si="189"/>
        <v>45610</v>
      </c>
      <c r="F688" s="67">
        <f t="shared" si="189"/>
        <v>45615</v>
      </c>
      <c r="G688" s="61">
        <f t="shared" si="189"/>
        <v>45632</v>
      </c>
    </row>
    <row r="689" spans="1:7" s="5" customFormat="1" ht="15.75" customHeight="1">
      <c r="A689" s="56"/>
      <c r="B689" s="87" t="s">
        <v>560</v>
      </c>
      <c r="C689" s="87" t="s">
        <v>561</v>
      </c>
      <c r="D689" s="729"/>
      <c r="E689" s="62">
        <f t="shared" si="189"/>
        <v>45617</v>
      </c>
      <c r="F689" s="67">
        <f t="shared" si="189"/>
        <v>45622</v>
      </c>
      <c r="G689" s="61">
        <f t="shared" si="189"/>
        <v>45639</v>
      </c>
    </row>
    <row r="690" spans="1:7" s="5" customFormat="1" ht="15.75" customHeight="1">
      <c r="A690" s="56"/>
      <c r="B690" s="93"/>
      <c r="C690" s="93"/>
      <c r="D690" s="730"/>
      <c r="E690" s="62">
        <f t="shared" si="189"/>
        <v>45624</v>
      </c>
      <c r="F690" s="67">
        <f t="shared" si="189"/>
        <v>45629</v>
      </c>
      <c r="G690" s="61">
        <f t="shared" si="189"/>
        <v>45646</v>
      </c>
    </row>
    <row r="691" spans="1:7" s="5" customFormat="1" ht="15.75" customHeight="1">
      <c r="A691" s="56"/>
      <c r="B691" s="34"/>
      <c r="C691" s="34"/>
      <c r="D691" s="95"/>
      <c r="E691" s="75"/>
      <c r="F691" s="83"/>
      <c r="G691" s="76"/>
    </row>
    <row r="692" spans="1:7" s="5" customFormat="1" ht="15.75" customHeight="1">
      <c r="A692" s="56"/>
      <c r="B692" s="727" t="s">
        <v>19</v>
      </c>
      <c r="C692" s="727" t="s">
        <v>20</v>
      </c>
      <c r="D692" s="727" t="s">
        <v>21</v>
      </c>
      <c r="E692" s="59" t="s">
        <v>189</v>
      </c>
      <c r="F692" s="59" t="s">
        <v>22</v>
      </c>
      <c r="G692" s="63" t="s">
        <v>92</v>
      </c>
    </row>
    <row r="693" spans="1:7" s="5" customFormat="1" ht="15.75" customHeight="1">
      <c r="A693" s="56"/>
      <c r="B693" s="728"/>
      <c r="C693" s="728"/>
      <c r="D693" s="728"/>
      <c r="E693" s="60" t="s">
        <v>14</v>
      </c>
      <c r="F693" s="74" t="s">
        <v>23</v>
      </c>
      <c r="G693" s="59" t="s">
        <v>24</v>
      </c>
    </row>
    <row r="694" spans="1:7" s="5" customFormat="1" ht="15.75" customHeight="1">
      <c r="A694" s="56"/>
      <c r="B694" s="93" t="s">
        <v>846</v>
      </c>
      <c r="C694" s="93" t="s">
        <v>847</v>
      </c>
      <c r="D694" s="718" t="s">
        <v>504</v>
      </c>
      <c r="E694" s="67">
        <v>45594</v>
      </c>
      <c r="F694" s="67">
        <f>E694+5</f>
        <v>45599</v>
      </c>
      <c r="G694" s="61">
        <f>F694+18</f>
        <v>45617</v>
      </c>
    </row>
    <row r="695" spans="1:7" s="5" customFormat="1" ht="15.75" customHeight="1">
      <c r="A695" s="56"/>
      <c r="B695" s="93" t="s">
        <v>463</v>
      </c>
      <c r="C695" s="93"/>
      <c r="D695" s="729"/>
      <c r="E695" s="62">
        <f t="shared" ref="E695:G695" si="190">E694+7</f>
        <v>45601</v>
      </c>
      <c r="F695" s="67">
        <f t="shared" si="190"/>
        <v>45606</v>
      </c>
      <c r="G695" s="61">
        <f t="shared" si="190"/>
        <v>45624</v>
      </c>
    </row>
    <row r="696" spans="1:7" s="5" customFormat="1" ht="15.75" customHeight="1">
      <c r="A696" s="56"/>
      <c r="B696" s="93" t="s">
        <v>849</v>
      </c>
      <c r="C696" s="93" t="s">
        <v>848</v>
      </c>
      <c r="D696" s="729"/>
      <c r="E696" s="62">
        <f t="shared" ref="E696:G696" si="191">E695+7</f>
        <v>45608</v>
      </c>
      <c r="F696" s="67">
        <f t="shared" si="191"/>
        <v>45613</v>
      </c>
      <c r="G696" s="61">
        <f t="shared" si="191"/>
        <v>45631</v>
      </c>
    </row>
    <row r="697" spans="1:7" s="5" customFormat="1" ht="15.75" customHeight="1">
      <c r="A697" s="56"/>
      <c r="B697" s="93" t="s">
        <v>852</v>
      </c>
      <c r="C697" s="93" t="s">
        <v>850</v>
      </c>
      <c r="D697" s="729"/>
      <c r="E697" s="62">
        <f t="shared" ref="E697:G697" si="192">E696+7</f>
        <v>45615</v>
      </c>
      <c r="F697" s="67">
        <f t="shared" si="192"/>
        <v>45620</v>
      </c>
      <c r="G697" s="61">
        <f t="shared" si="192"/>
        <v>45638</v>
      </c>
    </row>
    <row r="698" spans="1:7" s="5" customFormat="1" ht="15.75" customHeight="1">
      <c r="A698" s="56"/>
      <c r="B698" s="93" t="s">
        <v>851</v>
      </c>
      <c r="C698" s="93" t="s">
        <v>604</v>
      </c>
      <c r="D698" s="730"/>
      <c r="E698" s="62">
        <f t="shared" ref="E698:G698" si="193">E697+7</f>
        <v>45622</v>
      </c>
      <c r="F698" s="67">
        <f t="shared" si="193"/>
        <v>45627</v>
      </c>
      <c r="G698" s="61">
        <f t="shared" si="193"/>
        <v>45645</v>
      </c>
    </row>
    <row r="699" spans="1:7" s="5" customFormat="1" ht="15.75" customHeight="1">
      <c r="A699" s="56"/>
      <c r="B699" s="51"/>
      <c r="C699" s="18"/>
      <c r="D699" s="19"/>
      <c r="E699" s="19"/>
      <c r="F699" s="54"/>
      <c r="G699" s="54"/>
    </row>
    <row r="700" spans="1:7" s="5" customFormat="1" ht="15.75" customHeight="1">
      <c r="A700" s="56"/>
      <c r="B700" s="15"/>
      <c r="C700" s="15"/>
      <c r="D700" s="16"/>
      <c r="E700" s="16"/>
      <c r="F700" s="14"/>
      <c r="G700" s="14"/>
    </row>
    <row r="701" spans="1:7" s="5" customFormat="1" ht="15.75" customHeight="1">
      <c r="A701" s="56" t="s">
        <v>313</v>
      </c>
      <c r="B701" s="727" t="s">
        <v>19</v>
      </c>
      <c r="C701" s="727" t="s">
        <v>20</v>
      </c>
      <c r="D701" s="727" t="s">
        <v>314</v>
      </c>
      <c r="E701" s="42" t="s">
        <v>195</v>
      </c>
      <c r="F701" s="42" t="s">
        <v>22</v>
      </c>
      <c r="G701" s="42" t="s">
        <v>93</v>
      </c>
    </row>
    <row r="702" spans="1:7" s="5" customFormat="1" ht="15.75" customHeight="1">
      <c r="A702" s="56"/>
      <c r="B702" s="728"/>
      <c r="C702" s="728"/>
      <c r="D702" s="728"/>
      <c r="E702" s="42" t="s">
        <v>14</v>
      </c>
      <c r="F702" s="42" t="s">
        <v>23</v>
      </c>
      <c r="G702" s="42" t="s">
        <v>24</v>
      </c>
    </row>
    <row r="703" spans="1:7" s="5" customFormat="1" ht="15.75" customHeight="1">
      <c r="A703" s="56"/>
      <c r="B703" s="137" t="s">
        <v>829</v>
      </c>
      <c r="C703" s="134" t="s">
        <v>830</v>
      </c>
      <c r="D703" s="732" t="s">
        <v>269</v>
      </c>
      <c r="E703" s="86">
        <v>45599</v>
      </c>
      <c r="F703" s="86">
        <f>E703+4</f>
        <v>45603</v>
      </c>
      <c r="G703" s="61">
        <f>F703+14</f>
        <v>45617</v>
      </c>
    </row>
    <row r="704" spans="1:7" s="5" customFormat="1" ht="15.75" customHeight="1">
      <c r="A704" s="56"/>
      <c r="B704" s="137" t="s">
        <v>563</v>
      </c>
      <c r="C704" s="134" t="s">
        <v>101</v>
      </c>
      <c r="D704" s="748"/>
      <c r="E704" s="86">
        <f t="shared" ref="E704:G707" si="194">E703+7</f>
        <v>45606</v>
      </c>
      <c r="F704" s="86">
        <f t="shared" si="194"/>
        <v>45610</v>
      </c>
      <c r="G704" s="61">
        <f t="shared" si="194"/>
        <v>45624</v>
      </c>
    </row>
    <row r="705" spans="1:7" s="5" customFormat="1" ht="15.75" customHeight="1">
      <c r="A705" s="56"/>
      <c r="B705" s="137" t="s">
        <v>831</v>
      </c>
      <c r="C705" s="134" t="s">
        <v>832</v>
      </c>
      <c r="D705" s="748"/>
      <c r="E705" s="86">
        <f t="shared" si="194"/>
        <v>45613</v>
      </c>
      <c r="F705" s="86">
        <f t="shared" si="194"/>
        <v>45617</v>
      </c>
      <c r="G705" s="61">
        <f t="shared" si="194"/>
        <v>45631</v>
      </c>
    </row>
    <row r="706" spans="1:7" s="5" customFormat="1" ht="15.75" customHeight="1">
      <c r="A706" s="56"/>
      <c r="B706" s="137" t="s">
        <v>562</v>
      </c>
      <c r="C706" s="134" t="s">
        <v>142</v>
      </c>
      <c r="D706" s="748"/>
      <c r="E706" s="86">
        <f t="shared" si="194"/>
        <v>45620</v>
      </c>
      <c r="F706" s="86">
        <f t="shared" si="194"/>
        <v>45624</v>
      </c>
      <c r="G706" s="61">
        <f t="shared" si="194"/>
        <v>45638</v>
      </c>
    </row>
    <row r="707" spans="1:7" s="5" customFormat="1" ht="15.75" customHeight="1">
      <c r="A707" s="56"/>
      <c r="B707" s="137"/>
      <c r="C707" s="134"/>
      <c r="D707" s="733"/>
      <c r="E707" s="86">
        <f t="shared" si="194"/>
        <v>45627</v>
      </c>
      <c r="F707" s="86">
        <f t="shared" si="194"/>
        <v>45631</v>
      </c>
      <c r="G707" s="61">
        <f t="shared" si="194"/>
        <v>45645</v>
      </c>
    </row>
    <row r="708" spans="1:7" s="5" customFormat="1" ht="15.75" customHeight="1">
      <c r="A708" s="56"/>
      <c r="B708" s="79"/>
      <c r="C708" s="79"/>
      <c r="D708" s="81"/>
      <c r="E708" s="76"/>
      <c r="F708" s="76"/>
      <c r="G708" s="76"/>
    </row>
    <row r="709" spans="1:7" s="5" customFormat="1" ht="15.75" customHeight="1">
      <c r="A709" s="56"/>
      <c r="B709" s="79"/>
      <c r="C709" s="79"/>
      <c r="D709" s="81"/>
      <c r="E709" s="81"/>
      <c r="F709" s="76"/>
      <c r="G709" s="76"/>
    </row>
    <row r="710" spans="1:7" s="5" customFormat="1" ht="15.75" customHeight="1">
      <c r="A710" s="56"/>
      <c r="B710" s="119"/>
      <c r="C710" s="71"/>
      <c r="D710" s="72"/>
      <c r="E710" s="72"/>
      <c r="F710" s="73"/>
      <c r="G710" s="73"/>
    </row>
    <row r="711" spans="1:7" s="5" customFormat="1" ht="15.75" customHeight="1">
      <c r="A711" s="56" t="s">
        <v>315</v>
      </c>
      <c r="B711" s="727" t="s">
        <v>19</v>
      </c>
      <c r="C711" s="727" t="s">
        <v>20</v>
      </c>
      <c r="D711" s="727" t="s">
        <v>21</v>
      </c>
      <c r="E711" s="59" t="s">
        <v>195</v>
      </c>
      <c r="F711" s="59" t="s">
        <v>22</v>
      </c>
      <c r="G711" s="63" t="s">
        <v>315</v>
      </c>
    </row>
    <row r="712" spans="1:7" s="5" customFormat="1" ht="15.75" customHeight="1">
      <c r="A712" s="56"/>
      <c r="B712" s="728"/>
      <c r="C712" s="728"/>
      <c r="D712" s="728"/>
      <c r="E712" s="60" t="s">
        <v>14</v>
      </c>
      <c r="F712" s="74" t="s">
        <v>23</v>
      </c>
      <c r="G712" s="59" t="s">
        <v>24</v>
      </c>
    </row>
    <row r="713" spans="1:7" s="5" customFormat="1" ht="15.75" customHeight="1">
      <c r="A713" s="56"/>
      <c r="B713" s="152" t="s">
        <v>838</v>
      </c>
      <c r="C713" s="152" t="s">
        <v>839</v>
      </c>
      <c r="D713" s="732" t="s">
        <v>404</v>
      </c>
      <c r="E713" s="86">
        <v>45594</v>
      </c>
      <c r="F713" s="86">
        <f>E713+4</f>
        <v>45598</v>
      </c>
      <c r="G713" s="61">
        <f>F713+11</f>
        <v>45609</v>
      </c>
    </row>
    <row r="714" spans="1:7" s="5" customFormat="1" ht="15.75" customHeight="1">
      <c r="A714" s="56"/>
      <c r="B714" s="152" t="s">
        <v>566</v>
      </c>
      <c r="C714" s="152" t="s">
        <v>567</v>
      </c>
      <c r="D714" s="729"/>
      <c r="E714" s="86">
        <f t="shared" ref="E714:G717" si="195">E713+7</f>
        <v>45601</v>
      </c>
      <c r="F714" s="86">
        <f t="shared" si="195"/>
        <v>45605</v>
      </c>
      <c r="G714" s="61">
        <f t="shared" si="195"/>
        <v>45616</v>
      </c>
    </row>
    <row r="715" spans="1:7" s="5" customFormat="1" ht="15.75" customHeight="1">
      <c r="A715" s="56"/>
      <c r="B715" s="152" t="s">
        <v>840</v>
      </c>
      <c r="C715" s="152" t="s">
        <v>841</v>
      </c>
      <c r="D715" s="729"/>
      <c r="E715" s="86">
        <f t="shared" si="195"/>
        <v>45608</v>
      </c>
      <c r="F715" s="86">
        <f t="shared" si="195"/>
        <v>45612</v>
      </c>
      <c r="G715" s="61">
        <f t="shared" si="195"/>
        <v>45623</v>
      </c>
    </row>
    <row r="716" spans="1:7" s="5" customFormat="1" ht="15.75" customHeight="1">
      <c r="A716" s="56"/>
      <c r="B716" s="152" t="s">
        <v>842</v>
      </c>
      <c r="C716" s="152" t="s">
        <v>843</v>
      </c>
      <c r="D716" s="729"/>
      <c r="E716" s="86">
        <f t="shared" si="195"/>
        <v>45615</v>
      </c>
      <c r="F716" s="86">
        <f t="shared" si="195"/>
        <v>45619</v>
      </c>
      <c r="G716" s="61">
        <f t="shared" si="195"/>
        <v>45630</v>
      </c>
    </row>
    <row r="717" spans="1:7" s="5" customFormat="1" ht="15.75" customHeight="1">
      <c r="A717" s="56"/>
      <c r="B717" s="152" t="s">
        <v>565</v>
      </c>
      <c r="C717" s="152" t="s">
        <v>844</v>
      </c>
      <c r="D717" s="733"/>
      <c r="E717" s="86">
        <f t="shared" si="195"/>
        <v>45622</v>
      </c>
      <c r="F717" s="86">
        <f t="shared" si="195"/>
        <v>45626</v>
      </c>
      <c r="G717" s="61">
        <f t="shared" si="195"/>
        <v>45637</v>
      </c>
    </row>
    <row r="718" spans="1:7" s="5" customFormat="1" ht="15.75" customHeight="1">
      <c r="A718" s="56"/>
      <c r="B718" s="79"/>
      <c r="C718" s="73"/>
      <c r="D718" s="72"/>
      <c r="E718" s="72"/>
      <c r="F718" s="73"/>
      <c r="G718" s="73"/>
    </row>
    <row r="719" spans="1:7" s="5" customFormat="1" ht="15.75" customHeight="1">
      <c r="A719" s="56"/>
      <c r="B719" s="727" t="s">
        <v>19</v>
      </c>
      <c r="C719" s="725" t="s">
        <v>20</v>
      </c>
      <c r="D719" s="727" t="s">
        <v>21</v>
      </c>
      <c r="E719" s="59" t="s">
        <v>194</v>
      </c>
      <c r="F719" s="59" t="s">
        <v>22</v>
      </c>
      <c r="G719" s="63" t="s">
        <v>316</v>
      </c>
    </row>
    <row r="720" spans="1:7" s="5" customFormat="1" ht="15.75" customHeight="1">
      <c r="A720" s="56"/>
      <c r="B720" s="728"/>
      <c r="C720" s="726"/>
      <c r="D720" s="728"/>
      <c r="E720" s="60" t="s">
        <v>14</v>
      </c>
      <c r="F720" s="74" t="s">
        <v>23</v>
      </c>
      <c r="G720" s="59" t="s">
        <v>24</v>
      </c>
    </row>
    <row r="721" spans="1:7" s="5" customFormat="1" ht="15.75" customHeight="1">
      <c r="A721" s="56"/>
      <c r="B721" s="152" t="s">
        <v>564</v>
      </c>
      <c r="C721" s="59" t="s">
        <v>833</v>
      </c>
      <c r="D721" s="718" t="s">
        <v>192</v>
      </c>
      <c r="E721" s="86">
        <v>45598</v>
      </c>
      <c r="F721" s="86">
        <f>E721+4</f>
        <v>45602</v>
      </c>
      <c r="G721" s="61">
        <f>F721+14</f>
        <v>45616</v>
      </c>
    </row>
    <row r="722" spans="1:7" s="5" customFormat="1" ht="15.75" customHeight="1">
      <c r="A722" s="56"/>
      <c r="B722" s="65" t="s">
        <v>568</v>
      </c>
      <c r="C722" s="59" t="s">
        <v>834</v>
      </c>
      <c r="D722" s="719"/>
      <c r="E722" s="86">
        <f t="shared" ref="E722:G725" si="196">E721+7</f>
        <v>45605</v>
      </c>
      <c r="F722" s="86">
        <f t="shared" si="196"/>
        <v>45609</v>
      </c>
      <c r="G722" s="61">
        <f t="shared" si="196"/>
        <v>45623</v>
      </c>
    </row>
    <row r="723" spans="1:7" s="5" customFormat="1" ht="15.75" customHeight="1">
      <c r="A723" s="56"/>
      <c r="B723" s="65" t="s">
        <v>570</v>
      </c>
      <c r="C723" s="59" t="s">
        <v>569</v>
      </c>
      <c r="D723" s="719"/>
      <c r="E723" s="86">
        <f t="shared" si="196"/>
        <v>45612</v>
      </c>
      <c r="F723" s="86">
        <f t="shared" si="196"/>
        <v>45616</v>
      </c>
      <c r="G723" s="61">
        <f t="shared" si="196"/>
        <v>45630</v>
      </c>
    </row>
    <row r="724" spans="1:7" s="5" customFormat="1" ht="15.75" customHeight="1">
      <c r="A724" s="56"/>
      <c r="B724" s="65" t="s">
        <v>835</v>
      </c>
      <c r="C724" s="59" t="s">
        <v>525</v>
      </c>
      <c r="D724" s="719"/>
      <c r="E724" s="86">
        <f t="shared" si="196"/>
        <v>45619</v>
      </c>
      <c r="F724" s="86">
        <f t="shared" si="196"/>
        <v>45623</v>
      </c>
      <c r="G724" s="61">
        <f t="shared" si="196"/>
        <v>45637</v>
      </c>
    </row>
    <row r="725" spans="1:7" s="5" customFormat="1" ht="15.75" customHeight="1">
      <c r="A725" s="56"/>
      <c r="B725" s="65" t="s">
        <v>836</v>
      </c>
      <c r="C725" s="59" t="s">
        <v>837</v>
      </c>
      <c r="D725" s="720"/>
      <c r="E725" s="86">
        <f t="shared" si="196"/>
        <v>45626</v>
      </c>
      <c r="F725" s="86">
        <f t="shared" si="196"/>
        <v>45630</v>
      </c>
      <c r="G725" s="61">
        <f t="shared" si="196"/>
        <v>45644</v>
      </c>
    </row>
    <row r="726" spans="1:7" s="5" customFormat="1" ht="15.75" customHeight="1">
      <c r="A726" s="56"/>
      <c r="B726" s="15"/>
      <c r="C726" s="54"/>
      <c r="D726" s="9"/>
      <c r="E726" s="19"/>
      <c r="F726" s="54"/>
      <c r="G726" s="54"/>
    </row>
    <row r="727" spans="1:7" s="5" customFormat="1" ht="15.75" customHeight="1">
      <c r="A727" s="56"/>
      <c r="B727" s="18"/>
      <c r="C727" s="15"/>
      <c r="D727" s="16"/>
      <c r="E727" s="14"/>
      <c r="F727" s="14"/>
      <c r="G727" s="14"/>
    </row>
    <row r="728" spans="1:7" s="5" customFormat="1" ht="15.75" customHeight="1">
      <c r="A728" s="744" t="s">
        <v>95</v>
      </c>
      <c r="B728" s="744"/>
      <c r="C728" s="744"/>
      <c r="D728" s="744"/>
      <c r="E728" s="744"/>
      <c r="F728" s="744"/>
      <c r="G728" s="744"/>
    </row>
    <row r="729" spans="1:7" s="5" customFormat="1" ht="15.75" customHeight="1">
      <c r="A729" s="56"/>
      <c r="B729" s="55" t="s">
        <v>260</v>
      </c>
      <c r="C729" s="35"/>
      <c r="D729" s="9"/>
      <c r="E729" s="9"/>
      <c r="F729" s="55"/>
      <c r="G729" s="36"/>
    </row>
    <row r="730" spans="1:7" s="764" customFormat="1" ht="15.75" customHeight="1">
      <c r="A730" s="763" t="s">
        <v>317</v>
      </c>
    </row>
    <row r="731" spans="1:7" s="5" customFormat="1" ht="15.75" customHeight="1">
      <c r="A731" s="56"/>
      <c r="B731" s="739" t="s">
        <v>223</v>
      </c>
      <c r="C731" s="739" t="s">
        <v>20</v>
      </c>
      <c r="D731" s="791" t="s">
        <v>21</v>
      </c>
      <c r="E731" s="42" t="s">
        <v>195</v>
      </c>
      <c r="F731" s="42" t="s">
        <v>22</v>
      </c>
      <c r="G731" s="42" t="s">
        <v>97</v>
      </c>
    </row>
    <row r="732" spans="1:7" s="5" customFormat="1" ht="15.75" customHeight="1">
      <c r="A732" s="56"/>
      <c r="B732" s="740"/>
      <c r="C732" s="740"/>
      <c r="D732" s="791"/>
      <c r="E732" s="42" t="s">
        <v>14</v>
      </c>
      <c r="F732" s="42" t="s">
        <v>23</v>
      </c>
      <c r="G732" s="42" t="s">
        <v>24</v>
      </c>
    </row>
    <row r="733" spans="1:7" s="5" customFormat="1" ht="15.75" customHeight="1">
      <c r="A733" s="56"/>
      <c r="B733" s="65" t="s">
        <v>572</v>
      </c>
      <c r="C733" s="65" t="s">
        <v>573</v>
      </c>
      <c r="D733" s="729" t="s">
        <v>322</v>
      </c>
      <c r="E733" s="61">
        <v>45594</v>
      </c>
      <c r="F733" s="61">
        <f>E733+5</f>
        <v>45599</v>
      </c>
      <c r="G733" s="61">
        <f>F733+17</f>
        <v>45616</v>
      </c>
    </row>
    <row r="734" spans="1:7" s="5" customFormat="1" ht="15.75" customHeight="1">
      <c r="A734" s="56"/>
      <c r="B734" s="65" t="s">
        <v>858</v>
      </c>
      <c r="C734" s="65" t="s">
        <v>462</v>
      </c>
      <c r="D734" s="729"/>
      <c r="E734" s="61">
        <f t="shared" ref="E734:G737" si="197">E733+7</f>
        <v>45601</v>
      </c>
      <c r="F734" s="61">
        <f t="shared" si="197"/>
        <v>45606</v>
      </c>
      <c r="G734" s="61">
        <f t="shared" si="197"/>
        <v>45623</v>
      </c>
    </row>
    <row r="735" spans="1:7" s="5" customFormat="1" ht="15.75" customHeight="1">
      <c r="A735" s="56"/>
      <c r="B735" s="65" t="s">
        <v>432</v>
      </c>
      <c r="C735" s="65"/>
      <c r="D735" s="729"/>
      <c r="E735" s="61">
        <f t="shared" si="197"/>
        <v>45608</v>
      </c>
      <c r="F735" s="61">
        <f t="shared" si="197"/>
        <v>45613</v>
      </c>
      <c r="G735" s="61">
        <f t="shared" si="197"/>
        <v>45630</v>
      </c>
    </row>
    <row r="736" spans="1:7" s="5" customFormat="1" ht="15.75" customHeight="1">
      <c r="A736" s="56"/>
      <c r="B736" s="65" t="s">
        <v>12</v>
      </c>
      <c r="C736" s="65" t="s">
        <v>143</v>
      </c>
      <c r="D736" s="729"/>
      <c r="E736" s="61">
        <f t="shared" si="197"/>
        <v>45615</v>
      </c>
      <c r="F736" s="61">
        <f t="shared" si="197"/>
        <v>45620</v>
      </c>
      <c r="G736" s="61">
        <f t="shared" si="197"/>
        <v>45637</v>
      </c>
    </row>
    <row r="737" spans="1:7" s="5" customFormat="1" ht="15.75" customHeight="1">
      <c r="A737" s="56"/>
      <c r="B737" s="65" t="s">
        <v>571</v>
      </c>
      <c r="C737" s="65" t="s">
        <v>854</v>
      </c>
      <c r="D737" s="733"/>
      <c r="E737" s="61">
        <f t="shared" si="197"/>
        <v>45622</v>
      </c>
      <c r="F737" s="61">
        <f t="shared" si="197"/>
        <v>45627</v>
      </c>
      <c r="G737" s="61">
        <f t="shared" si="197"/>
        <v>45644</v>
      </c>
    </row>
    <row r="738" spans="1:7" s="5" customFormat="1" ht="15.75" customHeight="1">
      <c r="A738" s="56"/>
      <c r="B738" s="79"/>
      <c r="C738" s="66"/>
      <c r="D738" s="81"/>
      <c r="E738" s="76"/>
      <c r="F738" s="76"/>
      <c r="G738" s="76"/>
    </row>
    <row r="739" spans="1:7" s="5" customFormat="1" ht="15.75" customHeight="1">
      <c r="A739" s="56"/>
      <c r="B739" s="73"/>
      <c r="C739" s="108"/>
      <c r="D739" s="72"/>
      <c r="E739" s="72"/>
      <c r="F739" s="109"/>
      <c r="G739" s="109"/>
    </row>
    <row r="740" spans="1:7" s="5" customFormat="1" ht="15.75" customHeight="1">
      <c r="A740" s="56" t="s">
        <v>502</v>
      </c>
      <c r="B740" s="725" t="s">
        <v>223</v>
      </c>
      <c r="C740" s="725" t="s">
        <v>20</v>
      </c>
      <c r="D740" s="725" t="s">
        <v>207</v>
      </c>
      <c r="E740" s="59" t="s">
        <v>195</v>
      </c>
      <c r="F740" s="59" t="s">
        <v>22</v>
      </c>
      <c r="G740" s="110" t="s">
        <v>166</v>
      </c>
    </row>
    <row r="741" spans="1:7" s="5" customFormat="1" ht="15.75" customHeight="1">
      <c r="A741" s="56"/>
      <c r="B741" s="726"/>
      <c r="C741" s="726"/>
      <c r="D741" s="726"/>
      <c r="E741" s="61" t="s">
        <v>14</v>
      </c>
      <c r="F741" s="59" t="s">
        <v>23</v>
      </c>
      <c r="G741" s="59" t="s">
        <v>24</v>
      </c>
    </row>
    <row r="742" spans="1:7" s="5" customFormat="1" ht="15.75" customHeight="1">
      <c r="A742" s="56"/>
      <c r="B742" s="65" t="s">
        <v>432</v>
      </c>
      <c r="C742" s="65"/>
      <c r="D742" s="729" t="s">
        <v>501</v>
      </c>
      <c r="E742" s="61">
        <v>45593</v>
      </c>
      <c r="F742" s="61">
        <f>E742+5</f>
        <v>45598</v>
      </c>
      <c r="G742" s="61">
        <f>F742+20</f>
        <v>45618</v>
      </c>
    </row>
    <row r="743" spans="1:7" s="5" customFormat="1" ht="15.75" customHeight="1">
      <c r="A743" s="56"/>
      <c r="B743" s="65" t="s">
        <v>859</v>
      </c>
      <c r="C743" s="65" t="s">
        <v>860</v>
      </c>
      <c r="D743" s="729"/>
      <c r="E743" s="61">
        <f t="shared" ref="E743" si="198">E742+7</f>
        <v>45600</v>
      </c>
      <c r="F743" s="61">
        <f>F742+7</f>
        <v>45605</v>
      </c>
      <c r="G743" s="61">
        <f>G742+7</f>
        <v>45625</v>
      </c>
    </row>
    <row r="744" spans="1:7" s="5" customFormat="1" ht="15.75" customHeight="1">
      <c r="A744" s="56"/>
      <c r="B744" s="65" t="s">
        <v>861</v>
      </c>
      <c r="C744" s="65" t="s">
        <v>862</v>
      </c>
      <c r="D744" s="729"/>
      <c r="E744" s="61">
        <f t="shared" ref="E744" si="199">E743+7</f>
        <v>45607</v>
      </c>
      <c r="F744" s="61">
        <f t="shared" ref="F744:G746" si="200">F743+7</f>
        <v>45612</v>
      </c>
      <c r="G744" s="61">
        <f t="shared" si="200"/>
        <v>45632</v>
      </c>
    </row>
    <row r="745" spans="1:7" s="5" customFormat="1" ht="15.75" customHeight="1">
      <c r="A745" s="56"/>
      <c r="B745" s="65" t="s">
        <v>432</v>
      </c>
      <c r="C745" s="65"/>
      <c r="D745" s="729"/>
      <c r="E745" s="61">
        <f t="shared" ref="E745" si="201">E744+7</f>
        <v>45614</v>
      </c>
      <c r="F745" s="61">
        <f t="shared" si="200"/>
        <v>45619</v>
      </c>
      <c r="G745" s="61">
        <f t="shared" si="200"/>
        <v>45639</v>
      </c>
    </row>
    <row r="746" spans="1:7" s="5" customFormat="1" ht="15.75" customHeight="1">
      <c r="A746" s="29"/>
      <c r="B746" s="65" t="s">
        <v>432</v>
      </c>
      <c r="C746" s="65"/>
      <c r="D746" s="733"/>
      <c r="E746" s="61">
        <f t="shared" ref="E746" si="202">E745+7</f>
        <v>45621</v>
      </c>
      <c r="F746" s="61">
        <f t="shared" si="200"/>
        <v>45626</v>
      </c>
      <c r="G746" s="61">
        <f t="shared" si="200"/>
        <v>45646</v>
      </c>
    </row>
    <row r="747" spans="1:7" s="5" customFormat="1" ht="15.75" customHeight="1">
      <c r="A747" s="56"/>
      <c r="B747" s="15"/>
      <c r="C747" s="15"/>
      <c r="D747" s="16"/>
      <c r="E747" s="14"/>
      <c r="F747" s="14"/>
      <c r="G747" s="14"/>
    </row>
    <row r="748" spans="1:7" s="5" customFormat="1" ht="15.75" customHeight="1">
      <c r="A748" s="56"/>
      <c r="B748" s="54"/>
      <c r="C748" s="37"/>
      <c r="D748" s="19"/>
      <c r="E748" s="19"/>
      <c r="F748" s="54"/>
      <c r="G748" s="38"/>
    </row>
    <row r="749" spans="1:7" s="5" customFormat="1" ht="15.75" customHeight="1">
      <c r="A749" s="56" t="s">
        <v>318</v>
      </c>
      <c r="B749" s="723" t="s">
        <v>19</v>
      </c>
      <c r="C749" s="723" t="s">
        <v>20</v>
      </c>
      <c r="D749" s="723" t="s">
        <v>21</v>
      </c>
      <c r="E749" s="42" t="s">
        <v>195</v>
      </c>
      <c r="F749" s="42" t="s">
        <v>22</v>
      </c>
      <c r="G749" s="52" t="s">
        <v>479</v>
      </c>
    </row>
    <row r="750" spans="1:7" s="5" customFormat="1" ht="15.75" customHeight="1">
      <c r="A750" s="56"/>
      <c r="B750" s="724"/>
      <c r="C750" s="724"/>
      <c r="D750" s="724"/>
      <c r="E750" s="48" t="s">
        <v>14</v>
      </c>
      <c r="F750" s="20" t="s">
        <v>23</v>
      </c>
      <c r="G750" s="42" t="s">
        <v>24</v>
      </c>
    </row>
    <row r="751" spans="1:7" s="5" customFormat="1" ht="15.75" customHeight="1">
      <c r="A751" s="56"/>
      <c r="B751" s="65" t="s">
        <v>572</v>
      </c>
      <c r="C751" s="65" t="s">
        <v>573</v>
      </c>
      <c r="D751" s="729" t="s">
        <v>322</v>
      </c>
      <c r="E751" s="61">
        <v>45594</v>
      </c>
      <c r="F751" s="86">
        <f>E751+5</f>
        <v>45599</v>
      </c>
      <c r="G751" s="61">
        <f>F751+17</f>
        <v>45616</v>
      </c>
    </row>
    <row r="752" spans="1:7" s="5" customFormat="1" ht="15.75" customHeight="1">
      <c r="A752" s="56"/>
      <c r="B752" s="65" t="s">
        <v>858</v>
      </c>
      <c r="C752" s="65" t="s">
        <v>462</v>
      </c>
      <c r="D752" s="729"/>
      <c r="E752" s="61">
        <f t="shared" ref="E752" si="203">E751+7</f>
        <v>45601</v>
      </c>
      <c r="F752" s="86">
        <f t="shared" ref="F752:G755" si="204">F751+7</f>
        <v>45606</v>
      </c>
      <c r="G752" s="61">
        <f t="shared" si="204"/>
        <v>45623</v>
      </c>
    </row>
    <row r="753" spans="1:7" s="5" customFormat="1" ht="15.75" customHeight="1">
      <c r="A753" s="56"/>
      <c r="B753" s="65" t="s">
        <v>432</v>
      </c>
      <c r="C753" s="65"/>
      <c r="D753" s="729"/>
      <c r="E753" s="61">
        <f t="shared" ref="E753" si="205">E752+7</f>
        <v>45608</v>
      </c>
      <c r="F753" s="86">
        <f t="shared" si="204"/>
        <v>45613</v>
      </c>
      <c r="G753" s="61">
        <f t="shared" si="204"/>
        <v>45630</v>
      </c>
    </row>
    <row r="754" spans="1:7" s="5" customFormat="1" ht="15.75" customHeight="1">
      <c r="A754" s="56"/>
      <c r="B754" s="65" t="s">
        <v>12</v>
      </c>
      <c r="C754" s="65" t="s">
        <v>143</v>
      </c>
      <c r="D754" s="729"/>
      <c r="E754" s="61">
        <f t="shared" ref="E754" si="206">E753+7</f>
        <v>45615</v>
      </c>
      <c r="F754" s="86">
        <f t="shared" si="204"/>
        <v>45620</v>
      </c>
      <c r="G754" s="61">
        <f t="shared" si="204"/>
        <v>45637</v>
      </c>
    </row>
    <row r="755" spans="1:7" s="5" customFormat="1" ht="15.75" customHeight="1">
      <c r="A755" s="29"/>
      <c r="B755" s="65" t="s">
        <v>571</v>
      </c>
      <c r="C755" s="65" t="s">
        <v>854</v>
      </c>
      <c r="D755" s="733"/>
      <c r="E755" s="61">
        <f t="shared" ref="E755" si="207">E754+7</f>
        <v>45622</v>
      </c>
      <c r="F755" s="86">
        <f t="shared" si="204"/>
        <v>45627</v>
      </c>
      <c r="G755" s="61">
        <f t="shared" si="204"/>
        <v>45644</v>
      </c>
    </row>
    <row r="756" spans="1:7" s="5" customFormat="1" ht="15.75" customHeight="1">
      <c r="A756" s="56"/>
      <c r="B756" s="111"/>
      <c r="C756" s="108"/>
      <c r="D756" s="72"/>
      <c r="E756" s="72"/>
      <c r="F756" s="73"/>
      <c r="G756" s="109"/>
    </row>
    <row r="757" spans="1:7" s="5" customFormat="1" ht="15.75" customHeight="1">
      <c r="A757" s="56"/>
      <c r="B757" s="73"/>
      <c r="C757" s="108"/>
      <c r="D757" s="72"/>
      <c r="E757" s="72"/>
      <c r="F757" s="73"/>
      <c r="G757" s="109"/>
    </row>
    <row r="758" spans="1:7" s="5" customFormat="1" ht="15.75" customHeight="1">
      <c r="A758" s="56" t="s">
        <v>319</v>
      </c>
      <c r="B758" s="727" t="s">
        <v>19</v>
      </c>
      <c r="C758" s="727" t="s">
        <v>20</v>
      </c>
      <c r="D758" s="725" t="s">
        <v>21</v>
      </c>
      <c r="E758" s="59" t="s">
        <v>194</v>
      </c>
      <c r="F758" s="59" t="s">
        <v>22</v>
      </c>
      <c r="G758" s="59" t="s">
        <v>500</v>
      </c>
    </row>
    <row r="759" spans="1:7" s="5" customFormat="1" ht="15.75" customHeight="1">
      <c r="A759" s="56"/>
      <c r="B759" s="728"/>
      <c r="C759" s="728"/>
      <c r="D759" s="726"/>
      <c r="E759" s="60" t="s">
        <v>14</v>
      </c>
      <c r="F759" s="74" t="s">
        <v>23</v>
      </c>
      <c r="G759" s="59" t="s">
        <v>24</v>
      </c>
    </row>
    <row r="760" spans="1:7" s="5" customFormat="1" ht="15.75" customHeight="1">
      <c r="A760" s="56"/>
      <c r="B760" s="65" t="s">
        <v>572</v>
      </c>
      <c r="C760" s="65" t="s">
        <v>573</v>
      </c>
      <c r="D760" s="718" t="s">
        <v>320</v>
      </c>
      <c r="E760" s="61">
        <v>45594</v>
      </c>
      <c r="F760" s="86">
        <f>E760+5</f>
        <v>45599</v>
      </c>
      <c r="G760" s="61">
        <f>F760+19</f>
        <v>45618</v>
      </c>
    </row>
    <row r="761" spans="1:7" s="5" customFormat="1" ht="15.75" customHeight="1">
      <c r="A761" s="56"/>
      <c r="B761" s="65" t="s">
        <v>858</v>
      </c>
      <c r="C761" s="65" t="s">
        <v>462</v>
      </c>
      <c r="D761" s="719"/>
      <c r="E761" s="61">
        <f t="shared" ref="E761:E764" si="208">E760+7</f>
        <v>45601</v>
      </c>
      <c r="F761" s="86">
        <f t="shared" ref="F761:G764" si="209">F760+7</f>
        <v>45606</v>
      </c>
      <c r="G761" s="61">
        <f t="shared" si="209"/>
        <v>45625</v>
      </c>
    </row>
    <row r="762" spans="1:7" s="5" customFormat="1" ht="15.75" customHeight="1">
      <c r="A762" s="56"/>
      <c r="B762" s="65" t="s">
        <v>432</v>
      </c>
      <c r="C762" s="65"/>
      <c r="D762" s="719"/>
      <c r="E762" s="61">
        <f t="shared" si="208"/>
        <v>45608</v>
      </c>
      <c r="F762" s="86">
        <f t="shared" si="209"/>
        <v>45613</v>
      </c>
      <c r="G762" s="61">
        <f t="shared" si="209"/>
        <v>45632</v>
      </c>
    </row>
    <row r="763" spans="1:7" s="5" customFormat="1" ht="15.75" customHeight="1">
      <c r="A763" s="56"/>
      <c r="B763" s="65" t="s">
        <v>12</v>
      </c>
      <c r="C763" s="65" t="s">
        <v>143</v>
      </c>
      <c r="D763" s="719"/>
      <c r="E763" s="61">
        <f t="shared" si="208"/>
        <v>45615</v>
      </c>
      <c r="F763" s="86">
        <f t="shared" si="209"/>
        <v>45620</v>
      </c>
      <c r="G763" s="61">
        <f t="shared" si="209"/>
        <v>45639</v>
      </c>
    </row>
    <row r="764" spans="1:7" s="5" customFormat="1" ht="15.75" customHeight="1">
      <c r="A764" s="29"/>
      <c r="B764" s="65" t="s">
        <v>571</v>
      </c>
      <c r="C764" s="65" t="s">
        <v>854</v>
      </c>
      <c r="D764" s="720"/>
      <c r="E764" s="61">
        <f t="shared" si="208"/>
        <v>45622</v>
      </c>
      <c r="F764" s="86">
        <f t="shared" si="209"/>
        <v>45627</v>
      </c>
      <c r="G764" s="61">
        <f t="shared" si="209"/>
        <v>45646</v>
      </c>
    </row>
    <row r="765" spans="1:7" s="5" customFormat="1" ht="15.75" customHeight="1">
      <c r="A765" s="56"/>
      <c r="B765" s="79"/>
      <c r="C765" s="73"/>
      <c r="D765" s="81"/>
      <c r="E765" s="81"/>
      <c r="F765" s="112"/>
      <c r="G765" s="76"/>
    </row>
    <row r="766" spans="1:7" s="5" customFormat="1" ht="15.75" customHeight="1">
      <c r="A766" s="56"/>
      <c r="B766" s="73"/>
      <c r="C766" s="108"/>
      <c r="D766" s="72"/>
      <c r="E766" s="72"/>
      <c r="F766" s="73"/>
      <c r="G766" s="109"/>
    </row>
    <row r="767" spans="1:7" s="5" customFormat="1" ht="15.75" customHeight="1">
      <c r="A767" s="56" t="s">
        <v>321</v>
      </c>
      <c r="B767" s="727" t="s">
        <v>223</v>
      </c>
      <c r="C767" s="727" t="s">
        <v>20</v>
      </c>
      <c r="D767" s="725" t="s">
        <v>21</v>
      </c>
      <c r="E767" s="59" t="s">
        <v>195</v>
      </c>
      <c r="F767" s="59" t="s">
        <v>22</v>
      </c>
      <c r="G767" s="59" t="s">
        <v>0</v>
      </c>
    </row>
    <row r="768" spans="1:7" s="5" customFormat="1" ht="15.75" customHeight="1">
      <c r="A768" s="56"/>
      <c r="B768" s="728"/>
      <c r="C768" s="728"/>
      <c r="D768" s="726"/>
      <c r="E768" s="60" t="s">
        <v>14</v>
      </c>
      <c r="F768" s="74" t="s">
        <v>23</v>
      </c>
      <c r="G768" s="59" t="s">
        <v>24</v>
      </c>
    </row>
    <row r="769" spans="1:7" s="5" customFormat="1" ht="15.75" customHeight="1">
      <c r="A769" s="56"/>
      <c r="B769" s="65" t="s">
        <v>572</v>
      </c>
      <c r="C769" s="65" t="s">
        <v>573</v>
      </c>
      <c r="D769" s="729" t="s">
        <v>322</v>
      </c>
      <c r="E769" s="61">
        <v>45594</v>
      </c>
      <c r="F769" s="86">
        <f>E769+5</f>
        <v>45599</v>
      </c>
      <c r="G769" s="61">
        <f>F769+22</f>
        <v>45621</v>
      </c>
    </row>
    <row r="770" spans="1:7" s="5" customFormat="1" ht="15.75" customHeight="1">
      <c r="A770" s="56"/>
      <c r="B770" s="65" t="s">
        <v>858</v>
      </c>
      <c r="C770" s="65" t="s">
        <v>462</v>
      </c>
      <c r="D770" s="729"/>
      <c r="E770" s="61">
        <f t="shared" ref="E770:E773" si="210">E769+7</f>
        <v>45601</v>
      </c>
      <c r="F770" s="86">
        <f t="shared" ref="F770:G773" si="211">F769+7</f>
        <v>45606</v>
      </c>
      <c r="G770" s="61">
        <f t="shared" si="211"/>
        <v>45628</v>
      </c>
    </row>
    <row r="771" spans="1:7" s="5" customFormat="1" ht="15.75" customHeight="1">
      <c r="A771" s="56"/>
      <c r="B771" s="65" t="s">
        <v>432</v>
      </c>
      <c r="C771" s="65"/>
      <c r="D771" s="729"/>
      <c r="E771" s="61">
        <f t="shared" si="210"/>
        <v>45608</v>
      </c>
      <c r="F771" s="86">
        <f t="shared" si="211"/>
        <v>45613</v>
      </c>
      <c r="G771" s="61">
        <f t="shared" si="211"/>
        <v>45635</v>
      </c>
    </row>
    <row r="772" spans="1:7" s="5" customFormat="1" ht="15.75" customHeight="1">
      <c r="A772" s="56"/>
      <c r="B772" s="65" t="s">
        <v>12</v>
      </c>
      <c r="C772" s="65" t="s">
        <v>143</v>
      </c>
      <c r="D772" s="729"/>
      <c r="E772" s="61">
        <f t="shared" si="210"/>
        <v>45615</v>
      </c>
      <c r="F772" s="86">
        <f t="shared" si="211"/>
        <v>45620</v>
      </c>
      <c r="G772" s="61">
        <f t="shared" si="211"/>
        <v>45642</v>
      </c>
    </row>
    <row r="773" spans="1:7" s="5" customFormat="1" ht="15.75" customHeight="1">
      <c r="A773" s="56"/>
      <c r="B773" s="65" t="s">
        <v>571</v>
      </c>
      <c r="C773" s="65" t="s">
        <v>854</v>
      </c>
      <c r="D773" s="733"/>
      <c r="E773" s="61">
        <f t="shared" si="210"/>
        <v>45622</v>
      </c>
      <c r="F773" s="86">
        <f t="shared" si="211"/>
        <v>45627</v>
      </c>
      <c r="G773" s="61">
        <f t="shared" si="211"/>
        <v>45649</v>
      </c>
    </row>
    <row r="774" spans="1:7" s="5" customFormat="1" ht="15.75" customHeight="1">
      <c r="A774" s="56"/>
      <c r="B774" s="15"/>
      <c r="C774" s="15"/>
      <c r="D774" s="16"/>
      <c r="E774" s="14"/>
      <c r="F774" s="14"/>
      <c r="G774" s="14"/>
    </row>
    <row r="775" spans="1:7" s="5" customFormat="1" ht="15.75" customHeight="1">
      <c r="A775" s="56"/>
      <c r="B775" s="79"/>
      <c r="C775" s="66"/>
      <c r="D775" s="81"/>
      <c r="E775" s="76"/>
      <c r="F775" s="76"/>
      <c r="G775" s="76"/>
    </row>
    <row r="776" spans="1:7" s="5" customFormat="1" ht="15.75" customHeight="1">
      <c r="A776" s="56" t="s">
        <v>323</v>
      </c>
      <c r="B776" s="727" t="s">
        <v>223</v>
      </c>
      <c r="C776" s="727" t="s">
        <v>20</v>
      </c>
      <c r="D776" s="725" t="s">
        <v>21</v>
      </c>
      <c r="E776" s="59" t="s">
        <v>195</v>
      </c>
      <c r="F776" s="59" t="s">
        <v>22</v>
      </c>
      <c r="G776" s="63" t="s">
        <v>499</v>
      </c>
    </row>
    <row r="777" spans="1:7" s="5" customFormat="1" ht="15.75" customHeight="1">
      <c r="A777" s="56"/>
      <c r="B777" s="728"/>
      <c r="C777" s="728"/>
      <c r="D777" s="726"/>
      <c r="E777" s="60" t="s">
        <v>14</v>
      </c>
      <c r="F777" s="74" t="s">
        <v>23</v>
      </c>
      <c r="G777" s="59" t="s">
        <v>24</v>
      </c>
    </row>
    <row r="778" spans="1:7" s="5" customFormat="1" ht="15.75" customHeight="1">
      <c r="A778" s="56"/>
      <c r="B778" s="65" t="s">
        <v>572</v>
      </c>
      <c r="C778" s="65" t="s">
        <v>573</v>
      </c>
      <c r="D778" s="762" t="s">
        <v>322</v>
      </c>
      <c r="E778" s="61">
        <v>45594</v>
      </c>
      <c r="F778" s="86">
        <f>E778+5</f>
        <v>45599</v>
      </c>
      <c r="G778" s="61">
        <f>F778+22</f>
        <v>45621</v>
      </c>
    </row>
    <row r="779" spans="1:7" s="5" customFormat="1" ht="15.75" customHeight="1">
      <c r="A779" s="56"/>
      <c r="B779" s="65" t="s">
        <v>858</v>
      </c>
      <c r="C779" s="65" t="s">
        <v>462</v>
      </c>
      <c r="D779" s="729"/>
      <c r="E779" s="61">
        <f t="shared" ref="E779:E782" si="212">E778+7</f>
        <v>45601</v>
      </c>
      <c r="F779" s="86">
        <f t="shared" ref="F779:G782" si="213">F778+7</f>
        <v>45606</v>
      </c>
      <c r="G779" s="61">
        <f t="shared" si="213"/>
        <v>45628</v>
      </c>
    </row>
    <row r="780" spans="1:7" s="5" customFormat="1" ht="15.75" customHeight="1">
      <c r="A780" s="56"/>
      <c r="B780" s="65" t="s">
        <v>432</v>
      </c>
      <c r="C780" s="65"/>
      <c r="D780" s="729"/>
      <c r="E780" s="61">
        <f t="shared" si="212"/>
        <v>45608</v>
      </c>
      <c r="F780" s="86">
        <f t="shared" si="213"/>
        <v>45613</v>
      </c>
      <c r="G780" s="61">
        <f t="shared" si="213"/>
        <v>45635</v>
      </c>
    </row>
    <row r="781" spans="1:7" s="5" customFormat="1" ht="15.75" customHeight="1">
      <c r="A781" s="29"/>
      <c r="B781" s="65" t="s">
        <v>12</v>
      </c>
      <c r="C781" s="65" t="s">
        <v>143</v>
      </c>
      <c r="D781" s="729"/>
      <c r="E781" s="61">
        <f t="shared" si="212"/>
        <v>45615</v>
      </c>
      <c r="F781" s="86">
        <f t="shared" si="213"/>
        <v>45620</v>
      </c>
      <c r="G781" s="61">
        <f t="shared" si="213"/>
        <v>45642</v>
      </c>
    </row>
    <row r="782" spans="1:7" s="5" customFormat="1" ht="15.75" customHeight="1">
      <c r="A782" s="56"/>
      <c r="B782" s="65" t="s">
        <v>571</v>
      </c>
      <c r="C782" s="65" t="s">
        <v>854</v>
      </c>
      <c r="D782" s="733"/>
      <c r="E782" s="61">
        <f t="shared" si="212"/>
        <v>45622</v>
      </c>
      <c r="F782" s="86">
        <f t="shared" si="213"/>
        <v>45627</v>
      </c>
      <c r="G782" s="61">
        <f t="shared" si="213"/>
        <v>45649</v>
      </c>
    </row>
    <row r="783" spans="1:7" s="5" customFormat="1" ht="15.75" customHeight="1">
      <c r="A783" s="56"/>
      <c r="B783" s="79"/>
      <c r="C783" s="66"/>
      <c r="D783" s="81"/>
      <c r="E783" s="76"/>
      <c r="F783" s="76"/>
      <c r="G783" s="76"/>
    </row>
    <row r="784" spans="1:7" s="5" customFormat="1" ht="15.75" customHeight="1">
      <c r="A784" s="56"/>
      <c r="B784" s="15"/>
      <c r="C784" s="15"/>
      <c r="D784" s="16"/>
      <c r="E784" s="14"/>
      <c r="F784" s="14"/>
      <c r="G784" s="14"/>
    </row>
    <row r="785" spans="1:7" s="5" customFormat="1" ht="15.75" customHeight="1">
      <c r="A785" s="744" t="s">
        <v>324</v>
      </c>
      <c r="B785" s="744"/>
      <c r="C785" s="744"/>
      <c r="D785" s="744"/>
      <c r="E785" s="744"/>
      <c r="F785" s="744"/>
      <c r="G785" s="744"/>
    </row>
    <row r="786" spans="1:7" s="5" customFormat="1" ht="15.75" customHeight="1">
      <c r="A786" s="56"/>
      <c r="B786" s="26"/>
      <c r="C786" s="26"/>
      <c r="D786" s="26"/>
      <c r="E786" s="26"/>
      <c r="F786" s="14"/>
      <c r="G786" s="14"/>
    </row>
    <row r="787" spans="1:7" s="5" customFormat="1" ht="15.75" customHeight="1">
      <c r="A787" s="56"/>
      <c r="B787" s="50"/>
      <c r="C787" s="18"/>
      <c r="D787" s="19"/>
      <c r="E787" s="19"/>
      <c r="F787" s="54"/>
      <c r="G787" s="54"/>
    </row>
    <row r="788" spans="1:7" s="5" customFormat="1" ht="15.75" customHeight="1">
      <c r="A788" s="56" t="s">
        <v>325</v>
      </c>
      <c r="B788" s="739" t="s">
        <v>19</v>
      </c>
      <c r="C788" s="731" t="s">
        <v>20</v>
      </c>
      <c r="D788" s="731" t="s">
        <v>326</v>
      </c>
      <c r="E788" s="42" t="s">
        <v>312</v>
      </c>
      <c r="F788" s="42" t="s">
        <v>22</v>
      </c>
      <c r="G788" s="42" t="s">
        <v>327</v>
      </c>
    </row>
    <row r="789" spans="1:7" s="5" customFormat="1" ht="15.75" customHeight="1">
      <c r="A789" s="56"/>
      <c r="B789" s="740"/>
      <c r="C789" s="724"/>
      <c r="D789" s="724"/>
      <c r="E789" s="48" t="s">
        <v>328</v>
      </c>
      <c r="F789" s="42" t="s">
        <v>23</v>
      </c>
      <c r="G789" s="42" t="s">
        <v>24</v>
      </c>
    </row>
    <row r="790" spans="1:7" s="5" customFormat="1" ht="15.75" customHeight="1">
      <c r="A790" s="56"/>
      <c r="B790" s="59" t="s">
        <v>905</v>
      </c>
      <c r="C790" s="59" t="s">
        <v>906</v>
      </c>
      <c r="D790" s="725" t="s">
        <v>378</v>
      </c>
      <c r="E790" s="62">
        <v>45599</v>
      </c>
      <c r="F790" s="61">
        <f>E790+4</f>
        <v>45603</v>
      </c>
      <c r="G790" s="61">
        <f>F790+40</f>
        <v>45643</v>
      </c>
    </row>
    <row r="791" spans="1:7" s="5" customFormat="1" ht="15.75" customHeight="1">
      <c r="A791" s="56"/>
      <c r="B791" s="126" t="s">
        <v>907</v>
      </c>
      <c r="C791" s="59" t="s">
        <v>908</v>
      </c>
      <c r="D791" s="745"/>
      <c r="E791" s="62">
        <f>E790+7</f>
        <v>45606</v>
      </c>
      <c r="F791" s="62">
        <f t="shared" ref="E791:G794" si="214">F790+7</f>
        <v>45610</v>
      </c>
      <c r="G791" s="61">
        <f t="shared" si="214"/>
        <v>45650</v>
      </c>
    </row>
    <row r="792" spans="1:7" s="5" customFormat="1" ht="15.75" customHeight="1">
      <c r="A792" s="33"/>
      <c r="B792" s="59" t="s">
        <v>909</v>
      </c>
      <c r="C792" s="59" t="s">
        <v>910</v>
      </c>
      <c r="D792" s="745"/>
      <c r="E792" s="62">
        <f t="shared" si="214"/>
        <v>45613</v>
      </c>
      <c r="F792" s="62">
        <f t="shared" si="214"/>
        <v>45617</v>
      </c>
      <c r="G792" s="61">
        <f t="shared" si="214"/>
        <v>45657</v>
      </c>
    </row>
    <row r="793" spans="1:7" s="5" customFormat="1" ht="15.75" customHeight="1">
      <c r="A793" s="56"/>
      <c r="B793" s="59" t="s">
        <v>911</v>
      </c>
      <c r="C793" s="59" t="s">
        <v>912</v>
      </c>
      <c r="D793" s="745"/>
      <c r="E793" s="62">
        <f t="shared" si="214"/>
        <v>45620</v>
      </c>
      <c r="F793" s="62">
        <f t="shared" si="214"/>
        <v>45624</v>
      </c>
      <c r="G793" s="61">
        <f t="shared" si="214"/>
        <v>45664</v>
      </c>
    </row>
    <row r="794" spans="1:7" s="5" customFormat="1" ht="15.75" customHeight="1">
      <c r="A794" s="56"/>
      <c r="B794" s="59" t="s">
        <v>913</v>
      </c>
      <c r="C794" s="59" t="s">
        <v>914</v>
      </c>
      <c r="D794" s="726"/>
      <c r="E794" s="62">
        <f t="shared" si="214"/>
        <v>45627</v>
      </c>
      <c r="F794" s="62">
        <f t="shared" si="214"/>
        <v>45631</v>
      </c>
      <c r="G794" s="61">
        <f t="shared" si="214"/>
        <v>45671</v>
      </c>
    </row>
    <row r="795" spans="1:7" s="5" customFormat="1" ht="15.75" customHeight="1">
      <c r="A795" s="56"/>
      <c r="B795" s="92"/>
      <c r="C795" s="92"/>
      <c r="D795" s="92"/>
      <c r="E795" s="92"/>
      <c r="F795" s="76"/>
      <c r="G795" s="76"/>
    </row>
    <row r="796" spans="1:7" s="5" customFormat="1" ht="15.75" customHeight="1">
      <c r="A796" s="56" t="s">
        <v>260</v>
      </c>
      <c r="B796" s="805" t="s">
        <v>19</v>
      </c>
      <c r="C796" s="725" t="s">
        <v>20</v>
      </c>
      <c r="D796" s="725" t="s">
        <v>314</v>
      </c>
      <c r="E796" s="59" t="s">
        <v>195</v>
      </c>
      <c r="F796" s="59" t="s">
        <v>22</v>
      </c>
      <c r="G796" s="59" t="s">
        <v>329</v>
      </c>
    </row>
    <row r="797" spans="1:7" s="5" customFormat="1" ht="15.75" customHeight="1">
      <c r="A797" s="56"/>
      <c r="B797" s="805"/>
      <c r="C797" s="726"/>
      <c r="D797" s="726"/>
      <c r="E797" s="60" t="s">
        <v>268</v>
      </c>
      <c r="F797" s="59" t="s">
        <v>23</v>
      </c>
      <c r="G797" s="59" t="s">
        <v>24</v>
      </c>
    </row>
    <row r="798" spans="1:7" s="5" customFormat="1" ht="15.75" customHeight="1">
      <c r="A798" s="56"/>
      <c r="B798" s="59" t="s">
        <v>863</v>
      </c>
      <c r="C798" s="59" t="s">
        <v>864</v>
      </c>
      <c r="D798" s="725" t="s">
        <v>399</v>
      </c>
      <c r="E798" s="62">
        <v>45595</v>
      </c>
      <c r="F798" s="61">
        <f>E798+4</f>
        <v>45599</v>
      </c>
      <c r="G798" s="61">
        <f>F798+41</f>
        <v>45640</v>
      </c>
    </row>
    <row r="799" spans="1:7" s="5" customFormat="1" ht="15.75" customHeight="1">
      <c r="A799" s="56"/>
      <c r="B799" s="59" t="s">
        <v>865</v>
      </c>
      <c r="C799" s="59" t="s">
        <v>866</v>
      </c>
      <c r="D799" s="745"/>
      <c r="E799" s="62">
        <f>E798+7</f>
        <v>45602</v>
      </c>
      <c r="F799" s="62">
        <f t="shared" ref="F799:G802" si="215">F798+7</f>
        <v>45606</v>
      </c>
      <c r="G799" s="61">
        <f t="shared" si="215"/>
        <v>45647</v>
      </c>
    </row>
    <row r="800" spans="1:7" s="5" customFormat="1" ht="15.75" customHeight="1">
      <c r="A800" s="33"/>
      <c r="B800" s="59" t="s">
        <v>867</v>
      </c>
      <c r="C800" s="59" t="s">
        <v>866</v>
      </c>
      <c r="D800" s="745"/>
      <c r="E800" s="62">
        <f t="shared" ref="E800" si="216">E799+7</f>
        <v>45609</v>
      </c>
      <c r="F800" s="62">
        <f t="shared" si="215"/>
        <v>45613</v>
      </c>
      <c r="G800" s="61">
        <f t="shared" si="215"/>
        <v>45654</v>
      </c>
    </row>
    <row r="801" spans="1:7" s="5" customFormat="1" ht="15.75" customHeight="1">
      <c r="A801" s="56"/>
      <c r="B801" s="59" t="s">
        <v>868</v>
      </c>
      <c r="C801" s="59" t="s">
        <v>869</v>
      </c>
      <c r="D801" s="745"/>
      <c r="E801" s="62">
        <f t="shared" ref="E801" si="217">E800+7</f>
        <v>45616</v>
      </c>
      <c r="F801" s="62">
        <f t="shared" si="215"/>
        <v>45620</v>
      </c>
      <c r="G801" s="61">
        <f t="shared" si="215"/>
        <v>45661</v>
      </c>
    </row>
    <row r="802" spans="1:7" s="5" customFormat="1" ht="15.75" customHeight="1">
      <c r="A802" s="56"/>
      <c r="B802" s="59" t="s">
        <v>870</v>
      </c>
      <c r="C802" s="59" t="s">
        <v>159</v>
      </c>
      <c r="D802" s="726"/>
      <c r="E802" s="62">
        <f t="shared" ref="E802" si="218">E801+7</f>
        <v>45623</v>
      </c>
      <c r="F802" s="62">
        <f t="shared" si="215"/>
        <v>45627</v>
      </c>
      <c r="G802" s="61">
        <f t="shared" si="215"/>
        <v>45668</v>
      </c>
    </row>
    <row r="803" spans="1:7" s="5" customFormat="1" ht="15.75" customHeight="1">
      <c r="A803" s="56"/>
      <c r="B803" s="102"/>
      <c r="C803" s="71"/>
      <c r="D803" s="72"/>
      <c r="E803" s="72"/>
      <c r="F803" s="73"/>
      <c r="G803" s="73"/>
    </row>
    <row r="804" spans="1:7" s="5" customFormat="1" ht="15.75" customHeight="1">
      <c r="A804" s="56"/>
      <c r="B804" s="92"/>
      <c r="C804" s="92"/>
      <c r="D804" s="92"/>
      <c r="E804" s="75"/>
      <c r="F804" s="75"/>
      <c r="G804" s="76"/>
    </row>
    <row r="805" spans="1:7" s="5" customFormat="1" ht="15.75" customHeight="1">
      <c r="A805" s="56" t="s">
        <v>330</v>
      </c>
      <c r="B805" s="760" t="s">
        <v>19</v>
      </c>
      <c r="C805" s="725" t="s">
        <v>20</v>
      </c>
      <c r="D805" s="725" t="s">
        <v>314</v>
      </c>
      <c r="E805" s="59" t="s">
        <v>195</v>
      </c>
      <c r="F805" s="59" t="s">
        <v>22</v>
      </c>
      <c r="G805" s="59" t="s">
        <v>331</v>
      </c>
    </row>
    <row r="806" spans="1:7" s="5" customFormat="1" ht="15.75" customHeight="1">
      <c r="A806" s="56"/>
      <c r="B806" s="728"/>
      <c r="C806" s="726"/>
      <c r="D806" s="726"/>
      <c r="E806" s="60" t="s">
        <v>268</v>
      </c>
      <c r="F806" s="59" t="s">
        <v>23</v>
      </c>
      <c r="G806" s="59" t="s">
        <v>24</v>
      </c>
    </row>
    <row r="807" spans="1:7" s="5" customFormat="1" ht="15.75" customHeight="1">
      <c r="A807" s="56"/>
      <c r="B807" s="59" t="s">
        <v>905</v>
      </c>
      <c r="C807" s="59" t="s">
        <v>906</v>
      </c>
      <c r="D807" s="779" t="s">
        <v>332</v>
      </c>
      <c r="E807" s="62">
        <v>45599</v>
      </c>
      <c r="F807" s="61">
        <f>E807+4</f>
        <v>45603</v>
      </c>
      <c r="G807" s="61">
        <f>F807+39</f>
        <v>45642</v>
      </c>
    </row>
    <row r="808" spans="1:7" s="5" customFormat="1" ht="15.75" customHeight="1">
      <c r="A808" s="56"/>
      <c r="B808" s="126" t="s">
        <v>907</v>
      </c>
      <c r="C808" s="59" t="s">
        <v>908</v>
      </c>
      <c r="D808" s="779"/>
      <c r="E808" s="62">
        <f>E807+7</f>
        <v>45606</v>
      </c>
      <c r="F808" s="62">
        <f t="shared" ref="F808:G811" si="219">F807+7</f>
        <v>45610</v>
      </c>
      <c r="G808" s="61">
        <f t="shared" si="219"/>
        <v>45649</v>
      </c>
    </row>
    <row r="809" spans="1:7" s="5" customFormat="1" ht="15.75" customHeight="1">
      <c r="A809" s="56"/>
      <c r="B809" s="59" t="s">
        <v>909</v>
      </c>
      <c r="C809" s="59" t="s">
        <v>910</v>
      </c>
      <c r="D809" s="779"/>
      <c r="E809" s="62">
        <f t="shared" ref="E809" si="220">E808+7</f>
        <v>45613</v>
      </c>
      <c r="F809" s="62">
        <f t="shared" si="219"/>
        <v>45617</v>
      </c>
      <c r="G809" s="61">
        <f t="shared" si="219"/>
        <v>45656</v>
      </c>
    </row>
    <row r="810" spans="1:7" s="5" customFormat="1" ht="15.75" customHeight="1">
      <c r="A810" s="56"/>
      <c r="B810" s="59" t="s">
        <v>911</v>
      </c>
      <c r="C810" s="59" t="s">
        <v>912</v>
      </c>
      <c r="D810" s="779"/>
      <c r="E810" s="62">
        <f t="shared" ref="E810" si="221">E809+7</f>
        <v>45620</v>
      </c>
      <c r="F810" s="62">
        <f t="shared" si="219"/>
        <v>45624</v>
      </c>
      <c r="G810" s="61">
        <f t="shared" si="219"/>
        <v>45663</v>
      </c>
    </row>
    <row r="811" spans="1:7" s="5" customFormat="1" ht="15.75" customHeight="1">
      <c r="A811" s="56"/>
      <c r="B811" s="59" t="s">
        <v>913</v>
      </c>
      <c r="C811" s="59" t="s">
        <v>914</v>
      </c>
      <c r="D811" s="779"/>
      <c r="E811" s="62">
        <f t="shared" ref="E811" si="222">E810+7</f>
        <v>45627</v>
      </c>
      <c r="F811" s="62">
        <f t="shared" si="219"/>
        <v>45631</v>
      </c>
      <c r="G811" s="61">
        <f t="shared" si="219"/>
        <v>45670</v>
      </c>
    </row>
    <row r="812" spans="1:7" s="5" customFormat="1" ht="15.75" customHeight="1">
      <c r="A812" s="56"/>
      <c r="B812" s="92"/>
      <c r="C812" s="92"/>
      <c r="D812" s="92"/>
      <c r="E812" s="92"/>
      <c r="F812" s="76"/>
      <c r="G812" s="76"/>
    </row>
    <row r="813" spans="1:7" s="5" customFormat="1" ht="15.75" customHeight="1">
      <c r="A813" s="56"/>
      <c r="B813" s="805" t="s">
        <v>223</v>
      </c>
      <c r="C813" s="761" t="s">
        <v>20</v>
      </c>
      <c r="D813" s="725" t="s">
        <v>314</v>
      </c>
      <c r="E813" s="59" t="s">
        <v>195</v>
      </c>
      <c r="F813" s="59" t="s">
        <v>22</v>
      </c>
      <c r="G813" s="59" t="s">
        <v>331</v>
      </c>
    </row>
    <row r="814" spans="1:7" s="5" customFormat="1" ht="15.75" customHeight="1">
      <c r="A814" s="56"/>
      <c r="B814" s="805"/>
      <c r="C814" s="728"/>
      <c r="D814" s="726"/>
      <c r="E814" s="60" t="s">
        <v>268</v>
      </c>
      <c r="F814" s="59" t="s">
        <v>23</v>
      </c>
      <c r="G814" s="59" t="s">
        <v>24</v>
      </c>
    </row>
    <row r="815" spans="1:7" s="5" customFormat="1" ht="15.75" customHeight="1">
      <c r="A815" s="56"/>
      <c r="B815" s="59" t="s">
        <v>863</v>
      </c>
      <c r="C815" s="59" t="s">
        <v>864</v>
      </c>
      <c r="D815" s="805" t="s">
        <v>405</v>
      </c>
      <c r="E815" s="62">
        <v>45595</v>
      </c>
      <c r="F815" s="61">
        <f>E815+4</f>
        <v>45599</v>
      </c>
      <c r="G815" s="61">
        <f>F815+39</f>
        <v>45638</v>
      </c>
    </row>
    <row r="816" spans="1:7" s="5" customFormat="1" ht="15.75" customHeight="1">
      <c r="A816" s="56"/>
      <c r="B816" s="59" t="s">
        <v>865</v>
      </c>
      <c r="C816" s="59" t="s">
        <v>866</v>
      </c>
      <c r="D816" s="805"/>
      <c r="E816" s="62">
        <f>E815+7</f>
        <v>45602</v>
      </c>
      <c r="F816" s="62">
        <f t="shared" ref="F816:G819" si="223">F815+7</f>
        <v>45606</v>
      </c>
      <c r="G816" s="61">
        <f t="shared" si="223"/>
        <v>45645</v>
      </c>
    </row>
    <row r="817" spans="1:7" s="5" customFormat="1" ht="15.75" customHeight="1">
      <c r="A817" s="56"/>
      <c r="B817" s="59" t="s">
        <v>867</v>
      </c>
      <c r="C817" s="59" t="s">
        <v>866</v>
      </c>
      <c r="D817" s="805"/>
      <c r="E817" s="62">
        <f t="shared" ref="E817:E819" si="224">E816+7</f>
        <v>45609</v>
      </c>
      <c r="F817" s="62">
        <f t="shared" si="223"/>
        <v>45613</v>
      </c>
      <c r="G817" s="61">
        <f t="shared" si="223"/>
        <v>45652</v>
      </c>
    </row>
    <row r="818" spans="1:7" s="5" customFormat="1" ht="15.75" customHeight="1">
      <c r="A818" s="56" t="s">
        <v>260</v>
      </c>
      <c r="B818" s="59" t="s">
        <v>868</v>
      </c>
      <c r="C818" s="59" t="s">
        <v>869</v>
      </c>
      <c r="D818" s="805"/>
      <c r="E818" s="62">
        <f t="shared" si="224"/>
        <v>45616</v>
      </c>
      <c r="F818" s="62">
        <f t="shared" si="223"/>
        <v>45620</v>
      </c>
      <c r="G818" s="61">
        <f t="shared" si="223"/>
        <v>45659</v>
      </c>
    </row>
    <row r="819" spans="1:7" s="5" customFormat="1" ht="15.75" customHeight="1">
      <c r="A819" s="56"/>
      <c r="B819" s="59" t="s">
        <v>870</v>
      </c>
      <c r="C819" s="59" t="s">
        <v>159</v>
      </c>
      <c r="D819" s="805"/>
      <c r="E819" s="62">
        <f t="shared" si="224"/>
        <v>45623</v>
      </c>
      <c r="F819" s="62">
        <f t="shared" si="223"/>
        <v>45627</v>
      </c>
      <c r="G819" s="61">
        <f t="shared" si="223"/>
        <v>45666</v>
      </c>
    </row>
    <row r="820" spans="1:7" s="5" customFormat="1" ht="15.75" customHeight="1">
      <c r="A820" s="56"/>
      <c r="B820" s="26"/>
      <c r="C820" s="26"/>
      <c r="D820" s="26"/>
      <c r="E820" s="13"/>
      <c r="F820" s="13"/>
      <c r="G820" s="14"/>
    </row>
    <row r="821" spans="1:7" s="5" customFormat="1" ht="15.75" customHeight="1">
      <c r="A821" s="56"/>
      <c r="B821" s="26"/>
      <c r="C821" s="26"/>
      <c r="D821" s="26"/>
      <c r="E821" s="13"/>
      <c r="F821" s="13"/>
      <c r="G821" s="14"/>
    </row>
    <row r="822" spans="1:7" s="5" customFormat="1" ht="15.75" customHeight="1">
      <c r="A822" s="56"/>
      <c r="B822" s="26"/>
      <c r="C822" s="26"/>
      <c r="D822" s="26"/>
      <c r="E822" s="13"/>
      <c r="F822" s="13"/>
      <c r="G822" s="14"/>
    </row>
    <row r="823" spans="1:7" s="5" customFormat="1" ht="15.75" customHeight="1">
      <c r="A823" s="56"/>
      <c r="B823" s="739" t="s">
        <v>19</v>
      </c>
      <c r="C823" s="731" t="s">
        <v>20</v>
      </c>
      <c r="D823" s="731" t="s">
        <v>314</v>
      </c>
      <c r="E823" s="42" t="s">
        <v>195</v>
      </c>
      <c r="F823" s="42" t="s">
        <v>22</v>
      </c>
      <c r="G823" s="42" t="s">
        <v>333</v>
      </c>
    </row>
    <row r="824" spans="1:7" s="5" customFormat="1" ht="15.75" customHeight="1">
      <c r="A824" s="56" t="s">
        <v>334</v>
      </c>
      <c r="B824" s="740"/>
      <c r="C824" s="724"/>
      <c r="D824" s="724"/>
      <c r="E824" s="48" t="s">
        <v>268</v>
      </c>
      <c r="F824" s="42" t="s">
        <v>23</v>
      </c>
      <c r="G824" s="42" t="s">
        <v>24</v>
      </c>
    </row>
    <row r="825" spans="1:7" s="5" customFormat="1" ht="15.75" customHeight="1">
      <c r="A825" s="41"/>
      <c r="B825" s="59" t="s">
        <v>905</v>
      </c>
      <c r="C825" s="59" t="s">
        <v>906</v>
      </c>
      <c r="D825" s="805" t="s">
        <v>332</v>
      </c>
      <c r="E825" s="62">
        <v>45599</v>
      </c>
      <c r="F825" s="61">
        <f>E825+4</f>
        <v>45603</v>
      </c>
      <c r="G825" s="61">
        <f>F825+31</f>
        <v>45634</v>
      </c>
    </row>
    <row r="826" spans="1:7" s="5" customFormat="1" ht="15.75" customHeight="1">
      <c r="A826" s="41"/>
      <c r="B826" s="126" t="s">
        <v>907</v>
      </c>
      <c r="C826" s="59" t="s">
        <v>908</v>
      </c>
      <c r="D826" s="805"/>
      <c r="E826" s="62">
        <f>E825+7</f>
        <v>45606</v>
      </c>
      <c r="F826" s="62">
        <f t="shared" ref="F826:G829" si="225">F825+7</f>
        <v>45610</v>
      </c>
      <c r="G826" s="61">
        <f t="shared" si="225"/>
        <v>45641</v>
      </c>
    </row>
    <row r="827" spans="1:7" s="5" customFormat="1" ht="15.75" customHeight="1">
      <c r="A827" s="41"/>
      <c r="B827" s="59" t="s">
        <v>909</v>
      </c>
      <c r="C827" s="59" t="s">
        <v>910</v>
      </c>
      <c r="D827" s="805"/>
      <c r="E827" s="62">
        <f t="shared" ref="E827:E829" si="226">E826+7</f>
        <v>45613</v>
      </c>
      <c r="F827" s="62">
        <f t="shared" si="225"/>
        <v>45617</v>
      </c>
      <c r="G827" s="61">
        <f t="shared" si="225"/>
        <v>45648</v>
      </c>
    </row>
    <row r="828" spans="1:7" s="5" customFormat="1" ht="15.75" customHeight="1">
      <c r="A828" s="41"/>
      <c r="B828" s="59" t="s">
        <v>911</v>
      </c>
      <c r="C828" s="59" t="s">
        <v>912</v>
      </c>
      <c r="D828" s="805"/>
      <c r="E828" s="62">
        <f t="shared" si="226"/>
        <v>45620</v>
      </c>
      <c r="F828" s="62">
        <f t="shared" si="225"/>
        <v>45624</v>
      </c>
      <c r="G828" s="61">
        <f t="shared" si="225"/>
        <v>45655</v>
      </c>
    </row>
    <row r="829" spans="1:7" s="5" customFormat="1" ht="15.75" customHeight="1">
      <c r="A829" s="41"/>
      <c r="B829" s="59" t="s">
        <v>913</v>
      </c>
      <c r="C829" s="59" t="s">
        <v>914</v>
      </c>
      <c r="D829" s="805"/>
      <c r="E829" s="62">
        <f t="shared" si="226"/>
        <v>45627</v>
      </c>
      <c r="F829" s="62">
        <f t="shared" si="225"/>
        <v>45631</v>
      </c>
      <c r="G829" s="61">
        <f t="shared" si="225"/>
        <v>45662</v>
      </c>
    </row>
    <row r="830" spans="1:7" s="5" customFormat="1" ht="15.75" customHeight="1">
      <c r="A830" s="41"/>
      <c r="B830" s="92"/>
      <c r="C830" s="92"/>
      <c r="D830" s="92"/>
      <c r="E830" s="75"/>
      <c r="F830" s="75"/>
      <c r="G830" s="75"/>
    </row>
    <row r="831" spans="1:7" s="5" customFormat="1" ht="15.75" customHeight="1">
      <c r="A831" s="41"/>
      <c r="B831" s="727" t="s">
        <v>223</v>
      </c>
      <c r="C831" s="725" t="s">
        <v>20</v>
      </c>
      <c r="D831" s="732" t="s">
        <v>314</v>
      </c>
      <c r="E831" s="59" t="s">
        <v>195</v>
      </c>
      <c r="F831" s="59" t="s">
        <v>22</v>
      </c>
      <c r="G831" s="59" t="s">
        <v>333</v>
      </c>
    </row>
    <row r="832" spans="1:7" s="5" customFormat="1" ht="15.75" customHeight="1">
      <c r="A832" s="41"/>
      <c r="B832" s="728"/>
      <c r="C832" s="726"/>
      <c r="D832" s="733"/>
      <c r="E832" s="60" t="s">
        <v>268</v>
      </c>
      <c r="F832" s="59" t="s">
        <v>23</v>
      </c>
      <c r="G832" s="59" t="s">
        <v>24</v>
      </c>
    </row>
    <row r="833" spans="1:7" s="5" customFormat="1" ht="15.75" customHeight="1">
      <c r="A833" s="41"/>
      <c r="B833" s="59" t="s">
        <v>863</v>
      </c>
      <c r="C833" s="59" t="s">
        <v>864</v>
      </c>
      <c r="D833" s="725" t="s">
        <v>287</v>
      </c>
      <c r="E833" s="62">
        <v>45595</v>
      </c>
      <c r="F833" s="61">
        <f>E833+4</f>
        <v>45599</v>
      </c>
      <c r="G833" s="61">
        <f>F833+33</f>
        <v>45632</v>
      </c>
    </row>
    <row r="834" spans="1:7" s="5" customFormat="1" ht="15.75" customHeight="1">
      <c r="A834" s="41"/>
      <c r="B834" s="59" t="s">
        <v>865</v>
      </c>
      <c r="C834" s="59" t="s">
        <v>866</v>
      </c>
      <c r="D834" s="745"/>
      <c r="E834" s="62">
        <f>E833+7</f>
        <v>45602</v>
      </c>
      <c r="F834" s="62">
        <f t="shared" ref="F834:G837" si="227">F833+7</f>
        <v>45606</v>
      </c>
      <c r="G834" s="61">
        <f t="shared" si="227"/>
        <v>45639</v>
      </c>
    </row>
    <row r="835" spans="1:7" s="5" customFormat="1" ht="15.75" customHeight="1">
      <c r="A835" s="41"/>
      <c r="B835" s="59" t="s">
        <v>867</v>
      </c>
      <c r="C835" s="59" t="s">
        <v>866</v>
      </c>
      <c r="D835" s="745"/>
      <c r="E835" s="62">
        <f t="shared" ref="E835:E837" si="228">E834+7</f>
        <v>45609</v>
      </c>
      <c r="F835" s="62">
        <f t="shared" si="227"/>
        <v>45613</v>
      </c>
      <c r="G835" s="61">
        <f t="shared" si="227"/>
        <v>45646</v>
      </c>
    </row>
    <row r="836" spans="1:7" s="5" customFormat="1" ht="15.75" customHeight="1">
      <c r="A836" s="41" t="s">
        <v>260</v>
      </c>
      <c r="B836" s="59" t="s">
        <v>868</v>
      </c>
      <c r="C836" s="59" t="s">
        <v>869</v>
      </c>
      <c r="D836" s="745"/>
      <c r="E836" s="62">
        <f t="shared" si="228"/>
        <v>45616</v>
      </c>
      <c r="F836" s="62">
        <f t="shared" si="227"/>
        <v>45620</v>
      </c>
      <c r="G836" s="61">
        <f t="shared" si="227"/>
        <v>45653</v>
      </c>
    </row>
    <row r="837" spans="1:7" s="5" customFormat="1" ht="15.75" customHeight="1">
      <c r="A837" s="41"/>
      <c r="B837" s="59" t="s">
        <v>870</v>
      </c>
      <c r="C837" s="59" t="s">
        <v>159</v>
      </c>
      <c r="D837" s="726"/>
      <c r="E837" s="62">
        <f t="shared" si="228"/>
        <v>45623</v>
      </c>
      <c r="F837" s="62">
        <f t="shared" si="227"/>
        <v>45627</v>
      </c>
      <c r="G837" s="61">
        <f t="shared" si="227"/>
        <v>45660</v>
      </c>
    </row>
    <row r="838" spans="1:7" s="5" customFormat="1" ht="15.75" customHeight="1">
      <c r="A838" s="41"/>
      <c r="B838" s="799"/>
      <c r="C838" s="800"/>
      <c r="D838" s="800"/>
      <c r="E838" s="800"/>
      <c r="F838" s="800"/>
      <c r="G838" s="801"/>
    </row>
    <row r="839" spans="1:7" s="5" customFormat="1" ht="15.75" customHeight="1">
      <c r="A839" s="41"/>
      <c r="B839" s="802"/>
      <c r="C839" s="803"/>
      <c r="D839" s="803"/>
      <c r="E839" s="803"/>
      <c r="F839" s="803"/>
      <c r="G839" s="804"/>
    </row>
    <row r="840" spans="1:7" s="5" customFormat="1" ht="15.75" customHeight="1">
      <c r="A840" s="41" t="s">
        <v>335</v>
      </c>
      <c r="B840" s="760" t="s">
        <v>19</v>
      </c>
      <c r="C840" s="732" t="s">
        <v>336</v>
      </c>
      <c r="D840" s="732" t="s">
        <v>314</v>
      </c>
      <c r="E840" s="59" t="s">
        <v>195</v>
      </c>
      <c r="F840" s="59" t="s">
        <v>22</v>
      </c>
      <c r="G840" s="59" t="s">
        <v>111</v>
      </c>
    </row>
    <row r="841" spans="1:7" s="5" customFormat="1" ht="15.75" customHeight="1">
      <c r="A841" s="41"/>
      <c r="B841" s="728"/>
      <c r="C841" s="733"/>
      <c r="D841" s="733"/>
      <c r="E841" s="60" t="s">
        <v>14</v>
      </c>
      <c r="F841" s="59" t="s">
        <v>23</v>
      </c>
      <c r="G841" s="59" t="s">
        <v>24</v>
      </c>
    </row>
    <row r="842" spans="1:7" s="5" customFormat="1" ht="15.75" customHeight="1">
      <c r="A842" s="41"/>
      <c r="B842" s="59" t="s">
        <v>863</v>
      </c>
      <c r="C842" s="59" t="s">
        <v>864</v>
      </c>
      <c r="D842" s="725" t="s">
        <v>287</v>
      </c>
      <c r="E842" s="62">
        <v>45595</v>
      </c>
      <c r="F842" s="61">
        <f>E842+4</f>
        <v>45599</v>
      </c>
      <c r="G842" s="61">
        <f>F842+35</f>
        <v>45634</v>
      </c>
    </row>
    <row r="843" spans="1:7" s="5" customFormat="1" ht="15.75" customHeight="1">
      <c r="A843" s="41"/>
      <c r="B843" s="59" t="s">
        <v>865</v>
      </c>
      <c r="C843" s="59" t="s">
        <v>866</v>
      </c>
      <c r="D843" s="745"/>
      <c r="E843" s="62">
        <f>E842+7</f>
        <v>45602</v>
      </c>
      <c r="F843" s="62">
        <f t="shared" ref="F843:G846" si="229">F842+7</f>
        <v>45606</v>
      </c>
      <c r="G843" s="61">
        <f t="shared" si="229"/>
        <v>45641</v>
      </c>
    </row>
    <row r="844" spans="1:7" s="5" customFormat="1" ht="15.75" customHeight="1">
      <c r="A844" s="41"/>
      <c r="B844" s="59" t="s">
        <v>867</v>
      </c>
      <c r="C844" s="59" t="s">
        <v>866</v>
      </c>
      <c r="D844" s="745"/>
      <c r="E844" s="62">
        <f t="shared" ref="E844:E846" si="230">E843+7</f>
        <v>45609</v>
      </c>
      <c r="F844" s="62">
        <f t="shared" si="229"/>
        <v>45613</v>
      </c>
      <c r="G844" s="61">
        <f t="shared" si="229"/>
        <v>45648</v>
      </c>
    </row>
    <row r="845" spans="1:7" s="5" customFormat="1" ht="15.75" customHeight="1">
      <c r="A845" s="41"/>
      <c r="B845" s="59" t="s">
        <v>868</v>
      </c>
      <c r="C845" s="59" t="s">
        <v>869</v>
      </c>
      <c r="D845" s="745"/>
      <c r="E845" s="62">
        <f t="shared" si="230"/>
        <v>45616</v>
      </c>
      <c r="F845" s="62">
        <f t="shared" si="229"/>
        <v>45620</v>
      </c>
      <c r="G845" s="61">
        <f t="shared" si="229"/>
        <v>45655</v>
      </c>
    </row>
    <row r="846" spans="1:7" s="5" customFormat="1" ht="15.75" customHeight="1">
      <c r="A846" s="41"/>
      <c r="B846" s="59" t="s">
        <v>870</v>
      </c>
      <c r="C846" s="59" t="s">
        <v>159</v>
      </c>
      <c r="D846" s="726"/>
      <c r="E846" s="62">
        <f t="shared" si="230"/>
        <v>45623</v>
      </c>
      <c r="F846" s="62">
        <f t="shared" si="229"/>
        <v>45627</v>
      </c>
      <c r="G846" s="61">
        <f t="shared" si="229"/>
        <v>45662</v>
      </c>
    </row>
    <row r="847" spans="1:7" s="5" customFormat="1" ht="15.75" customHeight="1">
      <c r="A847" s="41"/>
      <c r="B847" s="92"/>
      <c r="C847" s="92"/>
      <c r="D847" s="92"/>
      <c r="E847" s="92"/>
      <c r="F847" s="76"/>
      <c r="G847" s="76"/>
    </row>
    <row r="848" spans="1:7" s="5" customFormat="1" ht="15.75" customHeight="1">
      <c r="A848" s="41"/>
      <c r="B848" s="760" t="s">
        <v>19</v>
      </c>
      <c r="C848" s="732" t="s">
        <v>336</v>
      </c>
      <c r="D848" s="732" t="s">
        <v>314</v>
      </c>
      <c r="E848" s="59" t="s">
        <v>195</v>
      </c>
      <c r="F848" s="59" t="s">
        <v>22</v>
      </c>
      <c r="G848" s="59" t="s">
        <v>111</v>
      </c>
    </row>
    <row r="849" spans="1:8" s="5" customFormat="1" ht="15.75" customHeight="1">
      <c r="A849" s="41"/>
      <c r="B849" s="728"/>
      <c r="C849" s="733"/>
      <c r="D849" s="733"/>
      <c r="E849" s="60" t="s">
        <v>14</v>
      </c>
      <c r="F849" s="59" t="s">
        <v>23</v>
      </c>
      <c r="G849" s="59" t="s">
        <v>24</v>
      </c>
    </row>
    <row r="850" spans="1:8" s="5" customFormat="1" ht="15.75" customHeight="1">
      <c r="A850" s="41"/>
      <c r="B850" s="59" t="s">
        <v>871</v>
      </c>
      <c r="C850" s="59" t="s">
        <v>872</v>
      </c>
      <c r="D850" s="725" t="s">
        <v>480</v>
      </c>
      <c r="E850" s="62">
        <v>45595</v>
      </c>
      <c r="F850" s="61">
        <f>E850+4</f>
        <v>45599</v>
      </c>
      <c r="G850" s="61">
        <f>F850+38</f>
        <v>45637</v>
      </c>
    </row>
    <row r="851" spans="1:8" s="5" customFormat="1" ht="15.75" customHeight="1">
      <c r="A851" s="41"/>
      <c r="B851" s="59" t="s">
        <v>873</v>
      </c>
      <c r="C851" s="59" t="s">
        <v>874</v>
      </c>
      <c r="D851" s="745"/>
      <c r="E851" s="62">
        <f>E850+7</f>
        <v>45602</v>
      </c>
      <c r="F851" s="62">
        <f t="shared" ref="F851:G854" si="231">F850+7</f>
        <v>45606</v>
      </c>
      <c r="G851" s="61">
        <f t="shared" si="231"/>
        <v>45644</v>
      </c>
    </row>
    <row r="852" spans="1:8" s="5" customFormat="1" ht="15.75" customHeight="1">
      <c r="A852" s="41"/>
      <c r="B852" s="65" t="s">
        <v>432</v>
      </c>
      <c r="C852" s="59"/>
      <c r="D852" s="745"/>
      <c r="E852" s="62">
        <f t="shared" ref="E852:E854" si="232">E851+7</f>
        <v>45609</v>
      </c>
      <c r="F852" s="62">
        <f t="shared" si="231"/>
        <v>45613</v>
      </c>
      <c r="G852" s="61">
        <f t="shared" si="231"/>
        <v>45651</v>
      </c>
    </row>
    <row r="853" spans="1:8" s="5" customFormat="1" ht="15.75" customHeight="1">
      <c r="A853" s="41"/>
      <c r="B853" s="59" t="s">
        <v>875</v>
      </c>
      <c r="C853" s="59" t="s">
        <v>876</v>
      </c>
      <c r="D853" s="745"/>
      <c r="E853" s="62">
        <f t="shared" si="232"/>
        <v>45616</v>
      </c>
      <c r="F853" s="62">
        <f t="shared" si="231"/>
        <v>45620</v>
      </c>
      <c r="G853" s="61">
        <f t="shared" si="231"/>
        <v>45658</v>
      </c>
    </row>
    <row r="854" spans="1:8" s="5" customFormat="1" ht="15.75" customHeight="1">
      <c r="A854" s="41"/>
      <c r="B854" s="59" t="s">
        <v>877</v>
      </c>
      <c r="C854" s="59" t="s">
        <v>878</v>
      </c>
      <c r="D854" s="726"/>
      <c r="E854" s="62">
        <f t="shared" si="232"/>
        <v>45623</v>
      </c>
      <c r="F854" s="62">
        <f t="shared" si="231"/>
        <v>45627</v>
      </c>
      <c r="G854" s="61">
        <f t="shared" si="231"/>
        <v>45665</v>
      </c>
    </row>
    <row r="855" spans="1:8" s="5" customFormat="1" ht="15.75" customHeight="1">
      <c r="A855" s="41"/>
      <c r="B855" s="92"/>
      <c r="C855" s="92"/>
      <c r="D855" s="92"/>
      <c r="E855" s="92"/>
      <c r="F855" s="76"/>
      <c r="G855" s="76"/>
    </row>
    <row r="856" spans="1:8" s="5" customFormat="1" ht="15.75" customHeight="1">
      <c r="A856" s="41"/>
      <c r="B856" s="102"/>
      <c r="C856" s="71"/>
      <c r="D856" s="72"/>
      <c r="E856" s="72"/>
      <c r="F856" s="73"/>
      <c r="G856" s="73"/>
    </row>
    <row r="857" spans="1:8" s="5" customFormat="1" ht="15.75" customHeight="1">
      <c r="A857" s="41" t="s">
        <v>337</v>
      </c>
      <c r="B857" s="727" t="s">
        <v>19</v>
      </c>
      <c r="C857" s="732" t="s">
        <v>336</v>
      </c>
      <c r="D857" s="732" t="s">
        <v>314</v>
      </c>
      <c r="E857" s="59" t="s">
        <v>195</v>
      </c>
      <c r="F857" s="59" t="s">
        <v>22</v>
      </c>
      <c r="G857" s="59" t="s">
        <v>338</v>
      </c>
    </row>
    <row r="858" spans="1:8" s="5" customFormat="1" ht="15.75" customHeight="1">
      <c r="A858" s="41"/>
      <c r="B858" s="728"/>
      <c r="C858" s="733"/>
      <c r="D858" s="733"/>
      <c r="E858" s="60" t="s">
        <v>14</v>
      </c>
      <c r="F858" s="59" t="s">
        <v>23</v>
      </c>
      <c r="G858" s="59" t="s">
        <v>24</v>
      </c>
    </row>
    <row r="859" spans="1:8" s="5" customFormat="1" ht="15.75" customHeight="1">
      <c r="A859" s="41"/>
      <c r="B859" s="59" t="s">
        <v>871</v>
      </c>
      <c r="C859" s="59" t="s">
        <v>872</v>
      </c>
      <c r="D859" s="727" t="s">
        <v>481</v>
      </c>
      <c r="E859" s="62">
        <v>45595</v>
      </c>
      <c r="F859" s="61">
        <f>E859+4</f>
        <v>45599</v>
      </c>
      <c r="G859" s="61">
        <f>F859+35</f>
        <v>45634</v>
      </c>
      <c r="H859" s="78"/>
    </row>
    <row r="860" spans="1:8" s="5" customFormat="1" ht="15.75" customHeight="1">
      <c r="A860" s="41"/>
      <c r="B860" s="59" t="s">
        <v>873</v>
      </c>
      <c r="C860" s="59" t="s">
        <v>874</v>
      </c>
      <c r="D860" s="745"/>
      <c r="E860" s="62">
        <f>E859+7</f>
        <v>45602</v>
      </c>
      <c r="F860" s="62">
        <f t="shared" ref="F860:G862" si="233">F859+7</f>
        <v>45606</v>
      </c>
      <c r="G860" s="61">
        <f t="shared" si="233"/>
        <v>45641</v>
      </c>
      <c r="H860" s="78"/>
    </row>
    <row r="861" spans="1:8" s="5" customFormat="1" ht="15.75" customHeight="1">
      <c r="A861" s="41"/>
      <c r="B861" s="65" t="s">
        <v>432</v>
      </c>
      <c r="C861" s="59"/>
      <c r="D861" s="745"/>
      <c r="E861" s="62">
        <f t="shared" ref="E861:E863" si="234">E860+7</f>
        <v>45609</v>
      </c>
      <c r="F861" s="62">
        <f t="shared" si="233"/>
        <v>45613</v>
      </c>
      <c r="G861" s="61">
        <f t="shared" si="233"/>
        <v>45648</v>
      </c>
      <c r="H861" s="78"/>
    </row>
    <row r="862" spans="1:8" s="5" customFormat="1" ht="15.75" customHeight="1">
      <c r="A862" s="41"/>
      <c r="B862" s="59" t="s">
        <v>875</v>
      </c>
      <c r="C862" s="59" t="s">
        <v>876</v>
      </c>
      <c r="D862" s="745"/>
      <c r="E862" s="62">
        <f t="shared" si="234"/>
        <v>45616</v>
      </c>
      <c r="F862" s="62">
        <f t="shared" si="233"/>
        <v>45620</v>
      </c>
      <c r="G862" s="61">
        <f t="shared" si="233"/>
        <v>45655</v>
      </c>
      <c r="H862" s="78"/>
    </row>
    <row r="863" spans="1:8" s="5" customFormat="1" ht="15.75" customHeight="1">
      <c r="A863" s="41"/>
      <c r="B863" s="59" t="s">
        <v>877</v>
      </c>
      <c r="C863" s="59" t="s">
        <v>878</v>
      </c>
      <c r="D863" s="728"/>
      <c r="E863" s="62">
        <f t="shared" si="234"/>
        <v>45623</v>
      </c>
      <c r="F863" s="62">
        <f>F862+7</f>
        <v>45627</v>
      </c>
      <c r="G863" s="61">
        <f>G862+7</f>
        <v>45662</v>
      </c>
      <c r="H863" s="78"/>
    </row>
    <row r="864" spans="1:8" s="5" customFormat="1" ht="15.75" customHeight="1">
      <c r="A864" s="41"/>
      <c r="B864" s="92"/>
      <c r="C864" s="92"/>
      <c r="D864" s="92"/>
      <c r="E864" s="92"/>
      <c r="F864" s="76"/>
      <c r="G864" s="76"/>
      <c r="H864" s="78"/>
    </row>
    <row r="865" spans="1:8" s="5" customFormat="1" ht="15.75" customHeight="1">
      <c r="A865" s="41"/>
      <c r="B865" s="102"/>
      <c r="C865" s="71"/>
      <c r="D865" s="72"/>
      <c r="E865" s="72"/>
      <c r="F865" s="73"/>
      <c r="G865" s="73"/>
      <c r="H865" s="78"/>
    </row>
    <row r="866" spans="1:8" s="5" customFormat="1" ht="15.75" customHeight="1">
      <c r="A866" s="41" t="s">
        <v>339</v>
      </c>
      <c r="B866" s="727" t="s">
        <v>19</v>
      </c>
      <c r="C866" s="732" t="s">
        <v>336</v>
      </c>
      <c r="D866" s="732" t="s">
        <v>314</v>
      </c>
      <c r="E866" s="59" t="s">
        <v>195</v>
      </c>
      <c r="F866" s="59" t="s">
        <v>22</v>
      </c>
      <c r="G866" s="59" t="s">
        <v>112</v>
      </c>
      <c r="H866" s="78"/>
    </row>
    <row r="867" spans="1:8" s="5" customFormat="1" ht="15.75" customHeight="1">
      <c r="A867" s="41"/>
      <c r="B867" s="728"/>
      <c r="C867" s="733"/>
      <c r="D867" s="733"/>
      <c r="E867" s="60" t="s">
        <v>14</v>
      </c>
      <c r="F867" s="59" t="s">
        <v>23</v>
      </c>
      <c r="G867" s="59" t="s">
        <v>24</v>
      </c>
      <c r="H867" s="78"/>
    </row>
    <row r="868" spans="1:8" s="5" customFormat="1" ht="15.75" customHeight="1">
      <c r="A868" s="41"/>
      <c r="B868" s="87" t="s">
        <v>915</v>
      </c>
      <c r="C868" s="153" t="s">
        <v>578</v>
      </c>
      <c r="D868" s="735" t="s">
        <v>379</v>
      </c>
      <c r="E868" s="62">
        <v>45599</v>
      </c>
      <c r="F868" s="61">
        <f>E868+4</f>
        <v>45603</v>
      </c>
      <c r="G868" s="61">
        <f>F868+35</f>
        <v>45638</v>
      </c>
      <c r="H868" s="78"/>
    </row>
    <row r="869" spans="1:8" s="5" customFormat="1" ht="15.75" customHeight="1">
      <c r="A869" s="41"/>
      <c r="B869" s="87" t="s">
        <v>916</v>
      </c>
      <c r="C869" s="153" t="s">
        <v>821</v>
      </c>
      <c r="D869" s="751"/>
      <c r="E869" s="62">
        <f>E868+7</f>
        <v>45606</v>
      </c>
      <c r="F869" s="61">
        <f t="shared" ref="F869:G872" si="235">F868+7</f>
        <v>45610</v>
      </c>
      <c r="G869" s="61">
        <f t="shared" si="235"/>
        <v>45645</v>
      </c>
      <c r="H869" s="78"/>
    </row>
    <row r="870" spans="1:8" s="5" customFormat="1" ht="15.75" customHeight="1">
      <c r="A870" s="41"/>
      <c r="B870" s="87" t="s">
        <v>917</v>
      </c>
      <c r="C870" s="153" t="s">
        <v>822</v>
      </c>
      <c r="D870" s="751"/>
      <c r="E870" s="62">
        <f t="shared" ref="E870:E872" si="236">E869+7</f>
        <v>45613</v>
      </c>
      <c r="F870" s="61">
        <f t="shared" si="235"/>
        <v>45617</v>
      </c>
      <c r="G870" s="61">
        <f t="shared" si="235"/>
        <v>45652</v>
      </c>
      <c r="H870" s="78"/>
    </row>
    <row r="871" spans="1:8" s="5" customFormat="1" ht="15.75" customHeight="1">
      <c r="A871" s="41"/>
      <c r="B871" s="87" t="s">
        <v>918</v>
      </c>
      <c r="C871" s="153" t="s">
        <v>823</v>
      </c>
      <c r="D871" s="751"/>
      <c r="E871" s="62">
        <f t="shared" si="236"/>
        <v>45620</v>
      </c>
      <c r="F871" s="61">
        <f t="shared" si="235"/>
        <v>45624</v>
      </c>
      <c r="G871" s="61">
        <f t="shared" si="235"/>
        <v>45659</v>
      </c>
      <c r="H871" s="78"/>
    </row>
    <row r="872" spans="1:8" s="5" customFormat="1" ht="15.75" customHeight="1">
      <c r="A872" s="41"/>
      <c r="B872" s="65" t="s">
        <v>919</v>
      </c>
      <c r="C872" s="153" t="s">
        <v>824</v>
      </c>
      <c r="D872" s="752"/>
      <c r="E872" s="62">
        <f t="shared" si="236"/>
        <v>45627</v>
      </c>
      <c r="F872" s="61">
        <f t="shared" si="235"/>
        <v>45631</v>
      </c>
      <c r="G872" s="61">
        <f t="shared" si="235"/>
        <v>45666</v>
      </c>
      <c r="H872" s="78"/>
    </row>
    <row r="873" spans="1:8" s="5" customFormat="1" ht="15.75" customHeight="1">
      <c r="A873" s="41"/>
      <c r="B873" s="92"/>
      <c r="C873" s="92"/>
      <c r="D873" s="34"/>
      <c r="E873" s="76"/>
      <c r="F873" s="76"/>
      <c r="G873" s="76"/>
      <c r="H873" s="78"/>
    </row>
    <row r="874" spans="1:8" s="5" customFormat="1" ht="15.75" customHeight="1">
      <c r="A874" s="41"/>
      <c r="B874" s="727" t="s">
        <v>19</v>
      </c>
      <c r="C874" s="732" t="s">
        <v>336</v>
      </c>
      <c r="D874" s="732" t="s">
        <v>314</v>
      </c>
      <c r="E874" s="59" t="s">
        <v>195</v>
      </c>
      <c r="F874" s="59" t="s">
        <v>22</v>
      </c>
      <c r="G874" s="59" t="s">
        <v>112</v>
      </c>
      <c r="H874" s="78"/>
    </row>
    <row r="875" spans="1:8" s="5" customFormat="1" ht="15.75" customHeight="1">
      <c r="A875" s="41"/>
      <c r="B875" s="728"/>
      <c r="C875" s="733"/>
      <c r="D875" s="733"/>
      <c r="E875" s="60" t="s">
        <v>14</v>
      </c>
      <c r="F875" s="59" t="s">
        <v>23</v>
      </c>
      <c r="G875" s="59" t="s">
        <v>24</v>
      </c>
      <c r="H875" s="78"/>
    </row>
    <row r="876" spans="1:8" s="5" customFormat="1" ht="15.75" customHeight="1">
      <c r="A876" s="41"/>
      <c r="B876" s="87" t="s">
        <v>879</v>
      </c>
      <c r="C876" s="87" t="s">
        <v>880</v>
      </c>
      <c r="D876" s="756" t="s">
        <v>418</v>
      </c>
      <c r="E876" s="62">
        <v>45595</v>
      </c>
      <c r="F876" s="61">
        <f>E876+4</f>
        <v>45599</v>
      </c>
      <c r="G876" s="61">
        <f>F876+28</f>
        <v>45627</v>
      </c>
      <c r="H876" s="78"/>
    </row>
    <row r="877" spans="1:8" s="5" customFormat="1" ht="15.75" customHeight="1">
      <c r="A877" s="41"/>
      <c r="B877" s="87" t="s">
        <v>881</v>
      </c>
      <c r="C877" s="87" t="s">
        <v>882</v>
      </c>
      <c r="D877" s="757"/>
      <c r="E877" s="62">
        <f>E876+7</f>
        <v>45602</v>
      </c>
      <c r="F877" s="61">
        <f t="shared" ref="F877:G880" si="237">F876+7</f>
        <v>45606</v>
      </c>
      <c r="G877" s="61">
        <f t="shared" si="237"/>
        <v>45634</v>
      </c>
      <c r="H877" s="78"/>
    </row>
    <row r="878" spans="1:8" s="5" customFormat="1" ht="15.75" customHeight="1">
      <c r="A878" s="41"/>
      <c r="B878" s="87" t="s">
        <v>883</v>
      </c>
      <c r="C878" s="87" t="s">
        <v>884</v>
      </c>
      <c r="D878" s="758"/>
      <c r="E878" s="62">
        <f t="shared" ref="E878:E880" si="238">E877+7</f>
        <v>45609</v>
      </c>
      <c r="F878" s="61">
        <f t="shared" si="237"/>
        <v>45613</v>
      </c>
      <c r="G878" s="61">
        <f t="shared" si="237"/>
        <v>45641</v>
      </c>
      <c r="H878" s="78"/>
    </row>
    <row r="879" spans="1:8" s="5" customFormat="1" ht="15.75" customHeight="1">
      <c r="A879" s="41"/>
      <c r="B879" s="87" t="s">
        <v>885</v>
      </c>
      <c r="C879" s="87" t="s">
        <v>886</v>
      </c>
      <c r="D879" s="758"/>
      <c r="E879" s="62">
        <f t="shared" si="238"/>
        <v>45616</v>
      </c>
      <c r="F879" s="61">
        <f t="shared" si="237"/>
        <v>45620</v>
      </c>
      <c r="G879" s="61">
        <f t="shared" si="237"/>
        <v>45648</v>
      </c>
      <c r="H879" s="78"/>
    </row>
    <row r="880" spans="1:8" s="5" customFormat="1" ht="15.75" customHeight="1">
      <c r="A880" s="41"/>
      <c r="B880" s="87" t="s">
        <v>887</v>
      </c>
      <c r="C880" s="87" t="s">
        <v>888</v>
      </c>
      <c r="D880" s="759"/>
      <c r="E880" s="62">
        <f t="shared" si="238"/>
        <v>45623</v>
      </c>
      <c r="F880" s="61">
        <f t="shared" si="237"/>
        <v>45627</v>
      </c>
      <c r="G880" s="61">
        <f t="shared" si="237"/>
        <v>45655</v>
      </c>
      <c r="H880" s="78"/>
    </row>
    <row r="881" spans="1:7" s="5" customFormat="1" ht="15.75" customHeight="1">
      <c r="A881" s="41"/>
      <c r="B881" s="92"/>
      <c r="C881" s="113"/>
      <c r="D881" s="34"/>
      <c r="E881" s="76"/>
      <c r="F881" s="76"/>
      <c r="G881" s="76"/>
    </row>
    <row r="882" spans="1:7" s="5" customFormat="1" ht="15.75" customHeight="1">
      <c r="A882" s="41"/>
      <c r="B882" s="92"/>
      <c r="C882" s="92"/>
      <c r="D882" s="34"/>
      <c r="E882" s="76"/>
      <c r="F882" s="76"/>
      <c r="G882" s="76"/>
    </row>
    <row r="883" spans="1:7" s="5" customFormat="1" ht="15.75" customHeight="1">
      <c r="A883" s="41"/>
      <c r="B883" s="102"/>
      <c r="C883" s="71"/>
      <c r="D883" s="72"/>
      <c r="E883" s="72"/>
      <c r="F883" s="73"/>
      <c r="G883" s="73"/>
    </row>
    <row r="884" spans="1:7" s="5" customFormat="1" ht="15.75" customHeight="1">
      <c r="A884" s="41"/>
      <c r="B884" s="92"/>
      <c r="C884" s="92"/>
      <c r="D884" s="92"/>
      <c r="E884" s="92"/>
      <c r="F884" s="76"/>
      <c r="G884" s="76"/>
    </row>
    <row r="885" spans="1:7" s="5" customFormat="1" ht="15.75" customHeight="1">
      <c r="A885" s="41" t="s">
        <v>341</v>
      </c>
      <c r="B885" s="727" t="s">
        <v>19</v>
      </c>
      <c r="C885" s="732" t="s">
        <v>336</v>
      </c>
      <c r="D885" s="732" t="s">
        <v>314</v>
      </c>
      <c r="E885" s="59" t="s">
        <v>195</v>
      </c>
      <c r="F885" s="59" t="s">
        <v>22</v>
      </c>
      <c r="G885" s="59" t="s">
        <v>342</v>
      </c>
    </row>
    <row r="886" spans="1:7" s="5" customFormat="1" ht="15.75" customHeight="1">
      <c r="A886" s="41"/>
      <c r="B886" s="728"/>
      <c r="C886" s="733"/>
      <c r="D886" s="733"/>
      <c r="E886" s="60" t="s">
        <v>14</v>
      </c>
      <c r="F886" s="59" t="s">
        <v>23</v>
      </c>
      <c r="G886" s="59" t="s">
        <v>343</v>
      </c>
    </row>
    <row r="887" spans="1:7" s="5" customFormat="1" ht="15.75" customHeight="1">
      <c r="A887" s="41"/>
      <c r="B887" s="70" t="s">
        <v>574</v>
      </c>
      <c r="C887" s="70" t="s">
        <v>889</v>
      </c>
      <c r="D887" s="735" t="s">
        <v>382</v>
      </c>
      <c r="E887" s="62">
        <v>45592</v>
      </c>
      <c r="F887" s="61">
        <f>E887+4</f>
        <v>45596</v>
      </c>
      <c r="G887" s="61">
        <f>F887+33</f>
        <v>45629</v>
      </c>
    </row>
    <row r="888" spans="1:7" s="5" customFormat="1" ht="15.75" customHeight="1">
      <c r="A888" s="41"/>
      <c r="B888" s="70" t="s">
        <v>890</v>
      </c>
      <c r="C888" s="70" t="s">
        <v>891</v>
      </c>
      <c r="D888" s="751"/>
      <c r="E888" s="62">
        <f>E887+7</f>
        <v>45599</v>
      </c>
      <c r="F888" s="61">
        <f t="shared" ref="F888:G891" si="239">F887+7</f>
        <v>45603</v>
      </c>
      <c r="G888" s="61">
        <f t="shared" si="239"/>
        <v>45636</v>
      </c>
    </row>
    <row r="889" spans="1:7" s="5" customFormat="1" ht="15.75" customHeight="1">
      <c r="A889" s="41"/>
      <c r="B889" s="70" t="s">
        <v>892</v>
      </c>
      <c r="C889" s="70" t="s">
        <v>893</v>
      </c>
      <c r="D889" s="751"/>
      <c r="E889" s="62">
        <f t="shared" ref="E889:E891" si="240">E888+7</f>
        <v>45606</v>
      </c>
      <c r="F889" s="61">
        <f t="shared" si="239"/>
        <v>45610</v>
      </c>
      <c r="G889" s="61">
        <f t="shared" si="239"/>
        <v>45643</v>
      </c>
    </row>
    <row r="890" spans="1:7" s="5" customFormat="1" ht="15.75" customHeight="1">
      <c r="A890" s="41"/>
      <c r="B890" s="70" t="s">
        <v>894</v>
      </c>
      <c r="C890" s="70" t="s">
        <v>483</v>
      </c>
      <c r="D890" s="751"/>
      <c r="E890" s="62">
        <f t="shared" si="240"/>
        <v>45613</v>
      </c>
      <c r="F890" s="61">
        <f t="shared" si="239"/>
        <v>45617</v>
      </c>
      <c r="G890" s="61">
        <f t="shared" si="239"/>
        <v>45650</v>
      </c>
    </row>
    <row r="891" spans="1:7" s="5" customFormat="1" ht="15.75" customHeight="1">
      <c r="A891" s="41"/>
      <c r="B891" s="70" t="s">
        <v>895</v>
      </c>
      <c r="C891" s="70" t="s">
        <v>896</v>
      </c>
      <c r="D891" s="752"/>
      <c r="E891" s="62">
        <f t="shared" si="240"/>
        <v>45620</v>
      </c>
      <c r="F891" s="61">
        <f t="shared" si="239"/>
        <v>45624</v>
      </c>
      <c r="G891" s="61">
        <f t="shared" si="239"/>
        <v>45657</v>
      </c>
    </row>
    <row r="892" spans="1:7" s="5" customFormat="1" ht="15.75" customHeight="1">
      <c r="A892" s="41"/>
      <c r="B892" s="92"/>
      <c r="C892" s="92"/>
      <c r="D892" s="92"/>
      <c r="E892" s="92"/>
      <c r="F892" s="76"/>
      <c r="G892" s="76"/>
    </row>
    <row r="893" spans="1:7" s="5" customFormat="1" ht="15.75" customHeight="1">
      <c r="A893" s="41"/>
      <c r="B893" s="66"/>
      <c r="C893" s="92"/>
      <c r="D893" s="34"/>
      <c r="E893" s="76"/>
      <c r="F893" s="76"/>
      <c r="G893" s="76"/>
    </row>
    <row r="894" spans="1:7" s="5" customFormat="1" ht="15.75" customHeight="1">
      <c r="A894" s="41"/>
      <c r="B894" s="102"/>
      <c r="C894" s="71"/>
      <c r="D894" s="72"/>
      <c r="E894" s="72"/>
      <c r="F894" s="73"/>
      <c r="G894" s="73"/>
    </row>
    <row r="895" spans="1:7" s="5" customFormat="1" ht="15.75" customHeight="1">
      <c r="A895" s="41" t="s">
        <v>344</v>
      </c>
      <c r="B895" s="753" t="s">
        <v>19</v>
      </c>
      <c r="C895" s="732" t="s">
        <v>345</v>
      </c>
      <c r="D895" s="732" t="s">
        <v>193</v>
      </c>
      <c r="E895" s="59" t="s">
        <v>194</v>
      </c>
      <c r="F895" s="59" t="s">
        <v>22</v>
      </c>
      <c r="G895" s="59" t="s">
        <v>114</v>
      </c>
    </row>
    <row r="896" spans="1:7" s="5" customFormat="1" ht="15.75" customHeight="1">
      <c r="A896" s="41"/>
      <c r="B896" s="728"/>
      <c r="C896" s="733"/>
      <c r="D896" s="733"/>
      <c r="E896" s="60" t="s">
        <v>14</v>
      </c>
      <c r="F896" s="59" t="s">
        <v>23</v>
      </c>
      <c r="G896" s="59" t="s">
        <v>24</v>
      </c>
    </row>
    <row r="897" spans="1:7" s="5" customFormat="1" ht="15.75" customHeight="1">
      <c r="A897" s="41"/>
      <c r="B897" s="87" t="s">
        <v>915</v>
      </c>
      <c r="C897" s="153" t="s">
        <v>578</v>
      </c>
      <c r="D897" s="735" t="s">
        <v>346</v>
      </c>
      <c r="E897" s="62">
        <v>45599</v>
      </c>
      <c r="F897" s="61">
        <f>E897+4</f>
        <v>45603</v>
      </c>
      <c r="G897" s="61">
        <f>F897+43</f>
        <v>45646</v>
      </c>
    </row>
    <row r="898" spans="1:7" s="5" customFormat="1" ht="15.75" customHeight="1">
      <c r="A898" s="41"/>
      <c r="B898" s="87" t="s">
        <v>916</v>
      </c>
      <c r="C898" s="153" t="s">
        <v>821</v>
      </c>
      <c r="D898" s="751"/>
      <c r="E898" s="62">
        <f>E897+7</f>
        <v>45606</v>
      </c>
      <c r="F898" s="61">
        <f t="shared" ref="F898:G901" si="241">F897+7</f>
        <v>45610</v>
      </c>
      <c r="G898" s="61">
        <f t="shared" si="241"/>
        <v>45653</v>
      </c>
    </row>
    <row r="899" spans="1:7" s="5" customFormat="1" ht="15.75" customHeight="1">
      <c r="A899" s="41"/>
      <c r="B899" s="87" t="s">
        <v>917</v>
      </c>
      <c r="C899" s="153" t="s">
        <v>822</v>
      </c>
      <c r="D899" s="751"/>
      <c r="E899" s="62">
        <f t="shared" ref="E899:E901" si="242">E898+7</f>
        <v>45613</v>
      </c>
      <c r="F899" s="61">
        <f t="shared" si="241"/>
        <v>45617</v>
      </c>
      <c r="G899" s="61">
        <f t="shared" si="241"/>
        <v>45660</v>
      </c>
    </row>
    <row r="900" spans="1:7" s="5" customFormat="1" ht="15.75" customHeight="1">
      <c r="A900" s="41"/>
      <c r="B900" s="87" t="s">
        <v>918</v>
      </c>
      <c r="C900" s="153" t="s">
        <v>823</v>
      </c>
      <c r="D900" s="751"/>
      <c r="E900" s="62">
        <f t="shared" si="242"/>
        <v>45620</v>
      </c>
      <c r="F900" s="61">
        <f t="shared" si="241"/>
        <v>45624</v>
      </c>
      <c r="G900" s="61">
        <f t="shared" si="241"/>
        <v>45667</v>
      </c>
    </row>
    <row r="901" spans="1:7" s="5" customFormat="1" ht="15.75" customHeight="1">
      <c r="A901" s="41"/>
      <c r="B901" s="65" t="s">
        <v>919</v>
      </c>
      <c r="C901" s="153" t="s">
        <v>824</v>
      </c>
      <c r="D901" s="752"/>
      <c r="E901" s="62">
        <f t="shared" si="242"/>
        <v>45627</v>
      </c>
      <c r="F901" s="61">
        <f t="shared" si="241"/>
        <v>45631</v>
      </c>
      <c r="G901" s="61">
        <f t="shared" si="241"/>
        <v>45674</v>
      </c>
    </row>
    <row r="902" spans="1:7" s="5" customFormat="1" ht="15.75" customHeight="1">
      <c r="A902" s="41"/>
      <c r="B902" s="92"/>
      <c r="C902" s="92"/>
      <c r="D902" s="34"/>
      <c r="E902" s="76"/>
      <c r="F902" s="76"/>
      <c r="G902" s="76"/>
    </row>
    <row r="903" spans="1:7" s="5" customFormat="1" ht="15.75" customHeight="1">
      <c r="A903" s="41"/>
      <c r="B903" s="92"/>
      <c r="C903" s="92"/>
      <c r="D903" s="34"/>
      <c r="E903" s="76"/>
      <c r="F903" s="76"/>
      <c r="G903" s="76"/>
    </row>
    <row r="904" spans="1:7" s="5" customFormat="1" ht="15.75" customHeight="1">
      <c r="A904" s="41"/>
      <c r="B904" s="92"/>
      <c r="C904" s="92"/>
      <c r="D904" s="92"/>
      <c r="E904" s="92"/>
      <c r="F904" s="76"/>
      <c r="G904" s="76"/>
    </row>
    <row r="905" spans="1:7" s="5" customFormat="1" ht="15.75" customHeight="1">
      <c r="A905" s="41"/>
      <c r="B905" s="102"/>
      <c r="C905" s="71"/>
      <c r="D905" s="72"/>
      <c r="E905" s="72"/>
      <c r="F905" s="73"/>
      <c r="G905" s="73"/>
    </row>
    <row r="906" spans="1:7" s="5" customFormat="1" ht="15.75" customHeight="1">
      <c r="A906" s="41" t="s">
        <v>347</v>
      </c>
      <c r="B906" s="727" t="s">
        <v>198</v>
      </c>
      <c r="C906" s="732" t="s">
        <v>345</v>
      </c>
      <c r="D906" s="732" t="s">
        <v>193</v>
      </c>
      <c r="E906" s="59" t="s">
        <v>194</v>
      </c>
      <c r="F906" s="59" t="s">
        <v>22</v>
      </c>
      <c r="G906" s="59" t="s">
        <v>104</v>
      </c>
    </row>
    <row r="907" spans="1:7" s="5" customFormat="1" ht="15.75" customHeight="1">
      <c r="A907" s="41"/>
      <c r="B907" s="728"/>
      <c r="C907" s="733"/>
      <c r="D907" s="733"/>
      <c r="E907" s="60" t="s">
        <v>14</v>
      </c>
      <c r="F907" s="59" t="s">
        <v>23</v>
      </c>
      <c r="G907" s="59" t="s">
        <v>24</v>
      </c>
    </row>
    <row r="908" spans="1:7" s="5" customFormat="1" ht="15.75" customHeight="1">
      <c r="A908" s="41"/>
      <c r="B908" s="87" t="s">
        <v>879</v>
      </c>
      <c r="C908" s="87" t="s">
        <v>880</v>
      </c>
      <c r="D908" s="756" t="s">
        <v>340</v>
      </c>
      <c r="E908" s="62">
        <v>45595</v>
      </c>
      <c r="F908" s="61">
        <f>E908+6</f>
        <v>45601</v>
      </c>
      <c r="G908" s="61">
        <f>F908+27</f>
        <v>45628</v>
      </c>
    </row>
    <row r="909" spans="1:7" s="5" customFormat="1" ht="15.75" customHeight="1">
      <c r="A909" s="41"/>
      <c r="B909" s="87" t="s">
        <v>881</v>
      </c>
      <c r="C909" s="87" t="s">
        <v>882</v>
      </c>
      <c r="D909" s="757"/>
      <c r="E909" s="62">
        <f>E908+7</f>
        <v>45602</v>
      </c>
      <c r="F909" s="61">
        <f t="shared" ref="F909:G912" si="243">F908+7</f>
        <v>45608</v>
      </c>
      <c r="G909" s="61">
        <f t="shared" si="243"/>
        <v>45635</v>
      </c>
    </row>
    <row r="910" spans="1:7" s="5" customFormat="1" ht="15.75" customHeight="1">
      <c r="A910" s="41"/>
      <c r="B910" s="87" t="s">
        <v>883</v>
      </c>
      <c r="C910" s="87" t="s">
        <v>884</v>
      </c>
      <c r="D910" s="757"/>
      <c r="E910" s="62">
        <f t="shared" ref="E910:E912" si="244">E909+7</f>
        <v>45609</v>
      </c>
      <c r="F910" s="61">
        <f t="shared" si="243"/>
        <v>45615</v>
      </c>
      <c r="G910" s="61">
        <f t="shared" si="243"/>
        <v>45642</v>
      </c>
    </row>
    <row r="911" spans="1:7" s="5" customFormat="1" ht="15.75" customHeight="1">
      <c r="A911" s="41"/>
      <c r="B911" s="87" t="s">
        <v>885</v>
      </c>
      <c r="C911" s="87" t="s">
        <v>886</v>
      </c>
      <c r="D911" s="757"/>
      <c r="E911" s="62">
        <f t="shared" si="244"/>
        <v>45616</v>
      </c>
      <c r="F911" s="61">
        <f t="shared" si="243"/>
        <v>45622</v>
      </c>
      <c r="G911" s="61">
        <f t="shared" si="243"/>
        <v>45649</v>
      </c>
    </row>
    <row r="912" spans="1:7" s="5" customFormat="1" ht="15.75" customHeight="1">
      <c r="A912" s="41"/>
      <c r="B912" s="87" t="s">
        <v>887</v>
      </c>
      <c r="C912" s="87" t="s">
        <v>888</v>
      </c>
      <c r="D912" s="759"/>
      <c r="E912" s="62">
        <f t="shared" si="244"/>
        <v>45623</v>
      </c>
      <c r="F912" s="61">
        <f t="shared" si="243"/>
        <v>45629</v>
      </c>
      <c r="G912" s="61">
        <f t="shared" si="243"/>
        <v>45656</v>
      </c>
    </row>
    <row r="913" spans="1:7" s="5" customFormat="1" ht="15.75" customHeight="1">
      <c r="A913" s="41"/>
      <c r="B913" s="34"/>
      <c r="C913" s="34"/>
      <c r="D913" s="162"/>
      <c r="E913" s="75"/>
      <c r="F913" s="76"/>
      <c r="G913" s="76"/>
    </row>
    <row r="914" spans="1:7" s="5" customFormat="1" ht="15.75" customHeight="1">
      <c r="A914" s="41"/>
      <c r="B914" s="92"/>
      <c r="C914" s="92"/>
      <c r="D914" s="34"/>
      <c r="E914" s="76"/>
      <c r="F914" s="76"/>
      <c r="G914" s="76"/>
    </row>
    <row r="915" spans="1:7" s="5" customFormat="1" ht="15.75" customHeight="1">
      <c r="A915" s="41" t="s">
        <v>348</v>
      </c>
      <c r="B915" s="727" t="s">
        <v>19</v>
      </c>
      <c r="C915" s="732" t="s">
        <v>336</v>
      </c>
      <c r="D915" s="732" t="s">
        <v>314</v>
      </c>
      <c r="E915" s="59" t="s">
        <v>195</v>
      </c>
      <c r="F915" s="59" t="s">
        <v>22</v>
      </c>
      <c r="G915" s="59" t="s">
        <v>115</v>
      </c>
    </row>
    <row r="916" spans="1:7" s="5" customFormat="1" ht="15.75" customHeight="1">
      <c r="A916" s="41"/>
      <c r="B916" s="728"/>
      <c r="C916" s="733"/>
      <c r="D916" s="733"/>
      <c r="E916" s="60" t="s">
        <v>14</v>
      </c>
      <c r="F916" s="59" t="s">
        <v>23</v>
      </c>
      <c r="G916" s="59" t="s">
        <v>24</v>
      </c>
    </row>
    <row r="917" spans="1:7" s="5" customFormat="1" ht="15.75" customHeight="1">
      <c r="A917" s="41"/>
      <c r="B917" s="87" t="s">
        <v>915</v>
      </c>
      <c r="C917" s="153" t="s">
        <v>578</v>
      </c>
      <c r="D917" s="735" t="s">
        <v>346</v>
      </c>
      <c r="E917" s="62">
        <v>45599</v>
      </c>
      <c r="F917" s="61">
        <f>E917+4</f>
        <v>45603</v>
      </c>
      <c r="G917" s="61">
        <f>F917+25</f>
        <v>45628</v>
      </c>
    </row>
    <row r="918" spans="1:7" s="5" customFormat="1" ht="15.75" customHeight="1">
      <c r="A918" s="41"/>
      <c r="B918" s="87" t="s">
        <v>916</v>
      </c>
      <c r="C918" s="153" t="s">
        <v>821</v>
      </c>
      <c r="D918" s="751"/>
      <c r="E918" s="62">
        <f>E917+7</f>
        <v>45606</v>
      </c>
      <c r="F918" s="61">
        <f t="shared" ref="F918:G921" si="245">F917+7</f>
        <v>45610</v>
      </c>
      <c r="G918" s="61">
        <f t="shared" si="245"/>
        <v>45635</v>
      </c>
    </row>
    <row r="919" spans="1:7" s="5" customFormat="1" ht="15.75" customHeight="1">
      <c r="A919" s="41"/>
      <c r="B919" s="87" t="s">
        <v>917</v>
      </c>
      <c r="C919" s="153" t="s">
        <v>822</v>
      </c>
      <c r="D919" s="751"/>
      <c r="E919" s="62">
        <f t="shared" ref="E919:E921" si="246">E918+7</f>
        <v>45613</v>
      </c>
      <c r="F919" s="61">
        <f t="shared" si="245"/>
        <v>45617</v>
      </c>
      <c r="G919" s="61">
        <f t="shared" si="245"/>
        <v>45642</v>
      </c>
    </row>
    <row r="920" spans="1:7" s="5" customFormat="1" ht="15.75" customHeight="1">
      <c r="A920" s="41"/>
      <c r="B920" s="87" t="s">
        <v>918</v>
      </c>
      <c r="C920" s="153" t="s">
        <v>823</v>
      </c>
      <c r="D920" s="751"/>
      <c r="E920" s="62">
        <f t="shared" si="246"/>
        <v>45620</v>
      </c>
      <c r="F920" s="61">
        <f t="shared" si="245"/>
        <v>45624</v>
      </c>
      <c r="G920" s="61">
        <f t="shared" si="245"/>
        <v>45649</v>
      </c>
    </row>
    <row r="921" spans="1:7" s="5" customFormat="1" ht="15.75" customHeight="1">
      <c r="A921" s="41"/>
      <c r="B921" s="65" t="s">
        <v>919</v>
      </c>
      <c r="C921" s="153" t="s">
        <v>824</v>
      </c>
      <c r="D921" s="752"/>
      <c r="E921" s="62">
        <f t="shared" si="246"/>
        <v>45627</v>
      </c>
      <c r="F921" s="61">
        <f t="shared" si="245"/>
        <v>45631</v>
      </c>
      <c r="G921" s="61">
        <f t="shared" si="245"/>
        <v>45656</v>
      </c>
    </row>
    <row r="922" spans="1:7" s="5" customFormat="1" ht="15.75" customHeight="1">
      <c r="A922" s="41"/>
      <c r="B922" s="114"/>
      <c r="C922" s="71"/>
      <c r="D922" s="72"/>
      <c r="E922" s="72"/>
      <c r="F922" s="73"/>
      <c r="G922" s="73"/>
    </row>
    <row r="923" spans="1:7" s="5" customFormat="1" ht="15.75" customHeight="1">
      <c r="A923" s="41"/>
      <c r="B923" s="727" t="s">
        <v>223</v>
      </c>
      <c r="C923" s="732" t="s">
        <v>336</v>
      </c>
      <c r="D923" s="732" t="s">
        <v>314</v>
      </c>
      <c r="E923" s="59" t="s">
        <v>195</v>
      </c>
      <c r="F923" s="59" t="s">
        <v>22</v>
      </c>
      <c r="G923" s="59" t="s">
        <v>115</v>
      </c>
    </row>
    <row r="924" spans="1:7" s="5" customFormat="1" ht="15.75" customHeight="1">
      <c r="A924" s="41"/>
      <c r="B924" s="728"/>
      <c r="C924" s="733"/>
      <c r="D924" s="733"/>
      <c r="E924" s="60" t="s">
        <v>14</v>
      </c>
      <c r="F924" s="59" t="s">
        <v>23</v>
      </c>
      <c r="G924" s="59" t="s">
        <v>24</v>
      </c>
    </row>
    <row r="925" spans="1:7" s="5" customFormat="1" ht="15.75" customHeight="1">
      <c r="A925" s="41"/>
      <c r="B925" s="87" t="s">
        <v>879</v>
      </c>
      <c r="C925" s="87" t="s">
        <v>880</v>
      </c>
      <c r="D925" s="735" t="s">
        <v>340</v>
      </c>
      <c r="E925" s="62">
        <v>45595</v>
      </c>
      <c r="F925" s="61">
        <f>E925+6</f>
        <v>45601</v>
      </c>
      <c r="G925" s="61">
        <f>F925+19</f>
        <v>45620</v>
      </c>
    </row>
    <row r="926" spans="1:7" s="5" customFormat="1" ht="15.75" customHeight="1">
      <c r="A926" s="41"/>
      <c r="B926" s="87" t="s">
        <v>881</v>
      </c>
      <c r="C926" s="87" t="s">
        <v>882</v>
      </c>
      <c r="D926" s="751"/>
      <c r="E926" s="62">
        <f>E925+7</f>
        <v>45602</v>
      </c>
      <c r="F926" s="61">
        <f t="shared" ref="F926:G929" si="247">F925+7</f>
        <v>45608</v>
      </c>
      <c r="G926" s="61">
        <f t="shared" si="247"/>
        <v>45627</v>
      </c>
    </row>
    <row r="927" spans="1:7" s="5" customFormat="1" ht="15.75" customHeight="1">
      <c r="A927" s="41"/>
      <c r="B927" s="87" t="s">
        <v>883</v>
      </c>
      <c r="C927" s="87" t="s">
        <v>884</v>
      </c>
      <c r="D927" s="751"/>
      <c r="E927" s="62">
        <f t="shared" ref="E927:E929" si="248">E926+7</f>
        <v>45609</v>
      </c>
      <c r="F927" s="61">
        <f t="shared" si="247"/>
        <v>45615</v>
      </c>
      <c r="G927" s="61">
        <f t="shared" si="247"/>
        <v>45634</v>
      </c>
    </row>
    <row r="928" spans="1:7" s="5" customFormat="1" ht="15.75" customHeight="1">
      <c r="A928" s="41"/>
      <c r="B928" s="87" t="s">
        <v>885</v>
      </c>
      <c r="C928" s="87" t="s">
        <v>886</v>
      </c>
      <c r="D928" s="751"/>
      <c r="E928" s="62">
        <f t="shared" si="248"/>
        <v>45616</v>
      </c>
      <c r="F928" s="61">
        <f t="shared" si="247"/>
        <v>45622</v>
      </c>
      <c r="G928" s="61">
        <f t="shared" si="247"/>
        <v>45641</v>
      </c>
    </row>
    <row r="929" spans="1:7" s="5" customFormat="1" ht="15.75" customHeight="1">
      <c r="A929" s="41"/>
      <c r="B929" s="87" t="s">
        <v>887</v>
      </c>
      <c r="C929" s="87" t="s">
        <v>888</v>
      </c>
      <c r="D929" s="752"/>
      <c r="E929" s="62">
        <f t="shared" si="248"/>
        <v>45623</v>
      </c>
      <c r="F929" s="61">
        <f t="shared" si="247"/>
        <v>45629</v>
      </c>
      <c r="G929" s="61">
        <f t="shared" si="247"/>
        <v>45648</v>
      </c>
    </row>
    <row r="930" spans="1:7" s="5" customFormat="1" ht="15.75" customHeight="1">
      <c r="A930" s="41"/>
      <c r="B930" s="114"/>
      <c r="C930" s="71"/>
      <c r="D930" s="72"/>
      <c r="E930" s="72"/>
      <c r="F930" s="73"/>
      <c r="G930" s="73"/>
    </row>
    <row r="931" spans="1:7" s="5" customFormat="1" ht="15.75" customHeight="1">
      <c r="A931" s="41"/>
      <c r="B931" s="92"/>
      <c r="C931" s="92"/>
      <c r="D931" s="92"/>
      <c r="E931" s="92"/>
      <c r="F931" s="76"/>
      <c r="G931" s="76"/>
    </row>
    <row r="932" spans="1:7" s="5" customFormat="1" ht="15.75" customHeight="1">
      <c r="A932" s="41" t="s">
        <v>384</v>
      </c>
      <c r="B932" s="727" t="s">
        <v>223</v>
      </c>
      <c r="C932" s="732" t="s">
        <v>336</v>
      </c>
      <c r="D932" s="732" t="s">
        <v>314</v>
      </c>
      <c r="E932" s="59" t="s">
        <v>195</v>
      </c>
      <c r="F932" s="59" t="s">
        <v>22</v>
      </c>
      <c r="G932" s="59" t="s">
        <v>484</v>
      </c>
    </row>
    <row r="933" spans="1:7" s="5" customFormat="1" ht="15.75" customHeight="1">
      <c r="A933" s="41"/>
      <c r="B933" s="728"/>
      <c r="C933" s="733"/>
      <c r="D933" s="733"/>
      <c r="E933" s="59" t="s">
        <v>14</v>
      </c>
      <c r="F933" s="59" t="s">
        <v>23</v>
      </c>
      <c r="G933" s="59" t="s">
        <v>24</v>
      </c>
    </row>
    <row r="934" spans="1:7" s="5" customFormat="1" ht="15.75" customHeight="1">
      <c r="A934" s="41"/>
      <c r="B934" s="70" t="s">
        <v>575</v>
      </c>
      <c r="C934" s="70" t="s">
        <v>897</v>
      </c>
      <c r="D934" s="750" t="s">
        <v>349</v>
      </c>
      <c r="E934" s="61">
        <v>45593</v>
      </c>
      <c r="F934" s="104">
        <f>E934+5</f>
        <v>45598</v>
      </c>
      <c r="G934" s="104">
        <f>F934+34</f>
        <v>45632</v>
      </c>
    </row>
    <row r="935" spans="1:7" s="5" customFormat="1" ht="15.75" customHeight="1">
      <c r="A935" s="41"/>
      <c r="B935" s="70" t="s">
        <v>898</v>
      </c>
      <c r="C935" s="70" t="s">
        <v>899</v>
      </c>
      <c r="D935" s="750"/>
      <c r="E935" s="61">
        <f t="shared" ref="E935" si="249">E934+7</f>
        <v>45600</v>
      </c>
      <c r="F935" s="104">
        <f t="shared" ref="F935:G938" si="250">F934+7</f>
        <v>45605</v>
      </c>
      <c r="G935" s="104">
        <f t="shared" si="250"/>
        <v>45639</v>
      </c>
    </row>
    <row r="936" spans="1:7" s="5" customFormat="1" ht="15.75" customHeight="1">
      <c r="A936" s="41"/>
      <c r="B936" s="70" t="s">
        <v>48</v>
      </c>
      <c r="C936" s="70" t="s">
        <v>900</v>
      </c>
      <c r="D936" s="750"/>
      <c r="E936" s="61">
        <f t="shared" ref="E936" si="251">E935+7</f>
        <v>45607</v>
      </c>
      <c r="F936" s="104">
        <f t="shared" si="250"/>
        <v>45612</v>
      </c>
      <c r="G936" s="104">
        <f t="shared" si="250"/>
        <v>45646</v>
      </c>
    </row>
    <row r="937" spans="1:7" s="5" customFormat="1" ht="15.75" customHeight="1">
      <c r="A937" s="41"/>
      <c r="B937" s="70" t="s">
        <v>901</v>
      </c>
      <c r="C937" s="70" t="s">
        <v>902</v>
      </c>
      <c r="D937" s="750"/>
      <c r="E937" s="61">
        <f t="shared" ref="E937" si="252">E936+7</f>
        <v>45614</v>
      </c>
      <c r="F937" s="104">
        <f t="shared" si="250"/>
        <v>45619</v>
      </c>
      <c r="G937" s="104">
        <f t="shared" si="250"/>
        <v>45653</v>
      </c>
    </row>
    <row r="938" spans="1:7" s="5" customFormat="1" ht="15.75" customHeight="1">
      <c r="A938" s="41"/>
      <c r="B938" s="70" t="s">
        <v>903</v>
      </c>
      <c r="C938" s="70" t="s">
        <v>904</v>
      </c>
      <c r="D938" s="750"/>
      <c r="E938" s="61">
        <f t="shared" ref="E938" si="253">E937+7</f>
        <v>45621</v>
      </c>
      <c r="F938" s="104">
        <f t="shared" si="250"/>
        <v>45626</v>
      </c>
      <c r="G938" s="104">
        <f t="shared" si="250"/>
        <v>45660</v>
      </c>
    </row>
    <row r="939" spans="1:7" s="5" customFormat="1" ht="15.75" customHeight="1">
      <c r="A939" s="41"/>
      <c r="B939" s="92"/>
      <c r="C939" s="92"/>
      <c r="D939" s="92"/>
      <c r="E939" s="92"/>
      <c r="F939" s="128"/>
      <c r="G939" s="128"/>
    </row>
    <row r="940" spans="1:7" s="5" customFormat="1" ht="15.75" customHeight="1">
      <c r="A940" s="41"/>
      <c r="B940" s="92"/>
      <c r="C940" s="92"/>
      <c r="D940" s="92"/>
      <c r="E940" s="92"/>
      <c r="F940" s="76"/>
      <c r="G940" s="76"/>
    </row>
    <row r="941" spans="1:7" s="5" customFormat="1" ht="15.75" customHeight="1">
      <c r="A941" s="41"/>
      <c r="B941" s="102"/>
      <c r="C941" s="71"/>
      <c r="D941" s="72"/>
      <c r="E941" s="72"/>
      <c r="F941" s="73"/>
      <c r="G941" s="73"/>
    </row>
    <row r="942" spans="1:7" s="5" customFormat="1" ht="15.75" customHeight="1">
      <c r="A942" s="41" t="s">
        <v>351</v>
      </c>
      <c r="B942" s="727" t="s">
        <v>19</v>
      </c>
      <c r="C942" s="732" t="s">
        <v>345</v>
      </c>
      <c r="D942" s="755" t="s">
        <v>193</v>
      </c>
      <c r="E942" s="59" t="s">
        <v>194</v>
      </c>
      <c r="F942" s="59" t="s">
        <v>194</v>
      </c>
      <c r="G942" s="59" t="s">
        <v>352</v>
      </c>
    </row>
    <row r="943" spans="1:7" s="5" customFormat="1" ht="15.75" customHeight="1">
      <c r="A943" s="41"/>
      <c r="B943" s="728"/>
      <c r="C943" s="733"/>
      <c r="D943" s="755"/>
      <c r="E943" s="59" t="s">
        <v>14</v>
      </c>
      <c r="F943" s="59" t="s">
        <v>23</v>
      </c>
      <c r="G943" s="59" t="s">
        <v>24</v>
      </c>
    </row>
    <row r="944" spans="1:7" s="5" customFormat="1" ht="15.75" customHeight="1">
      <c r="A944" s="41"/>
      <c r="B944" s="70" t="s">
        <v>575</v>
      </c>
      <c r="C944" s="70" t="s">
        <v>897</v>
      </c>
      <c r="D944" s="750" t="s">
        <v>349</v>
      </c>
      <c r="E944" s="61">
        <v>45593</v>
      </c>
      <c r="F944" s="61">
        <f>E944+5</f>
        <v>45598</v>
      </c>
      <c r="G944" s="61">
        <f>F944+44</f>
        <v>45642</v>
      </c>
    </row>
    <row r="945" spans="1:7" s="5" customFormat="1" ht="15.75" customHeight="1">
      <c r="A945" s="41" t="s">
        <v>353</v>
      </c>
      <c r="B945" s="70" t="s">
        <v>898</v>
      </c>
      <c r="C945" s="70" t="s">
        <v>899</v>
      </c>
      <c r="D945" s="750"/>
      <c r="E945" s="61">
        <f t="shared" ref="E945:E948" si="254">E944+7</f>
        <v>45600</v>
      </c>
      <c r="F945" s="61">
        <f t="shared" ref="F945:G948" si="255">F944+7</f>
        <v>45605</v>
      </c>
      <c r="G945" s="61">
        <f t="shared" si="255"/>
        <v>45649</v>
      </c>
    </row>
    <row r="946" spans="1:7" s="5" customFormat="1" ht="15.75" customHeight="1">
      <c r="A946" s="41"/>
      <c r="B946" s="70" t="s">
        <v>48</v>
      </c>
      <c r="C946" s="70" t="s">
        <v>900</v>
      </c>
      <c r="D946" s="750"/>
      <c r="E946" s="61">
        <f t="shared" si="254"/>
        <v>45607</v>
      </c>
      <c r="F946" s="61">
        <f t="shared" si="255"/>
        <v>45612</v>
      </c>
      <c r="G946" s="61">
        <f t="shared" si="255"/>
        <v>45656</v>
      </c>
    </row>
    <row r="947" spans="1:7" s="5" customFormat="1" ht="15.75" customHeight="1">
      <c r="A947" s="41"/>
      <c r="B947" s="70" t="s">
        <v>901</v>
      </c>
      <c r="C947" s="70" t="s">
        <v>902</v>
      </c>
      <c r="D947" s="750"/>
      <c r="E947" s="61">
        <f t="shared" si="254"/>
        <v>45614</v>
      </c>
      <c r="F947" s="61">
        <f t="shared" si="255"/>
        <v>45619</v>
      </c>
      <c r="G947" s="61">
        <f t="shared" si="255"/>
        <v>45663</v>
      </c>
    </row>
    <row r="948" spans="1:7" s="5" customFormat="1" ht="15.75" customHeight="1">
      <c r="A948" s="41"/>
      <c r="B948" s="70" t="s">
        <v>903</v>
      </c>
      <c r="C948" s="70" t="s">
        <v>904</v>
      </c>
      <c r="D948" s="750"/>
      <c r="E948" s="61">
        <f t="shared" si="254"/>
        <v>45621</v>
      </c>
      <c r="F948" s="61">
        <f t="shared" si="255"/>
        <v>45626</v>
      </c>
      <c r="G948" s="61">
        <f t="shared" si="255"/>
        <v>45670</v>
      </c>
    </row>
    <row r="949" spans="1:7" s="5" customFormat="1" ht="15.75" customHeight="1">
      <c r="A949" s="41"/>
      <c r="B949" s="92"/>
      <c r="C949" s="92"/>
      <c r="D949" s="92"/>
      <c r="E949" s="92"/>
      <c r="F949" s="76"/>
      <c r="G949" s="76"/>
    </row>
    <row r="950" spans="1:7" s="5" customFormat="1" ht="15.75" customHeight="1">
      <c r="A950" s="41"/>
      <c r="B950" s="102"/>
      <c r="C950" s="71"/>
      <c r="D950" s="72"/>
      <c r="E950" s="72"/>
      <c r="F950" s="73"/>
      <c r="G950" s="73"/>
    </row>
    <row r="951" spans="1:7" s="5" customFormat="1" ht="15.75" customHeight="1">
      <c r="A951" s="41"/>
      <c r="B951" s="92"/>
      <c r="C951" s="92"/>
      <c r="D951" s="92"/>
      <c r="E951" s="76"/>
      <c r="F951" s="76"/>
      <c r="G951" s="76"/>
    </row>
    <row r="952" spans="1:7" s="5" customFormat="1" ht="15.75" customHeight="1">
      <c r="A952" s="41" t="s">
        <v>354</v>
      </c>
      <c r="B952" s="727" t="s">
        <v>19</v>
      </c>
      <c r="C952" s="732" t="s">
        <v>336</v>
      </c>
      <c r="D952" s="755" t="s">
        <v>314</v>
      </c>
      <c r="E952" s="59" t="s">
        <v>195</v>
      </c>
      <c r="F952" s="59" t="s">
        <v>22</v>
      </c>
      <c r="G952" s="59" t="s">
        <v>488</v>
      </c>
    </row>
    <row r="953" spans="1:7" s="5" customFormat="1" ht="15.75" customHeight="1">
      <c r="A953" s="41"/>
      <c r="B953" s="728"/>
      <c r="C953" s="733"/>
      <c r="D953" s="755"/>
      <c r="E953" s="59" t="s">
        <v>14</v>
      </c>
      <c r="F953" s="59" t="s">
        <v>23</v>
      </c>
      <c r="G953" s="59" t="s">
        <v>24</v>
      </c>
    </row>
    <row r="954" spans="1:7" s="5" customFormat="1" ht="15.75" customHeight="1">
      <c r="A954" s="41"/>
      <c r="B954" s="65" t="s">
        <v>577</v>
      </c>
      <c r="C954" s="65" t="s">
        <v>578</v>
      </c>
      <c r="D954" s="718" t="s">
        <v>485</v>
      </c>
      <c r="E954" s="61">
        <v>45594</v>
      </c>
      <c r="F954" s="61">
        <f>E954+5</f>
        <v>45599</v>
      </c>
      <c r="G954" s="61">
        <f>F954+27</f>
        <v>45626</v>
      </c>
    </row>
    <row r="955" spans="1:7" s="5" customFormat="1" ht="15.75" customHeight="1">
      <c r="A955" s="41" t="s">
        <v>260</v>
      </c>
      <c r="B955" s="65" t="s">
        <v>921</v>
      </c>
      <c r="C955" s="65" t="s">
        <v>821</v>
      </c>
      <c r="D955" s="751"/>
      <c r="E955" s="61">
        <f t="shared" ref="E955" si="256">E954+7</f>
        <v>45601</v>
      </c>
      <c r="F955" s="61">
        <f t="shared" ref="F955:G958" si="257">F954+7</f>
        <v>45606</v>
      </c>
      <c r="G955" s="61">
        <f t="shared" si="257"/>
        <v>45633</v>
      </c>
    </row>
    <row r="956" spans="1:7" s="5" customFormat="1" ht="15.75" customHeight="1">
      <c r="A956" s="41"/>
      <c r="B956" s="65" t="s">
        <v>922</v>
      </c>
      <c r="C956" s="65" t="s">
        <v>822</v>
      </c>
      <c r="D956" s="751"/>
      <c r="E956" s="61">
        <f t="shared" ref="E956" si="258">E955+7</f>
        <v>45608</v>
      </c>
      <c r="F956" s="61">
        <f t="shared" si="257"/>
        <v>45613</v>
      </c>
      <c r="G956" s="61">
        <f t="shared" si="257"/>
        <v>45640</v>
      </c>
    </row>
    <row r="957" spans="1:7" s="5" customFormat="1" ht="15.75" customHeight="1">
      <c r="A957" s="41"/>
      <c r="B957" s="65" t="s">
        <v>923</v>
      </c>
      <c r="C957" s="65" t="s">
        <v>920</v>
      </c>
      <c r="D957" s="751"/>
      <c r="E957" s="61">
        <f t="shared" ref="E957" si="259">E956+7</f>
        <v>45615</v>
      </c>
      <c r="F957" s="61">
        <f t="shared" si="257"/>
        <v>45620</v>
      </c>
      <c r="G957" s="61">
        <f t="shared" si="257"/>
        <v>45647</v>
      </c>
    </row>
    <row r="958" spans="1:7" s="5" customFormat="1" ht="15.75" customHeight="1">
      <c r="A958" s="41"/>
      <c r="B958" s="68" t="s">
        <v>924</v>
      </c>
      <c r="C958" s="65" t="s">
        <v>824</v>
      </c>
      <c r="D958" s="752"/>
      <c r="E958" s="61">
        <f t="shared" ref="E958" si="260">E957+7</f>
        <v>45622</v>
      </c>
      <c r="F958" s="61">
        <f t="shared" si="257"/>
        <v>45627</v>
      </c>
      <c r="G958" s="61">
        <f t="shared" si="257"/>
        <v>45654</v>
      </c>
    </row>
    <row r="959" spans="1:7" s="5" customFormat="1" ht="15.75" customHeight="1">
      <c r="A959" s="41"/>
      <c r="B959" s="92"/>
      <c r="C959" s="92"/>
      <c r="D959" s="92"/>
      <c r="E959" s="92"/>
      <c r="F959" s="76"/>
      <c r="G959" s="76"/>
    </row>
    <row r="960" spans="1:7" s="5" customFormat="1" ht="15.75" customHeight="1">
      <c r="A960" s="41"/>
      <c r="B960" s="102"/>
      <c r="C960" s="71"/>
      <c r="D960" s="72"/>
      <c r="E960" s="72"/>
      <c r="F960" s="73"/>
      <c r="G960" s="73"/>
    </row>
    <row r="961" spans="1:7" s="5" customFormat="1" ht="15.75" customHeight="1">
      <c r="A961" s="41" t="s">
        <v>355</v>
      </c>
      <c r="B961" s="732" t="s">
        <v>223</v>
      </c>
      <c r="C961" s="732" t="s">
        <v>336</v>
      </c>
      <c r="D961" s="732" t="s">
        <v>314</v>
      </c>
      <c r="E961" s="59" t="s">
        <v>195</v>
      </c>
      <c r="F961" s="59" t="s">
        <v>22</v>
      </c>
      <c r="G961" s="59" t="s">
        <v>486</v>
      </c>
    </row>
    <row r="962" spans="1:7" s="5" customFormat="1" ht="15.75" customHeight="1">
      <c r="A962" s="41"/>
      <c r="B962" s="733"/>
      <c r="C962" s="733"/>
      <c r="D962" s="733"/>
      <c r="E962" s="59" t="s">
        <v>14</v>
      </c>
      <c r="F962" s="59" t="s">
        <v>23</v>
      </c>
      <c r="G962" s="59" t="s">
        <v>24</v>
      </c>
    </row>
    <row r="963" spans="1:7" s="5" customFormat="1" ht="15.75" customHeight="1">
      <c r="A963" s="41"/>
      <c r="B963" s="65" t="s">
        <v>577</v>
      </c>
      <c r="C963" s="65" t="s">
        <v>578</v>
      </c>
      <c r="D963" s="718" t="s">
        <v>485</v>
      </c>
      <c r="E963" s="61">
        <v>45594</v>
      </c>
      <c r="F963" s="61">
        <f>E963+5</f>
        <v>45599</v>
      </c>
      <c r="G963" s="61">
        <f>F963+30</f>
        <v>45629</v>
      </c>
    </row>
    <row r="964" spans="1:7" s="5" customFormat="1" ht="15.75" customHeight="1">
      <c r="A964" s="100"/>
      <c r="B964" s="65" t="s">
        <v>921</v>
      </c>
      <c r="C964" s="65" t="s">
        <v>821</v>
      </c>
      <c r="D964" s="751"/>
      <c r="E964" s="61">
        <f t="shared" ref="E964:E967" si="261">E963+7</f>
        <v>45601</v>
      </c>
      <c r="F964" s="61">
        <f t="shared" ref="F964:G967" si="262">F963+7</f>
        <v>45606</v>
      </c>
      <c r="G964" s="61">
        <f t="shared" si="262"/>
        <v>45636</v>
      </c>
    </row>
    <row r="965" spans="1:7" s="5" customFormat="1" ht="15.75" customHeight="1">
      <c r="A965" s="41"/>
      <c r="B965" s="65" t="s">
        <v>922</v>
      </c>
      <c r="C965" s="65" t="s">
        <v>822</v>
      </c>
      <c r="D965" s="751"/>
      <c r="E965" s="61">
        <f t="shared" si="261"/>
        <v>45608</v>
      </c>
      <c r="F965" s="61">
        <f t="shared" si="262"/>
        <v>45613</v>
      </c>
      <c r="G965" s="61">
        <f t="shared" si="262"/>
        <v>45643</v>
      </c>
    </row>
    <row r="966" spans="1:7" s="5" customFormat="1" ht="15.75" customHeight="1">
      <c r="A966" s="41"/>
      <c r="B966" s="65" t="s">
        <v>923</v>
      </c>
      <c r="C966" s="65" t="s">
        <v>920</v>
      </c>
      <c r="D966" s="751"/>
      <c r="E966" s="61">
        <f t="shared" si="261"/>
        <v>45615</v>
      </c>
      <c r="F966" s="61">
        <f t="shared" si="262"/>
        <v>45620</v>
      </c>
      <c r="G966" s="61">
        <f t="shared" si="262"/>
        <v>45650</v>
      </c>
    </row>
    <row r="967" spans="1:7" s="5" customFormat="1" ht="15.75" customHeight="1">
      <c r="A967" s="100"/>
      <c r="B967" s="68" t="s">
        <v>924</v>
      </c>
      <c r="C967" s="65" t="s">
        <v>824</v>
      </c>
      <c r="D967" s="752"/>
      <c r="E967" s="61">
        <f t="shared" si="261"/>
        <v>45622</v>
      </c>
      <c r="F967" s="61">
        <f t="shared" si="262"/>
        <v>45627</v>
      </c>
      <c r="G967" s="61">
        <f t="shared" si="262"/>
        <v>45657</v>
      </c>
    </row>
    <row r="968" spans="1:7" s="5" customFormat="1" ht="15.75" customHeight="1">
      <c r="A968" s="41"/>
      <c r="B968" s="92"/>
      <c r="C968" s="92"/>
      <c r="D968" s="92"/>
      <c r="E968" s="76"/>
      <c r="F968" s="76"/>
      <c r="G968" s="76"/>
    </row>
    <row r="969" spans="1:7" s="5" customFormat="1" ht="15.75" customHeight="1">
      <c r="A969" s="41"/>
      <c r="B969" s="92"/>
      <c r="C969" s="92"/>
      <c r="D969" s="92"/>
      <c r="E969" s="92"/>
      <c r="F969" s="76"/>
      <c r="G969" s="76"/>
    </row>
    <row r="970" spans="1:7" s="5" customFormat="1" ht="15.75" customHeight="1">
      <c r="A970" s="41"/>
      <c r="B970" s="102"/>
      <c r="C970" s="71"/>
      <c r="D970" s="72"/>
      <c r="E970" s="72"/>
      <c r="F970" s="73"/>
      <c r="G970" s="73"/>
    </row>
    <row r="971" spans="1:7" s="5" customFormat="1" ht="15.75" customHeight="1">
      <c r="A971" s="41" t="s">
        <v>356</v>
      </c>
      <c r="B971" s="732" t="s">
        <v>223</v>
      </c>
      <c r="C971" s="732" t="s">
        <v>336</v>
      </c>
      <c r="D971" s="732" t="s">
        <v>314</v>
      </c>
      <c r="E971" s="59" t="s">
        <v>195</v>
      </c>
      <c r="F971" s="59" t="s">
        <v>22</v>
      </c>
      <c r="G971" s="59" t="s">
        <v>357</v>
      </c>
    </row>
    <row r="972" spans="1:7" s="5" customFormat="1" ht="15.75" customHeight="1">
      <c r="A972" s="41"/>
      <c r="B972" s="733"/>
      <c r="C972" s="733"/>
      <c r="D972" s="733"/>
      <c r="E972" s="59" t="s">
        <v>14</v>
      </c>
      <c r="F972" s="59" t="s">
        <v>23</v>
      </c>
      <c r="G972" s="59" t="s">
        <v>24</v>
      </c>
    </row>
    <row r="973" spans="1:7" s="5" customFormat="1" ht="15.75" customHeight="1">
      <c r="A973" s="41"/>
      <c r="B973" s="65" t="s">
        <v>577</v>
      </c>
      <c r="C973" s="65" t="s">
        <v>578</v>
      </c>
      <c r="D973" s="750" t="s">
        <v>487</v>
      </c>
      <c r="E973" s="61">
        <v>45594</v>
      </c>
      <c r="F973" s="61">
        <f>E973+5</f>
        <v>45599</v>
      </c>
      <c r="G973" s="61">
        <f>F973+30</f>
        <v>45629</v>
      </c>
    </row>
    <row r="974" spans="1:7" s="5" customFormat="1" ht="15.75" customHeight="1">
      <c r="A974" s="41"/>
      <c r="B974" s="65" t="s">
        <v>921</v>
      </c>
      <c r="C974" s="65" t="s">
        <v>821</v>
      </c>
      <c r="D974" s="750"/>
      <c r="E974" s="61">
        <f t="shared" ref="E974:E977" si="263">E973+7</f>
        <v>45601</v>
      </c>
      <c r="F974" s="61">
        <f t="shared" ref="F974:G977" si="264">F973+7</f>
        <v>45606</v>
      </c>
      <c r="G974" s="61">
        <f t="shared" si="264"/>
        <v>45636</v>
      </c>
    </row>
    <row r="975" spans="1:7" s="5" customFormat="1" ht="15.75" customHeight="1">
      <c r="A975" s="41"/>
      <c r="B975" s="65" t="s">
        <v>922</v>
      </c>
      <c r="C975" s="65" t="s">
        <v>822</v>
      </c>
      <c r="D975" s="750"/>
      <c r="E975" s="61">
        <f t="shared" si="263"/>
        <v>45608</v>
      </c>
      <c r="F975" s="61">
        <f t="shared" si="264"/>
        <v>45613</v>
      </c>
      <c r="G975" s="61">
        <f t="shared" si="264"/>
        <v>45643</v>
      </c>
    </row>
    <row r="976" spans="1:7" s="5" customFormat="1" ht="15.75" customHeight="1">
      <c r="A976" s="41"/>
      <c r="B976" s="65" t="s">
        <v>923</v>
      </c>
      <c r="C976" s="65" t="s">
        <v>920</v>
      </c>
      <c r="D976" s="750"/>
      <c r="E976" s="61">
        <f t="shared" si="263"/>
        <v>45615</v>
      </c>
      <c r="F976" s="61">
        <f t="shared" si="264"/>
        <v>45620</v>
      </c>
      <c r="G976" s="61">
        <f t="shared" si="264"/>
        <v>45650</v>
      </c>
    </row>
    <row r="977" spans="1:9" s="5" customFormat="1" ht="15.75" customHeight="1">
      <c r="A977" s="41"/>
      <c r="B977" s="68" t="s">
        <v>924</v>
      </c>
      <c r="C977" s="65" t="s">
        <v>824</v>
      </c>
      <c r="D977" s="750"/>
      <c r="E977" s="61">
        <f t="shared" si="263"/>
        <v>45622</v>
      </c>
      <c r="F977" s="61">
        <f t="shared" si="264"/>
        <v>45627</v>
      </c>
      <c r="G977" s="61">
        <f t="shared" si="264"/>
        <v>45657</v>
      </c>
    </row>
    <row r="978" spans="1:9" s="5" customFormat="1" ht="15.75" customHeight="1">
      <c r="A978" s="41"/>
      <c r="B978" s="92"/>
      <c r="C978" s="92"/>
      <c r="D978" s="92"/>
      <c r="E978" s="76"/>
      <c r="F978" s="76"/>
      <c r="G978" s="76"/>
    </row>
    <row r="979" spans="1:9" s="5" customFormat="1" ht="15.75" customHeight="1">
      <c r="A979" s="769" t="s">
        <v>116</v>
      </c>
      <c r="B979" s="769"/>
      <c r="C979" s="769"/>
      <c r="D979" s="769"/>
      <c r="E979" s="769"/>
      <c r="F979" s="769"/>
      <c r="G979" s="769"/>
    </row>
    <row r="980" spans="1:9" s="5" customFormat="1" ht="15.75" customHeight="1">
      <c r="A980" s="41"/>
      <c r="B980" s="102"/>
      <c r="C980" s="71"/>
      <c r="D980" s="72"/>
      <c r="E980" s="72"/>
      <c r="F980" s="73"/>
      <c r="G980" s="73"/>
    </row>
    <row r="981" spans="1:9" s="5" customFormat="1" ht="15.75" customHeight="1">
      <c r="A981" s="41" t="s">
        <v>358</v>
      </c>
      <c r="B981" s="727" t="s">
        <v>19</v>
      </c>
      <c r="C981" s="727" t="s">
        <v>20</v>
      </c>
      <c r="D981" s="727" t="s">
        <v>21</v>
      </c>
      <c r="E981" s="59" t="s">
        <v>195</v>
      </c>
      <c r="F981" s="59" t="s">
        <v>22</v>
      </c>
      <c r="G981" s="59" t="s">
        <v>489</v>
      </c>
    </row>
    <row r="982" spans="1:9" s="5" customFormat="1" ht="15.75" customHeight="1">
      <c r="A982" s="41"/>
      <c r="B982" s="728"/>
      <c r="C982" s="728"/>
      <c r="D982" s="728"/>
      <c r="E982" s="60" t="s">
        <v>14</v>
      </c>
      <c r="F982" s="59" t="s">
        <v>23</v>
      </c>
      <c r="G982" s="59" t="s">
        <v>24</v>
      </c>
    </row>
    <row r="983" spans="1:9" s="5" customFormat="1" ht="15.75" customHeight="1">
      <c r="A983" s="41"/>
      <c r="B983" s="68" t="s">
        <v>925</v>
      </c>
      <c r="C983" s="127">
        <v>1186</v>
      </c>
      <c r="D983" s="725" t="s">
        <v>350</v>
      </c>
      <c r="E983" s="61">
        <v>45595</v>
      </c>
      <c r="F983" s="61">
        <f>E983+6</f>
        <v>45601</v>
      </c>
      <c r="G983" s="62">
        <f>F983+29</f>
        <v>45630</v>
      </c>
      <c r="H983" s="78"/>
      <c r="I983" s="78"/>
    </row>
    <row r="984" spans="1:9" s="5" customFormat="1" ht="15.75" customHeight="1">
      <c r="A984" s="41"/>
      <c r="B984" s="68" t="s">
        <v>926</v>
      </c>
      <c r="C984" s="127">
        <v>1187</v>
      </c>
      <c r="D984" s="754"/>
      <c r="E984" s="61">
        <f>E983+7</f>
        <v>45602</v>
      </c>
      <c r="F984" s="61">
        <f t="shared" ref="E984:G987" si="265">F983+7</f>
        <v>45608</v>
      </c>
      <c r="G984" s="61">
        <f t="shared" si="265"/>
        <v>45637</v>
      </c>
      <c r="H984" s="78"/>
      <c r="I984" s="78"/>
    </row>
    <row r="985" spans="1:9" s="5" customFormat="1" ht="15.75" customHeight="1">
      <c r="A985" s="41"/>
      <c r="B985" s="68" t="s">
        <v>927</v>
      </c>
      <c r="C985" s="127">
        <v>1188</v>
      </c>
      <c r="D985" s="754"/>
      <c r="E985" s="61">
        <f t="shared" si="265"/>
        <v>45609</v>
      </c>
      <c r="F985" s="61">
        <f t="shared" si="265"/>
        <v>45615</v>
      </c>
      <c r="G985" s="61">
        <f t="shared" si="265"/>
        <v>45644</v>
      </c>
      <c r="H985" s="78"/>
      <c r="I985" s="78"/>
    </row>
    <row r="986" spans="1:9" s="5" customFormat="1" ht="15.75" customHeight="1">
      <c r="A986" s="100"/>
      <c r="B986" s="68" t="s">
        <v>433</v>
      </c>
      <c r="C986" s="127">
        <v>1189</v>
      </c>
      <c r="D986" s="754"/>
      <c r="E986" s="61">
        <f t="shared" si="265"/>
        <v>45616</v>
      </c>
      <c r="F986" s="61">
        <f t="shared" si="265"/>
        <v>45622</v>
      </c>
      <c r="G986" s="61">
        <f t="shared" si="265"/>
        <v>45651</v>
      </c>
      <c r="H986" s="78"/>
      <c r="I986" s="78"/>
    </row>
    <row r="987" spans="1:9" s="5" customFormat="1" ht="15.75" customHeight="1">
      <c r="A987" s="41"/>
      <c r="B987" s="68"/>
      <c r="C987" s="127"/>
      <c r="D987" s="726"/>
      <c r="E987" s="61">
        <f t="shared" si="265"/>
        <v>45623</v>
      </c>
      <c r="F987" s="61">
        <f t="shared" si="265"/>
        <v>45629</v>
      </c>
      <c r="G987" s="61">
        <f t="shared" si="265"/>
        <v>45658</v>
      </c>
      <c r="H987" s="78"/>
      <c r="I987" s="78"/>
    </row>
    <row r="988" spans="1:9" s="5" customFormat="1" ht="15.75" customHeight="1">
      <c r="A988" s="41"/>
      <c r="B988" s="102"/>
      <c r="C988" s="115"/>
      <c r="D988" s="72"/>
      <c r="E988" s="72"/>
      <c r="F988" s="116"/>
      <c r="G988" s="73"/>
      <c r="H988" s="78"/>
      <c r="I988" s="78"/>
    </row>
    <row r="989" spans="1:9" s="5" customFormat="1" ht="15.75" customHeight="1">
      <c r="A989" s="41" t="s">
        <v>359</v>
      </c>
      <c r="B989" s="732" t="s">
        <v>198</v>
      </c>
      <c r="C989" s="732" t="s">
        <v>345</v>
      </c>
      <c r="D989" s="732" t="s">
        <v>193</v>
      </c>
      <c r="E989" s="59" t="s">
        <v>194</v>
      </c>
      <c r="F989" s="59" t="s">
        <v>22</v>
      </c>
      <c r="G989" s="59" t="s">
        <v>117</v>
      </c>
      <c r="H989" s="78"/>
      <c r="I989" s="78"/>
    </row>
    <row r="990" spans="1:9" s="5" customFormat="1" ht="15.75" customHeight="1">
      <c r="A990" s="41"/>
      <c r="B990" s="733"/>
      <c r="C990" s="733"/>
      <c r="D990" s="733"/>
      <c r="E990" s="59" t="s">
        <v>14</v>
      </c>
      <c r="F990" s="59" t="s">
        <v>23</v>
      </c>
      <c r="G990" s="59" t="s">
        <v>24</v>
      </c>
      <c r="H990" s="78"/>
      <c r="I990" s="78"/>
    </row>
    <row r="991" spans="1:9" s="5" customFormat="1" ht="15.75" customHeight="1">
      <c r="A991" s="41"/>
      <c r="B991" s="68" t="s">
        <v>928</v>
      </c>
      <c r="C991" s="68" t="s">
        <v>929</v>
      </c>
      <c r="D991" s="732" t="s">
        <v>380</v>
      </c>
      <c r="E991" s="61">
        <v>45596</v>
      </c>
      <c r="F991" s="69">
        <f>E991+6</f>
        <v>45602</v>
      </c>
      <c r="G991" s="62">
        <f>F991+15</f>
        <v>45617</v>
      </c>
      <c r="H991" s="78"/>
      <c r="I991" s="78"/>
    </row>
    <row r="992" spans="1:9" s="5" customFormat="1" ht="15.75" customHeight="1">
      <c r="A992" s="78"/>
      <c r="B992" s="68" t="s">
        <v>930</v>
      </c>
      <c r="C992" s="68" t="s">
        <v>591</v>
      </c>
      <c r="D992" s="729"/>
      <c r="E992" s="61">
        <f t="shared" ref="E992" si="266">E991+7</f>
        <v>45603</v>
      </c>
      <c r="F992" s="69">
        <f t="shared" ref="F992:G995" si="267">F991+7</f>
        <v>45609</v>
      </c>
      <c r="G992" s="61">
        <f t="shared" si="267"/>
        <v>45624</v>
      </c>
      <c r="H992" s="78"/>
      <c r="I992" s="78"/>
    </row>
    <row r="993" spans="1:9" s="5" customFormat="1" ht="15.75" customHeight="1">
      <c r="A993" s="41"/>
      <c r="B993" s="68" t="s">
        <v>91</v>
      </c>
      <c r="C993" s="68" t="s">
        <v>179</v>
      </c>
      <c r="D993" s="729"/>
      <c r="E993" s="61">
        <f t="shared" ref="E993" si="268">E992+7</f>
        <v>45610</v>
      </c>
      <c r="F993" s="69">
        <f t="shared" si="267"/>
        <v>45616</v>
      </c>
      <c r="G993" s="61">
        <f t="shared" si="267"/>
        <v>45631</v>
      </c>
      <c r="H993" s="78"/>
      <c r="I993" s="78"/>
    </row>
    <row r="994" spans="1:9" s="5" customFormat="1" ht="15.75" customHeight="1">
      <c r="A994" s="41"/>
      <c r="B994" s="68" t="s">
        <v>432</v>
      </c>
      <c r="C994" s="68"/>
      <c r="D994" s="729"/>
      <c r="E994" s="61">
        <f t="shared" ref="E994" si="269">E993+7</f>
        <v>45617</v>
      </c>
      <c r="F994" s="69">
        <f t="shared" si="267"/>
        <v>45623</v>
      </c>
      <c r="G994" s="61">
        <f t="shared" si="267"/>
        <v>45638</v>
      </c>
      <c r="H994" s="78"/>
      <c r="I994" s="78"/>
    </row>
    <row r="995" spans="1:9" s="5" customFormat="1" ht="15.75" customHeight="1">
      <c r="A995" s="41"/>
      <c r="B995" s="121"/>
      <c r="C995" s="154"/>
      <c r="D995" s="733"/>
      <c r="E995" s="61">
        <f t="shared" ref="E995" si="270">E994+7</f>
        <v>45624</v>
      </c>
      <c r="F995" s="69">
        <f t="shared" si="267"/>
        <v>45630</v>
      </c>
      <c r="G995" s="61">
        <f t="shared" si="267"/>
        <v>45645</v>
      </c>
      <c r="H995" s="78"/>
      <c r="I995" s="78"/>
    </row>
    <row r="996" spans="1:9" s="5" customFormat="1" ht="15.75" customHeight="1">
      <c r="A996" s="41"/>
      <c r="B996" s="78"/>
      <c r="C996" s="78"/>
      <c r="D996" s="92"/>
      <c r="E996" s="92"/>
      <c r="F996" s="117"/>
      <c r="G996" s="117"/>
      <c r="H996" s="78"/>
      <c r="I996" s="78"/>
    </row>
    <row r="997" spans="1:9" s="5" customFormat="1" ht="15.75" customHeight="1">
      <c r="A997" s="41"/>
      <c r="B997" s="727" t="s">
        <v>223</v>
      </c>
      <c r="C997" s="727" t="s">
        <v>20</v>
      </c>
      <c r="D997" s="727" t="s">
        <v>207</v>
      </c>
      <c r="E997" s="59" t="s">
        <v>195</v>
      </c>
      <c r="F997" s="59" t="s">
        <v>22</v>
      </c>
      <c r="G997" s="59" t="s">
        <v>117</v>
      </c>
      <c r="H997" s="78"/>
      <c r="I997" s="78"/>
    </row>
    <row r="998" spans="1:9" s="5" customFormat="1" ht="15.75" customHeight="1">
      <c r="A998" s="41"/>
      <c r="B998" s="728"/>
      <c r="C998" s="728"/>
      <c r="D998" s="728"/>
      <c r="E998" s="60" t="s">
        <v>14</v>
      </c>
      <c r="F998" s="59" t="s">
        <v>23</v>
      </c>
      <c r="G998" s="59" t="s">
        <v>24</v>
      </c>
      <c r="H998" s="78"/>
      <c r="I998" s="78"/>
    </row>
    <row r="999" spans="1:9" s="5" customFormat="1" ht="15.75" customHeight="1">
      <c r="A999" s="41"/>
      <c r="B999" s="121" t="s">
        <v>580</v>
      </c>
      <c r="C999" s="121" t="s">
        <v>581</v>
      </c>
      <c r="D999" s="755" t="s">
        <v>490</v>
      </c>
      <c r="E999" s="61">
        <v>45566</v>
      </c>
      <c r="F999" s="61">
        <f>E999+6</f>
        <v>45572</v>
      </c>
      <c r="G999" s="61">
        <f>F999+16</f>
        <v>45588</v>
      </c>
      <c r="H999" s="78"/>
      <c r="I999" s="78"/>
    </row>
    <row r="1000" spans="1:9" s="5" customFormat="1" ht="15.75" customHeight="1">
      <c r="A1000" s="41"/>
      <c r="B1000" s="121" t="s">
        <v>582</v>
      </c>
      <c r="C1000" s="121" t="s">
        <v>583</v>
      </c>
      <c r="D1000" s="755"/>
      <c r="E1000" s="61">
        <f t="shared" ref="E1000" si="271">E999+7</f>
        <v>45573</v>
      </c>
      <c r="F1000" s="61">
        <f t="shared" ref="F1000:G1003" si="272">F999+7</f>
        <v>45579</v>
      </c>
      <c r="G1000" s="61">
        <f t="shared" si="272"/>
        <v>45595</v>
      </c>
      <c r="H1000" s="78"/>
      <c r="I1000" s="78"/>
    </row>
    <row r="1001" spans="1:9" s="5" customFormat="1" ht="15.75" customHeight="1">
      <c r="A1001" s="41"/>
      <c r="B1001" s="121" t="s">
        <v>584</v>
      </c>
      <c r="C1001" s="121" t="s">
        <v>585</v>
      </c>
      <c r="D1001" s="755"/>
      <c r="E1001" s="61">
        <f t="shared" ref="E1001" si="273">E1000+7</f>
        <v>45580</v>
      </c>
      <c r="F1001" s="61">
        <f t="shared" si="272"/>
        <v>45586</v>
      </c>
      <c r="G1001" s="61">
        <f t="shared" si="272"/>
        <v>45602</v>
      </c>
      <c r="H1001" s="78"/>
      <c r="I1001" s="78"/>
    </row>
    <row r="1002" spans="1:9" s="5" customFormat="1" ht="15.75" customHeight="1">
      <c r="A1002" s="41"/>
      <c r="B1002" s="121" t="s">
        <v>586</v>
      </c>
      <c r="C1002" s="121" t="s">
        <v>587</v>
      </c>
      <c r="D1002" s="755"/>
      <c r="E1002" s="61">
        <f t="shared" ref="E1002" si="274">E1001+7</f>
        <v>45587</v>
      </c>
      <c r="F1002" s="61">
        <f t="shared" si="272"/>
        <v>45593</v>
      </c>
      <c r="G1002" s="61">
        <f t="shared" si="272"/>
        <v>45609</v>
      </c>
      <c r="H1002" s="78"/>
      <c r="I1002" s="78"/>
    </row>
    <row r="1003" spans="1:9" s="5" customFormat="1" ht="15.75" customHeight="1">
      <c r="A1003" s="41"/>
      <c r="B1003" s="121"/>
      <c r="C1003" s="121"/>
      <c r="D1003" s="755"/>
      <c r="E1003" s="61">
        <f t="shared" ref="E1003" si="275">E1002+7</f>
        <v>45594</v>
      </c>
      <c r="F1003" s="61">
        <f t="shared" si="272"/>
        <v>45600</v>
      </c>
      <c r="G1003" s="61">
        <f t="shared" si="272"/>
        <v>45616</v>
      </c>
      <c r="H1003" s="78"/>
      <c r="I1003" s="78"/>
    </row>
    <row r="1004" spans="1:9" s="5" customFormat="1" ht="15.75" customHeight="1">
      <c r="A1004" s="738"/>
      <c r="B1004" s="738"/>
      <c r="C1004" s="738"/>
      <c r="D1004" s="738"/>
      <c r="E1004" s="738"/>
      <c r="F1004" s="738"/>
      <c r="G1004" s="738"/>
      <c r="H1004" s="738"/>
      <c r="I1004" s="738"/>
    </row>
    <row r="1005" spans="1:9" s="5" customFormat="1" ht="15.75" customHeight="1">
      <c r="A1005" s="41"/>
      <c r="B1005" s="732" t="s">
        <v>223</v>
      </c>
      <c r="C1005" s="732" t="s">
        <v>336</v>
      </c>
      <c r="D1005" s="732" t="s">
        <v>314</v>
      </c>
      <c r="E1005" s="61" t="s">
        <v>360</v>
      </c>
      <c r="F1005" s="61" t="s">
        <v>22</v>
      </c>
      <c r="G1005" s="61" t="s">
        <v>117</v>
      </c>
      <c r="H1005" s="78"/>
      <c r="I1005" s="78"/>
    </row>
    <row r="1006" spans="1:9" s="5" customFormat="1" ht="15.75" customHeight="1">
      <c r="A1006" s="41"/>
      <c r="B1006" s="733"/>
      <c r="C1006" s="733"/>
      <c r="D1006" s="733"/>
      <c r="E1006" s="61" t="s">
        <v>14</v>
      </c>
      <c r="F1006" s="61" t="s">
        <v>23</v>
      </c>
      <c r="G1006" s="61" t="s">
        <v>24</v>
      </c>
      <c r="H1006" s="78"/>
      <c r="I1006" s="78"/>
    </row>
    <row r="1007" spans="1:9" s="5" customFormat="1" ht="15.75" customHeight="1">
      <c r="A1007" s="41"/>
      <c r="B1007" s="121" t="s">
        <v>579</v>
      </c>
      <c r="C1007" s="121" t="s">
        <v>931</v>
      </c>
      <c r="D1007" s="732" t="s">
        <v>361</v>
      </c>
      <c r="E1007" s="61">
        <v>45596</v>
      </c>
      <c r="F1007" s="61">
        <f>E1007+5</f>
        <v>45601</v>
      </c>
      <c r="G1007" s="61">
        <f>F1007+14</f>
        <v>45615</v>
      </c>
      <c r="H1007" s="78"/>
      <c r="I1007" s="78"/>
    </row>
    <row r="1008" spans="1:9" s="5" customFormat="1" ht="15.75" customHeight="1">
      <c r="A1008" s="41"/>
      <c r="B1008" s="121" t="s">
        <v>932</v>
      </c>
      <c r="C1008" s="121" t="s">
        <v>933</v>
      </c>
      <c r="D1008" s="729"/>
      <c r="E1008" s="61">
        <f t="shared" ref="E1008:G1011" si="276">E1007+7</f>
        <v>45603</v>
      </c>
      <c r="F1008" s="61">
        <f t="shared" si="276"/>
        <v>45608</v>
      </c>
      <c r="G1008" s="61">
        <f t="shared" si="276"/>
        <v>45622</v>
      </c>
      <c r="H1008" s="78"/>
      <c r="I1008" s="78"/>
    </row>
    <row r="1009" spans="1:9" s="5" customFormat="1" ht="15.75" customHeight="1">
      <c r="A1009" s="41"/>
      <c r="B1009" s="121" t="s">
        <v>934</v>
      </c>
      <c r="C1009" s="121" t="s">
        <v>935</v>
      </c>
      <c r="D1009" s="729"/>
      <c r="E1009" s="61">
        <f t="shared" si="276"/>
        <v>45610</v>
      </c>
      <c r="F1009" s="61">
        <f t="shared" si="276"/>
        <v>45615</v>
      </c>
      <c r="G1009" s="61">
        <f t="shared" si="276"/>
        <v>45629</v>
      </c>
      <c r="H1009" s="78"/>
      <c r="I1009" s="78"/>
    </row>
    <row r="1010" spans="1:9" s="5" customFormat="1" ht="15.75" customHeight="1">
      <c r="A1010" s="41"/>
      <c r="B1010" s="121" t="s">
        <v>68</v>
      </c>
      <c r="C1010" s="121" t="s">
        <v>936</v>
      </c>
      <c r="D1010" s="729"/>
      <c r="E1010" s="61">
        <f t="shared" si="276"/>
        <v>45617</v>
      </c>
      <c r="F1010" s="61">
        <f t="shared" si="276"/>
        <v>45622</v>
      </c>
      <c r="G1010" s="61">
        <f t="shared" si="276"/>
        <v>45636</v>
      </c>
      <c r="H1010" s="78"/>
      <c r="I1010" s="78"/>
    </row>
    <row r="1011" spans="1:9" s="5" customFormat="1" ht="15.75" customHeight="1">
      <c r="A1011" s="41"/>
      <c r="B1011" s="121" t="s">
        <v>937</v>
      </c>
      <c r="C1011" s="121" t="s">
        <v>938</v>
      </c>
      <c r="D1011" s="733"/>
      <c r="E1011" s="61">
        <f t="shared" si="276"/>
        <v>45624</v>
      </c>
      <c r="F1011" s="61">
        <f t="shared" si="276"/>
        <v>45629</v>
      </c>
      <c r="G1011" s="61">
        <f t="shared" si="276"/>
        <v>45643</v>
      </c>
      <c r="H1011" s="78"/>
      <c r="I1011" s="78"/>
    </row>
    <row r="1012" spans="1:9" s="5" customFormat="1" ht="15.75" customHeight="1">
      <c r="A1012" s="766"/>
      <c r="B1012" s="766"/>
      <c r="C1012" s="766"/>
      <c r="D1012" s="766"/>
      <c r="E1012" s="766"/>
      <c r="F1012" s="766"/>
      <c r="G1012" s="766"/>
      <c r="H1012" s="766"/>
      <c r="I1012" s="78"/>
    </row>
    <row r="1013" spans="1:9" s="5" customFormat="1" ht="15.75" customHeight="1">
      <c r="A1013" s="41"/>
      <c r="B1013" s="732" t="s">
        <v>223</v>
      </c>
      <c r="C1013" s="732" t="s">
        <v>336</v>
      </c>
      <c r="D1013" s="732" t="s">
        <v>314</v>
      </c>
      <c r="E1013" s="61" t="s">
        <v>360</v>
      </c>
      <c r="F1013" s="61" t="s">
        <v>22</v>
      </c>
      <c r="G1013" s="62" t="s">
        <v>117</v>
      </c>
      <c r="H1013" s="78"/>
      <c r="I1013" s="78"/>
    </row>
    <row r="1014" spans="1:9" s="5" customFormat="1" ht="15.75" customHeight="1">
      <c r="A1014" s="41"/>
      <c r="B1014" s="733"/>
      <c r="C1014" s="733"/>
      <c r="D1014" s="733"/>
      <c r="E1014" s="61" t="s">
        <v>14</v>
      </c>
      <c r="F1014" s="61" t="s">
        <v>23</v>
      </c>
      <c r="G1014" s="61" t="s">
        <v>24</v>
      </c>
      <c r="H1014" s="78"/>
      <c r="I1014" s="78"/>
    </row>
    <row r="1015" spans="1:9" s="78" customFormat="1" ht="15.75" customHeight="1">
      <c r="A1015" s="41"/>
      <c r="B1015" s="121" t="s">
        <v>589</v>
      </c>
      <c r="C1015" s="121" t="s">
        <v>177</v>
      </c>
      <c r="D1015" s="767" t="s">
        <v>400</v>
      </c>
      <c r="E1015" s="61">
        <v>45593</v>
      </c>
      <c r="F1015" s="61">
        <f>E1015+6</f>
        <v>45599</v>
      </c>
      <c r="G1015" s="61">
        <f>F1015+15</f>
        <v>45614</v>
      </c>
    </row>
    <row r="1016" spans="1:9" s="78" customFormat="1" ht="15.75" customHeight="1">
      <c r="A1016" s="41"/>
      <c r="B1016" s="121" t="s">
        <v>590</v>
      </c>
      <c r="C1016" s="121" t="s">
        <v>591</v>
      </c>
      <c r="D1016" s="768"/>
      <c r="E1016" s="61">
        <f t="shared" ref="E1016:G1019" si="277">E1015+7</f>
        <v>45600</v>
      </c>
      <c r="F1016" s="61">
        <f t="shared" si="277"/>
        <v>45606</v>
      </c>
      <c r="G1016" s="61">
        <f t="shared" si="277"/>
        <v>45621</v>
      </c>
    </row>
    <row r="1017" spans="1:9" s="78" customFormat="1" ht="15.75" customHeight="1">
      <c r="A1017" s="41"/>
      <c r="B1017" s="121" t="s">
        <v>939</v>
      </c>
      <c r="C1017" s="121" t="s">
        <v>940</v>
      </c>
      <c r="D1017" s="768"/>
      <c r="E1017" s="61">
        <f t="shared" si="277"/>
        <v>45607</v>
      </c>
      <c r="F1017" s="61">
        <f t="shared" si="277"/>
        <v>45613</v>
      </c>
      <c r="G1017" s="61">
        <f t="shared" si="277"/>
        <v>45628</v>
      </c>
    </row>
    <row r="1018" spans="1:9" s="78" customFormat="1" ht="15.75" customHeight="1">
      <c r="A1018" s="41"/>
      <c r="B1018" s="121" t="s">
        <v>588</v>
      </c>
      <c r="C1018" s="121" t="s">
        <v>941</v>
      </c>
      <c r="D1018" s="768"/>
      <c r="E1018" s="62">
        <f t="shared" si="277"/>
        <v>45614</v>
      </c>
      <c r="F1018" s="61">
        <f t="shared" si="277"/>
        <v>45620</v>
      </c>
      <c r="G1018" s="61">
        <f t="shared" si="277"/>
        <v>45635</v>
      </c>
    </row>
    <row r="1019" spans="1:9" s="78" customFormat="1" ht="15.75" customHeight="1">
      <c r="A1019" s="100"/>
      <c r="B1019" s="121" t="s">
        <v>151</v>
      </c>
      <c r="C1019" s="121"/>
      <c r="D1019" s="768"/>
      <c r="E1019" s="129">
        <f t="shared" si="277"/>
        <v>45621</v>
      </c>
      <c r="F1019" s="129">
        <f t="shared" si="277"/>
        <v>45627</v>
      </c>
      <c r="G1019" s="129">
        <f t="shared" si="277"/>
        <v>45642</v>
      </c>
    </row>
    <row r="1020" spans="1:9" s="78" customFormat="1" ht="15.75" customHeight="1">
      <c r="A1020" s="100"/>
      <c r="B1020" s="39"/>
      <c r="C1020" s="40"/>
      <c r="D1020" s="34"/>
      <c r="E1020" s="118"/>
      <c r="F1020" s="118"/>
      <c r="G1020" s="118"/>
    </row>
    <row r="1021" spans="1:9" s="78" customFormat="1" ht="15.75" customHeight="1">
      <c r="A1021" s="100"/>
      <c r="B1021" s="66"/>
      <c r="C1021" s="66"/>
    </row>
    <row r="1022" spans="1:9" s="78" customFormat="1" ht="15.75" customHeight="1">
      <c r="A1022" s="41" t="s">
        <v>362</v>
      </c>
      <c r="B1022" s="732" t="s">
        <v>223</v>
      </c>
      <c r="C1022" s="732" t="s">
        <v>336</v>
      </c>
      <c r="D1022" s="732" t="s">
        <v>314</v>
      </c>
      <c r="E1022" s="61" t="s">
        <v>360</v>
      </c>
      <c r="F1022" s="61" t="s">
        <v>22</v>
      </c>
      <c r="G1022" s="61" t="s">
        <v>119</v>
      </c>
    </row>
    <row r="1023" spans="1:9" s="78" customFormat="1" ht="15.75" customHeight="1">
      <c r="A1023" s="41"/>
      <c r="B1023" s="733"/>
      <c r="C1023" s="733"/>
      <c r="D1023" s="733"/>
      <c r="E1023" s="61" t="s">
        <v>14</v>
      </c>
      <c r="F1023" s="61" t="s">
        <v>23</v>
      </c>
      <c r="G1023" s="61" t="s">
        <v>24</v>
      </c>
    </row>
    <row r="1024" spans="1:9" s="78" customFormat="1" ht="15.75" customHeight="1">
      <c r="A1024" s="41"/>
      <c r="B1024" s="121" t="s">
        <v>579</v>
      </c>
      <c r="C1024" s="121" t="s">
        <v>931</v>
      </c>
      <c r="D1024" s="732" t="s">
        <v>361</v>
      </c>
      <c r="E1024" s="61">
        <v>45596</v>
      </c>
      <c r="F1024" s="61">
        <f>E1024+6</f>
        <v>45602</v>
      </c>
      <c r="G1024" s="61">
        <f>F1024+21</f>
        <v>45623</v>
      </c>
    </row>
    <row r="1025" spans="1:8" s="78" customFormat="1" ht="15.75" customHeight="1">
      <c r="A1025" s="41"/>
      <c r="B1025" s="121" t="s">
        <v>932</v>
      </c>
      <c r="C1025" s="121" t="s">
        <v>933</v>
      </c>
      <c r="D1025" s="729"/>
      <c r="E1025" s="61">
        <f t="shared" ref="E1025" si="278">E1024+7</f>
        <v>45603</v>
      </c>
      <c r="F1025" s="61">
        <f t="shared" ref="F1025:G1028" si="279">F1024+7</f>
        <v>45609</v>
      </c>
      <c r="G1025" s="61">
        <f t="shared" si="279"/>
        <v>45630</v>
      </c>
    </row>
    <row r="1026" spans="1:8" s="78" customFormat="1" ht="15.75" customHeight="1">
      <c r="B1026" s="121" t="s">
        <v>934</v>
      </c>
      <c r="C1026" s="121" t="s">
        <v>935</v>
      </c>
      <c r="D1026" s="729"/>
      <c r="E1026" s="61">
        <f t="shared" ref="E1026" si="280">E1025+7</f>
        <v>45610</v>
      </c>
      <c r="F1026" s="61">
        <f t="shared" si="279"/>
        <v>45616</v>
      </c>
      <c r="G1026" s="61">
        <f t="shared" si="279"/>
        <v>45637</v>
      </c>
    </row>
    <row r="1027" spans="1:8" s="78" customFormat="1" ht="15.75" customHeight="1">
      <c r="A1027" s="41"/>
      <c r="B1027" s="121" t="s">
        <v>68</v>
      </c>
      <c r="C1027" s="121" t="s">
        <v>936</v>
      </c>
      <c r="D1027" s="729"/>
      <c r="E1027" s="61">
        <f t="shared" ref="E1027" si="281">E1026+7</f>
        <v>45617</v>
      </c>
      <c r="F1027" s="61">
        <f t="shared" si="279"/>
        <v>45623</v>
      </c>
      <c r="G1027" s="61">
        <f t="shared" si="279"/>
        <v>45644</v>
      </c>
    </row>
    <row r="1028" spans="1:8" s="78" customFormat="1" ht="15.75" customHeight="1">
      <c r="A1028" s="100"/>
      <c r="B1028" s="121" t="s">
        <v>937</v>
      </c>
      <c r="C1028" s="121" t="s">
        <v>938</v>
      </c>
      <c r="D1028" s="733"/>
      <c r="E1028" s="61">
        <f t="shared" ref="E1028" si="282">E1027+7</f>
        <v>45624</v>
      </c>
      <c r="F1028" s="61">
        <f t="shared" si="279"/>
        <v>45630</v>
      </c>
      <c r="G1028" s="61">
        <f t="shared" si="279"/>
        <v>45651</v>
      </c>
    </row>
    <row r="1029" spans="1:8" s="78" customFormat="1" ht="15.75" customHeight="1">
      <c r="A1029" s="738"/>
      <c r="B1029" s="738"/>
      <c r="C1029" s="738"/>
      <c r="D1029" s="738"/>
      <c r="E1029" s="738"/>
      <c r="F1029" s="738"/>
      <c r="G1029" s="738"/>
      <c r="H1029" s="738"/>
    </row>
    <row r="1030" spans="1:8" s="78" customFormat="1" ht="15.75" customHeight="1">
      <c r="A1030" s="41" t="s">
        <v>363</v>
      </c>
      <c r="B1030" s="749" t="s">
        <v>209</v>
      </c>
      <c r="C1030" s="749" t="s">
        <v>267</v>
      </c>
      <c r="D1030" s="732" t="s">
        <v>314</v>
      </c>
      <c r="E1030" s="61" t="s">
        <v>360</v>
      </c>
      <c r="F1030" s="61" t="s">
        <v>22</v>
      </c>
      <c r="G1030" s="61" t="s">
        <v>364</v>
      </c>
    </row>
    <row r="1031" spans="1:8" s="78" customFormat="1" ht="15.75" customHeight="1">
      <c r="A1031" s="41"/>
      <c r="B1031" s="733"/>
      <c r="C1031" s="733"/>
      <c r="D1031" s="733"/>
      <c r="E1031" s="61" t="s">
        <v>14</v>
      </c>
      <c r="F1031" s="61" t="s">
        <v>23</v>
      </c>
      <c r="G1031" s="61" t="s">
        <v>24</v>
      </c>
    </row>
    <row r="1032" spans="1:8" s="78" customFormat="1" ht="15.75" customHeight="1">
      <c r="B1032" s="121" t="s">
        <v>68</v>
      </c>
      <c r="C1032" s="121"/>
      <c r="D1032" s="732" t="s">
        <v>491</v>
      </c>
      <c r="E1032" s="61">
        <v>45600</v>
      </c>
      <c r="F1032" s="61">
        <f>E1032+4</f>
        <v>45604</v>
      </c>
      <c r="G1032" s="61">
        <f>F1032+18</f>
        <v>45622</v>
      </c>
    </row>
    <row r="1033" spans="1:8" s="78" customFormat="1" ht="15.75" customHeight="1">
      <c r="A1033" s="41"/>
      <c r="B1033" s="121" t="s">
        <v>592</v>
      </c>
      <c r="C1033" s="121" t="s">
        <v>942</v>
      </c>
      <c r="D1033" s="729"/>
      <c r="E1033" s="61">
        <f t="shared" ref="E1033:G1036" si="283">E1032+7</f>
        <v>45607</v>
      </c>
      <c r="F1033" s="61">
        <f t="shared" si="283"/>
        <v>45611</v>
      </c>
      <c r="G1033" s="61">
        <f t="shared" si="283"/>
        <v>45629</v>
      </c>
    </row>
    <row r="1034" spans="1:8" s="78" customFormat="1" ht="15.75" customHeight="1">
      <c r="A1034" s="41"/>
      <c r="B1034" s="121" t="s">
        <v>68</v>
      </c>
      <c r="C1034" s="121"/>
      <c r="D1034" s="729"/>
      <c r="E1034" s="61">
        <f t="shared" si="283"/>
        <v>45614</v>
      </c>
      <c r="F1034" s="61">
        <f t="shared" si="283"/>
        <v>45618</v>
      </c>
      <c r="G1034" s="61">
        <f t="shared" si="283"/>
        <v>45636</v>
      </c>
    </row>
    <row r="1035" spans="1:8" s="78" customFormat="1" ht="15.75" customHeight="1">
      <c r="A1035" s="41"/>
      <c r="B1035" s="121" t="s">
        <v>68</v>
      </c>
      <c r="C1035" s="121"/>
      <c r="D1035" s="729"/>
      <c r="E1035" s="62">
        <f t="shared" si="283"/>
        <v>45621</v>
      </c>
      <c r="F1035" s="130">
        <f t="shared" si="283"/>
        <v>45625</v>
      </c>
      <c r="G1035" s="130">
        <f t="shared" si="283"/>
        <v>45643</v>
      </c>
    </row>
    <row r="1036" spans="1:8" s="78" customFormat="1" ht="15.75" customHeight="1">
      <c r="A1036" s="41"/>
      <c r="B1036" s="121" t="s">
        <v>593</v>
      </c>
      <c r="C1036" s="121" t="s">
        <v>943</v>
      </c>
      <c r="D1036" s="733"/>
      <c r="E1036" s="122">
        <f t="shared" si="283"/>
        <v>45628</v>
      </c>
      <c r="F1036" s="131">
        <f t="shared" si="283"/>
        <v>45632</v>
      </c>
      <c r="G1036" s="130">
        <f t="shared" si="283"/>
        <v>45650</v>
      </c>
    </row>
    <row r="1037" spans="1:8" s="738" customFormat="1" ht="15.75" customHeight="1"/>
    <row r="1038" spans="1:8" s="78" customFormat="1" ht="15.75" customHeight="1">
      <c r="A1038" s="41" t="s">
        <v>120</v>
      </c>
      <c r="B1038" s="765" t="s">
        <v>223</v>
      </c>
      <c r="C1038" s="765" t="s">
        <v>336</v>
      </c>
      <c r="D1038" s="732" t="s">
        <v>314</v>
      </c>
      <c r="E1038" s="61" t="s">
        <v>360</v>
      </c>
      <c r="F1038" s="61" t="s">
        <v>22</v>
      </c>
      <c r="G1038" s="62" t="s">
        <v>120</v>
      </c>
    </row>
    <row r="1039" spans="1:8" s="78" customFormat="1" ht="15.75" customHeight="1">
      <c r="A1039" s="41"/>
      <c r="B1039" s="765"/>
      <c r="C1039" s="765"/>
      <c r="D1039" s="733"/>
      <c r="E1039" s="61" t="s">
        <v>268</v>
      </c>
      <c r="F1039" s="61" t="s">
        <v>23</v>
      </c>
      <c r="G1039" s="61" t="s">
        <v>24</v>
      </c>
    </row>
    <row r="1040" spans="1:8" s="78" customFormat="1" ht="15.75" customHeight="1">
      <c r="A1040" s="41"/>
      <c r="B1040" s="121" t="s">
        <v>944</v>
      </c>
      <c r="C1040" s="121" t="s">
        <v>886</v>
      </c>
      <c r="D1040" s="781" t="s">
        <v>419</v>
      </c>
      <c r="E1040" s="61">
        <v>45596</v>
      </c>
      <c r="F1040" s="61">
        <f>E1040+5</f>
        <v>45601</v>
      </c>
      <c r="G1040" s="61">
        <f>F1040+30</f>
        <v>45631</v>
      </c>
    </row>
    <row r="1041" spans="1:8" s="78" customFormat="1" ht="15.75" customHeight="1">
      <c r="A1041" s="41"/>
      <c r="B1041" s="121" t="s">
        <v>595</v>
      </c>
      <c r="C1041" s="121"/>
      <c r="D1041" s="781"/>
      <c r="E1041" s="61">
        <f t="shared" ref="E1041" si="284">E1040+7</f>
        <v>45603</v>
      </c>
      <c r="F1041" s="61">
        <f t="shared" ref="F1041:G1043" si="285">F1040+7</f>
        <v>45608</v>
      </c>
      <c r="G1041" s="61">
        <f t="shared" si="285"/>
        <v>45638</v>
      </c>
    </row>
    <row r="1042" spans="1:8" s="78" customFormat="1" ht="15.75" customHeight="1">
      <c r="A1042" s="41"/>
      <c r="B1042" s="121" t="s">
        <v>945</v>
      </c>
      <c r="C1042" s="121" t="s">
        <v>949</v>
      </c>
      <c r="D1042" s="781"/>
      <c r="E1042" s="61">
        <f t="shared" ref="E1042" si="286">E1041+7</f>
        <v>45610</v>
      </c>
      <c r="F1042" s="61">
        <f t="shared" si="285"/>
        <v>45615</v>
      </c>
      <c r="G1042" s="61">
        <f t="shared" si="285"/>
        <v>45645</v>
      </c>
    </row>
    <row r="1043" spans="1:8" s="78" customFormat="1" ht="15.75" customHeight="1">
      <c r="A1043" s="41"/>
      <c r="B1043" s="121" t="s">
        <v>946</v>
      </c>
      <c r="C1043" s="121" t="s">
        <v>46</v>
      </c>
      <c r="D1043" s="781"/>
      <c r="E1043" s="62">
        <f t="shared" ref="E1043" si="287">E1042+7</f>
        <v>45617</v>
      </c>
      <c r="F1043" s="61">
        <f t="shared" si="285"/>
        <v>45622</v>
      </c>
      <c r="G1043" s="61">
        <f t="shared" si="285"/>
        <v>45652</v>
      </c>
    </row>
    <row r="1044" spans="1:8" s="78" customFormat="1" ht="15.75" customHeight="1">
      <c r="A1044" s="41"/>
      <c r="B1044" s="121" t="s">
        <v>947</v>
      </c>
      <c r="C1044" s="121" t="s">
        <v>948</v>
      </c>
      <c r="D1044" s="781"/>
      <c r="E1044" s="129">
        <f t="shared" ref="E1044" si="288">E1043+7</f>
        <v>45624</v>
      </c>
      <c r="F1044" s="61">
        <f>F1043+7</f>
        <v>45629</v>
      </c>
      <c r="G1044" s="61">
        <f>G1043+7</f>
        <v>45659</v>
      </c>
    </row>
    <row r="1045" spans="1:8" s="78" customFormat="1" ht="15.75" customHeight="1">
      <c r="A1045" s="738"/>
      <c r="B1045" s="738"/>
      <c r="C1045" s="738"/>
      <c r="D1045" s="738"/>
      <c r="E1045" s="738"/>
      <c r="F1045" s="738"/>
      <c r="G1045" s="738"/>
      <c r="H1045" s="738"/>
    </row>
    <row r="1046" spans="1:8" s="78" customFormat="1" ht="15.75" customHeight="1">
      <c r="A1046" s="738"/>
      <c r="B1046" s="738"/>
      <c r="C1046" s="738"/>
      <c r="D1046" s="738"/>
      <c r="E1046" s="738"/>
      <c r="F1046" s="738"/>
      <c r="G1046" s="738"/>
      <c r="H1046" s="738"/>
    </row>
    <row r="1047" spans="1:8" s="78" customFormat="1" ht="15.75" customHeight="1">
      <c r="A1047" s="41"/>
      <c r="B1047" s="765" t="s">
        <v>223</v>
      </c>
      <c r="C1047" s="765" t="s">
        <v>336</v>
      </c>
      <c r="D1047" s="732" t="s">
        <v>314</v>
      </c>
      <c r="E1047" s="61" t="s">
        <v>360</v>
      </c>
      <c r="F1047" s="61" t="s">
        <v>360</v>
      </c>
      <c r="G1047" s="62" t="s">
        <v>365</v>
      </c>
    </row>
    <row r="1048" spans="1:8" s="78" customFormat="1" ht="15.75" customHeight="1">
      <c r="A1048" s="41"/>
      <c r="B1048" s="765"/>
      <c r="C1048" s="765"/>
      <c r="D1048" s="733"/>
      <c r="E1048" s="61" t="s">
        <v>14</v>
      </c>
      <c r="F1048" s="61" t="s">
        <v>366</v>
      </c>
      <c r="G1048" s="61" t="s">
        <v>367</v>
      </c>
    </row>
    <row r="1049" spans="1:8" s="78" customFormat="1" ht="15.75" customHeight="1">
      <c r="A1049" s="41"/>
      <c r="B1049" s="121" t="s">
        <v>596</v>
      </c>
      <c r="C1049" s="127" t="s">
        <v>950</v>
      </c>
      <c r="D1049" s="742" t="s">
        <v>492</v>
      </c>
      <c r="E1049" s="61">
        <v>45565</v>
      </c>
      <c r="F1049" s="61">
        <f>E1049+5</f>
        <v>45570</v>
      </c>
      <c r="G1049" s="61">
        <f>F1049+33</f>
        <v>45603</v>
      </c>
    </row>
    <row r="1050" spans="1:8" s="78" customFormat="1" ht="15.75" customHeight="1">
      <c r="A1050" s="41"/>
      <c r="B1050" s="121" t="s">
        <v>955</v>
      </c>
      <c r="C1050" s="127" t="s">
        <v>951</v>
      </c>
      <c r="D1050" s="806"/>
      <c r="E1050" s="61">
        <f t="shared" ref="E1050:G1053" si="289">E1049+7</f>
        <v>45572</v>
      </c>
      <c r="F1050" s="61">
        <f t="shared" si="289"/>
        <v>45577</v>
      </c>
      <c r="G1050" s="61">
        <f t="shared" si="289"/>
        <v>45610</v>
      </c>
    </row>
    <row r="1051" spans="1:8" s="78" customFormat="1" ht="15.75" customHeight="1">
      <c r="A1051" s="41"/>
      <c r="B1051" s="121" t="s">
        <v>956</v>
      </c>
      <c r="C1051" s="127" t="s">
        <v>952</v>
      </c>
      <c r="D1051" s="806"/>
      <c r="E1051" s="61">
        <f t="shared" si="289"/>
        <v>45579</v>
      </c>
      <c r="F1051" s="61">
        <f t="shared" si="289"/>
        <v>45584</v>
      </c>
      <c r="G1051" s="61">
        <f t="shared" si="289"/>
        <v>45617</v>
      </c>
    </row>
    <row r="1052" spans="1:8" s="78" customFormat="1" ht="15.75" customHeight="1">
      <c r="A1052" s="41"/>
      <c r="B1052" s="121" t="s">
        <v>957</v>
      </c>
      <c r="C1052" s="127" t="s">
        <v>953</v>
      </c>
      <c r="D1052" s="806"/>
      <c r="E1052" s="62">
        <f t="shared" si="289"/>
        <v>45586</v>
      </c>
      <c r="F1052" s="61">
        <f t="shared" si="289"/>
        <v>45591</v>
      </c>
      <c r="G1052" s="61">
        <f t="shared" si="289"/>
        <v>45624</v>
      </c>
    </row>
    <row r="1053" spans="1:8" s="78" customFormat="1" ht="15.75" customHeight="1">
      <c r="A1053" s="41"/>
      <c r="B1053" s="121" t="s">
        <v>958</v>
      </c>
      <c r="C1053" s="127" t="s">
        <v>954</v>
      </c>
      <c r="D1053" s="807"/>
      <c r="E1053" s="129">
        <f t="shared" si="289"/>
        <v>45593</v>
      </c>
      <c r="F1053" s="129">
        <f t="shared" si="289"/>
        <v>45598</v>
      </c>
      <c r="G1053" s="129">
        <f t="shared" si="289"/>
        <v>45631</v>
      </c>
    </row>
    <row r="1054" spans="1:8" s="78" customFormat="1" ht="15.75" customHeight="1">
      <c r="A1054" s="738"/>
      <c r="B1054" s="738"/>
      <c r="C1054" s="738"/>
      <c r="D1054" s="738"/>
      <c r="E1054" s="738"/>
      <c r="F1054" s="738"/>
      <c r="G1054" s="738"/>
      <c r="H1054" s="738"/>
    </row>
    <row r="1055" spans="1:8" s="78" customFormat="1" ht="15.75" customHeight="1">
      <c r="A1055" s="738"/>
      <c r="B1055" s="738"/>
      <c r="C1055" s="738"/>
      <c r="D1055" s="738"/>
      <c r="E1055" s="738"/>
      <c r="F1055" s="738"/>
      <c r="G1055" s="738"/>
      <c r="H1055" s="738"/>
    </row>
    <row r="1056" spans="1:8" s="78" customFormat="1" ht="15.75" customHeight="1">
      <c r="A1056" s="41" t="s">
        <v>121</v>
      </c>
      <c r="B1056" s="781" t="s">
        <v>223</v>
      </c>
      <c r="C1056" s="781" t="s">
        <v>336</v>
      </c>
      <c r="D1056" s="781" t="s">
        <v>314</v>
      </c>
      <c r="E1056" s="69" t="s">
        <v>360</v>
      </c>
      <c r="F1056" s="61" t="s">
        <v>22</v>
      </c>
      <c r="G1056" s="61" t="s">
        <v>368</v>
      </c>
    </row>
    <row r="1057" spans="1:8" s="78" customFormat="1" ht="15.75" customHeight="1">
      <c r="A1057" s="41"/>
      <c r="B1057" s="781"/>
      <c r="C1057" s="781"/>
      <c r="D1057" s="781"/>
      <c r="E1057" s="69" t="s">
        <v>14</v>
      </c>
      <c r="F1057" s="61" t="s">
        <v>23</v>
      </c>
      <c r="G1057" s="61" t="s">
        <v>24</v>
      </c>
    </row>
    <row r="1058" spans="1:8" s="78" customFormat="1" ht="15.75" customHeight="1">
      <c r="A1058" s="41"/>
      <c r="B1058" s="121" t="s">
        <v>597</v>
      </c>
      <c r="C1058" s="121" t="s">
        <v>598</v>
      </c>
      <c r="D1058" s="732" t="s">
        <v>493</v>
      </c>
      <c r="E1058" s="69">
        <v>45593</v>
      </c>
      <c r="F1058" s="61">
        <f>E1058+4</f>
        <v>45597</v>
      </c>
      <c r="G1058" s="61">
        <f>F1058+41</f>
        <v>45638</v>
      </c>
    </row>
    <row r="1059" spans="1:8" s="78" customFormat="1" ht="15.75" customHeight="1">
      <c r="B1059" s="121" t="s">
        <v>432</v>
      </c>
      <c r="C1059" s="121" t="s">
        <v>959</v>
      </c>
      <c r="D1059" s="729"/>
      <c r="E1059" s="69">
        <f t="shared" ref="E1059:G1062" si="290">E1058+7</f>
        <v>45600</v>
      </c>
      <c r="F1059" s="61">
        <f t="shared" si="290"/>
        <v>45604</v>
      </c>
      <c r="G1059" s="61">
        <f t="shared" si="290"/>
        <v>45645</v>
      </c>
    </row>
    <row r="1060" spans="1:8" s="78" customFormat="1" ht="15.75" customHeight="1">
      <c r="A1060" s="41"/>
      <c r="B1060" s="121" t="s">
        <v>151</v>
      </c>
      <c r="C1060" s="121" t="s">
        <v>960</v>
      </c>
      <c r="D1060" s="729"/>
      <c r="E1060" s="69">
        <f t="shared" si="290"/>
        <v>45607</v>
      </c>
      <c r="F1060" s="61">
        <f t="shared" si="290"/>
        <v>45611</v>
      </c>
      <c r="G1060" s="61">
        <f t="shared" si="290"/>
        <v>45652</v>
      </c>
    </row>
    <row r="1061" spans="1:8" s="78" customFormat="1" ht="15.75" customHeight="1">
      <c r="A1061" s="41"/>
      <c r="B1061" s="121" t="s">
        <v>961</v>
      </c>
      <c r="C1061" s="121" t="s">
        <v>962</v>
      </c>
      <c r="D1061" s="729"/>
      <c r="E1061" s="69">
        <f t="shared" si="290"/>
        <v>45614</v>
      </c>
      <c r="F1061" s="61">
        <f t="shared" si="290"/>
        <v>45618</v>
      </c>
      <c r="G1061" s="61">
        <f t="shared" si="290"/>
        <v>45659</v>
      </c>
    </row>
    <row r="1062" spans="1:8" s="78" customFormat="1" ht="15.75" customHeight="1">
      <c r="A1062" s="41"/>
      <c r="B1062" s="121" t="s">
        <v>963</v>
      </c>
      <c r="C1062" s="121" t="s">
        <v>964</v>
      </c>
      <c r="D1062" s="733"/>
      <c r="E1062" s="69">
        <f t="shared" si="290"/>
        <v>45621</v>
      </c>
      <c r="F1062" s="61">
        <f t="shared" si="290"/>
        <v>45625</v>
      </c>
      <c r="G1062" s="61">
        <f t="shared" si="290"/>
        <v>45666</v>
      </c>
    </row>
    <row r="1063" spans="1:8" s="738" customFormat="1" ht="15.75" customHeight="1"/>
    <row r="1064" spans="1:8" s="78" customFormat="1" ht="15.75" customHeight="1">
      <c r="A1064" s="41" t="s">
        <v>122</v>
      </c>
      <c r="B1064" s="727" t="s">
        <v>223</v>
      </c>
      <c r="C1064" s="727" t="s">
        <v>20</v>
      </c>
      <c r="D1064" s="732" t="s">
        <v>314</v>
      </c>
      <c r="E1064" s="61" t="s">
        <v>360</v>
      </c>
      <c r="F1064" s="61" t="s">
        <v>22</v>
      </c>
      <c r="G1064" s="62" t="s">
        <v>369</v>
      </c>
    </row>
    <row r="1065" spans="1:8" s="78" customFormat="1" ht="15.75" customHeight="1">
      <c r="A1065" s="41"/>
      <c r="B1065" s="728"/>
      <c r="C1065" s="728"/>
      <c r="D1065" s="733"/>
      <c r="E1065" s="61" t="s">
        <v>14</v>
      </c>
      <c r="F1065" s="61" t="s">
        <v>23</v>
      </c>
      <c r="G1065" s="61" t="s">
        <v>24</v>
      </c>
    </row>
    <row r="1066" spans="1:8" s="78" customFormat="1" ht="15.75" customHeight="1">
      <c r="B1066" s="121" t="s">
        <v>965</v>
      </c>
      <c r="C1066" s="121" t="s">
        <v>966</v>
      </c>
      <c r="D1066" s="732" t="s">
        <v>495</v>
      </c>
      <c r="E1066" s="61">
        <v>45596</v>
      </c>
      <c r="F1066" s="61">
        <f>E1066+6</f>
        <v>45602</v>
      </c>
      <c r="G1066" s="61">
        <f>F1066+15</f>
        <v>45617</v>
      </c>
    </row>
    <row r="1067" spans="1:8" s="78" customFormat="1" ht="15.75" customHeight="1">
      <c r="A1067" s="41"/>
      <c r="B1067" s="121" t="s">
        <v>967</v>
      </c>
      <c r="C1067" s="121" t="s">
        <v>968</v>
      </c>
      <c r="D1067" s="729"/>
      <c r="E1067" s="61">
        <f t="shared" ref="E1067:G1070" si="291">E1066+7</f>
        <v>45603</v>
      </c>
      <c r="F1067" s="61">
        <f t="shared" si="291"/>
        <v>45609</v>
      </c>
      <c r="G1067" s="61">
        <f t="shared" si="291"/>
        <v>45624</v>
      </c>
    </row>
    <row r="1068" spans="1:8" s="78" customFormat="1" ht="15.75" customHeight="1">
      <c r="A1068" s="41"/>
      <c r="B1068" s="121" t="s">
        <v>599</v>
      </c>
      <c r="C1068" s="121" t="s">
        <v>969</v>
      </c>
      <c r="D1068" s="729"/>
      <c r="E1068" s="61">
        <f t="shared" si="291"/>
        <v>45610</v>
      </c>
      <c r="F1068" s="61">
        <f t="shared" si="291"/>
        <v>45616</v>
      </c>
      <c r="G1068" s="61">
        <f t="shared" si="291"/>
        <v>45631</v>
      </c>
    </row>
    <row r="1069" spans="1:8" s="78" customFormat="1" ht="15.75" customHeight="1">
      <c r="A1069" s="41"/>
      <c r="B1069" s="121" t="s">
        <v>600</v>
      </c>
      <c r="C1069" s="121" t="s">
        <v>970</v>
      </c>
      <c r="D1069" s="729"/>
      <c r="E1069" s="62">
        <f t="shared" si="291"/>
        <v>45617</v>
      </c>
      <c r="F1069" s="61">
        <f t="shared" si="291"/>
        <v>45623</v>
      </c>
      <c r="G1069" s="61">
        <f t="shared" si="291"/>
        <v>45638</v>
      </c>
    </row>
    <row r="1070" spans="1:8" s="78" customFormat="1" ht="15.75" customHeight="1">
      <c r="A1070" s="102"/>
      <c r="B1070" s="121" t="s">
        <v>494</v>
      </c>
      <c r="C1070" s="121" t="s">
        <v>971</v>
      </c>
      <c r="D1070" s="733"/>
      <c r="E1070" s="62">
        <f t="shared" si="291"/>
        <v>45624</v>
      </c>
      <c r="F1070" s="61">
        <f t="shared" si="291"/>
        <v>45630</v>
      </c>
      <c r="G1070" s="61">
        <f t="shared" si="291"/>
        <v>45645</v>
      </c>
      <c r="H1070" s="102"/>
    </row>
    <row r="1071" spans="1:8" s="78" customFormat="1" ht="15.75" customHeight="1">
      <c r="A1071" s="41"/>
    </row>
    <row r="1072" spans="1:8" s="78" customFormat="1" ht="15.75" customHeight="1">
      <c r="A1072" s="132" t="s">
        <v>370</v>
      </c>
      <c r="B1072" s="727" t="s">
        <v>223</v>
      </c>
      <c r="C1072" s="727" t="s">
        <v>20</v>
      </c>
      <c r="D1072" s="750" t="s">
        <v>314</v>
      </c>
      <c r="E1072" s="61" t="s">
        <v>360</v>
      </c>
      <c r="F1072" s="61" t="s">
        <v>22</v>
      </c>
      <c r="G1072" s="62" t="s">
        <v>371</v>
      </c>
    </row>
    <row r="1073" spans="1:8" s="78" customFormat="1" ht="15.75" customHeight="1">
      <c r="B1073" s="728"/>
      <c r="C1073" s="728"/>
      <c r="D1073" s="750"/>
      <c r="E1073" s="61" t="s">
        <v>14</v>
      </c>
      <c r="F1073" s="61" t="s">
        <v>23</v>
      </c>
      <c r="G1073" s="61" t="s">
        <v>24</v>
      </c>
    </row>
    <row r="1074" spans="1:8" s="78" customFormat="1" ht="15.75" customHeight="1">
      <c r="A1074" s="100"/>
      <c r="B1074" s="121" t="s">
        <v>965</v>
      </c>
      <c r="C1074" s="121" t="s">
        <v>966</v>
      </c>
      <c r="D1074" s="732" t="s">
        <v>495</v>
      </c>
      <c r="E1074" s="61">
        <v>45596</v>
      </c>
      <c r="F1074" s="61">
        <f>E1074+6</f>
        <v>45602</v>
      </c>
      <c r="G1074" s="61">
        <f>F1074+15</f>
        <v>45617</v>
      </c>
    </row>
    <row r="1075" spans="1:8" s="78" customFormat="1" ht="15.75" customHeight="1">
      <c r="A1075" s="100"/>
      <c r="B1075" s="121" t="s">
        <v>967</v>
      </c>
      <c r="C1075" s="121" t="s">
        <v>968</v>
      </c>
      <c r="D1075" s="729"/>
      <c r="E1075" s="61">
        <f t="shared" ref="E1075" si="292">E1074+7</f>
        <v>45603</v>
      </c>
      <c r="F1075" s="61">
        <f t="shared" ref="F1075:G1078" si="293">F1074+7</f>
        <v>45609</v>
      </c>
      <c r="G1075" s="61">
        <f t="shared" si="293"/>
        <v>45624</v>
      </c>
    </row>
    <row r="1076" spans="1:8" s="78" customFormat="1" ht="15.75" customHeight="1">
      <c r="A1076" s="41"/>
      <c r="B1076" s="121" t="s">
        <v>599</v>
      </c>
      <c r="C1076" s="121" t="s">
        <v>969</v>
      </c>
      <c r="D1076" s="729"/>
      <c r="E1076" s="61">
        <f t="shared" ref="E1076" si="294">E1075+7</f>
        <v>45610</v>
      </c>
      <c r="F1076" s="61">
        <f t="shared" si="293"/>
        <v>45616</v>
      </c>
      <c r="G1076" s="61">
        <f t="shared" si="293"/>
        <v>45631</v>
      </c>
    </row>
    <row r="1077" spans="1:8" s="78" customFormat="1" ht="15.75" customHeight="1">
      <c r="A1077" s="41"/>
      <c r="B1077" s="121" t="s">
        <v>600</v>
      </c>
      <c r="C1077" s="121" t="s">
        <v>970</v>
      </c>
      <c r="D1077" s="729"/>
      <c r="E1077" s="62">
        <f t="shared" ref="E1077" si="295">E1076+7</f>
        <v>45617</v>
      </c>
      <c r="F1077" s="61">
        <f t="shared" si="293"/>
        <v>45623</v>
      </c>
      <c r="G1077" s="61">
        <f t="shared" si="293"/>
        <v>45638</v>
      </c>
    </row>
    <row r="1078" spans="1:8" s="78" customFormat="1" ht="15.75" customHeight="1">
      <c r="A1078" s="41"/>
      <c r="B1078" s="121" t="s">
        <v>494</v>
      </c>
      <c r="C1078" s="121" t="s">
        <v>971</v>
      </c>
      <c r="D1078" s="733"/>
      <c r="E1078" s="62">
        <f t="shared" ref="E1078" si="296">E1077+7</f>
        <v>45624</v>
      </c>
      <c r="F1078" s="61">
        <f t="shared" si="293"/>
        <v>45630</v>
      </c>
      <c r="G1078" s="61">
        <f t="shared" si="293"/>
        <v>45645</v>
      </c>
    </row>
    <row r="1079" spans="1:8" s="6" customFormat="1">
      <c r="A1079" s="798"/>
      <c r="B1079" s="798"/>
      <c r="C1079" s="798"/>
      <c r="D1079" s="798"/>
      <c r="E1079" s="798"/>
      <c r="F1079" s="798"/>
      <c r="G1079" s="798"/>
    </row>
    <row r="1080" spans="1:8" s="5" customFormat="1" ht="15.75" customHeight="1">
      <c r="A1080" s="798"/>
      <c r="B1080" s="798"/>
      <c r="C1080" s="798"/>
      <c r="D1080" s="798"/>
      <c r="E1080" s="798"/>
      <c r="F1080" s="798"/>
      <c r="G1080" s="798"/>
    </row>
    <row r="1081" spans="1:8" s="5" customFormat="1" ht="15.75" customHeight="1">
      <c r="A1081" s="744" t="s">
        <v>372</v>
      </c>
      <c r="B1081" s="744"/>
      <c r="C1081" s="744"/>
      <c r="D1081" s="744"/>
      <c r="E1081" s="744"/>
      <c r="F1081" s="744"/>
      <c r="G1081" s="744"/>
    </row>
    <row r="1082" spans="1:8" s="6" customFormat="1">
      <c r="A1082" s="798"/>
      <c r="B1082" s="798"/>
      <c r="C1082" s="798"/>
      <c r="D1082" s="798"/>
      <c r="E1082" s="798"/>
      <c r="F1082" s="798"/>
      <c r="G1082" s="798"/>
    </row>
    <row r="1083" spans="1:8" s="5" customFormat="1" ht="15.75" customHeight="1">
      <c r="A1083" s="56" t="s">
        <v>373</v>
      </c>
      <c r="B1083" s="731" t="s">
        <v>223</v>
      </c>
      <c r="C1083" s="731" t="s">
        <v>336</v>
      </c>
      <c r="D1083" s="731" t="s">
        <v>314</v>
      </c>
      <c r="E1083" s="58" t="s">
        <v>360</v>
      </c>
      <c r="F1083" s="58" t="s">
        <v>22</v>
      </c>
      <c r="G1083" s="58" t="s">
        <v>123</v>
      </c>
    </row>
    <row r="1084" spans="1:8" s="5" customFormat="1" ht="15.75" customHeight="1">
      <c r="A1084" s="56"/>
      <c r="B1084" s="724"/>
      <c r="C1084" s="724"/>
      <c r="D1084" s="724"/>
      <c r="E1084" s="12" t="s">
        <v>14</v>
      </c>
      <c r="F1084" s="12" t="s">
        <v>23</v>
      </c>
      <c r="G1084" s="12" t="s">
        <v>24</v>
      </c>
    </row>
    <row r="1085" spans="1:8" s="5" customFormat="1" ht="15.75" customHeight="1">
      <c r="A1085" s="41"/>
      <c r="B1085" s="168" t="s">
        <v>975</v>
      </c>
      <c r="C1085" s="121" t="s">
        <v>412</v>
      </c>
      <c r="D1085" s="732" t="s">
        <v>413</v>
      </c>
      <c r="E1085" s="61">
        <v>45593</v>
      </c>
      <c r="F1085" s="61">
        <f>E1085+4</f>
        <v>45597</v>
      </c>
      <c r="G1085" s="61">
        <f>F1085+18</f>
        <v>45615</v>
      </c>
      <c r="H1085" s="78"/>
    </row>
    <row r="1086" spans="1:8" s="5" customFormat="1" ht="15.75" customHeight="1">
      <c r="A1086" s="100"/>
      <c r="B1086" s="121" t="s">
        <v>411</v>
      </c>
      <c r="C1086" s="121" t="s">
        <v>423</v>
      </c>
      <c r="D1086" s="729"/>
      <c r="E1086" s="61">
        <f t="shared" ref="E1086:G1089" si="297">E1085+7</f>
        <v>45600</v>
      </c>
      <c r="F1086" s="61">
        <f t="shared" si="297"/>
        <v>45604</v>
      </c>
      <c r="G1086" s="61">
        <f t="shared" si="297"/>
        <v>45622</v>
      </c>
      <c r="H1086" s="78"/>
    </row>
    <row r="1087" spans="1:8" s="5" customFormat="1" ht="15.75" customHeight="1">
      <c r="A1087" s="41"/>
      <c r="B1087" s="168" t="s">
        <v>976</v>
      </c>
      <c r="C1087" s="121" t="s">
        <v>977</v>
      </c>
      <c r="D1087" s="729"/>
      <c r="E1087" s="61">
        <f t="shared" si="297"/>
        <v>45607</v>
      </c>
      <c r="F1087" s="61">
        <f t="shared" si="297"/>
        <v>45611</v>
      </c>
      <c r="G1087" s="61">
        <f t="shared" si="297"/>
        <v>45629</v>
      </c>
      <c r="H1087" s="78"/>
    </row>
    <row r="1088" spans="1:8" s="5" customFormat="1" ht="15.75" customHeight="1">
      <c r="A1088" s="41"/>
      <c r="B1088" s="121" t="s">
        <v>978</v>
      </c>
      <c r="C1088" s="121" t="s">
        <v>977</v>
      </c>
      <c r="D1088" s="729"/>
      <c r="E1088" s="61">
        <f t="shared" si="297"/>
        <v>45614</v>
      </c>
      <c r="F1088" s="61">
        <f t="shared" si="297"/>
        <v>45618</v>
      </c>
      <c r="G1088" s="61">
        <f t="shared" si="297"/>
        <v>45636</v>
      </c>
      <c r="H1088" s="78"/>
    </row>
    <row r="1089" spans="1:8" s="5" customFormat="1" ht="15.75" customHeight="1">
      <c r="A1089" s="41"/>
      <c r="B1089" s="121" t="s">
        <v>496</v>
      </c>
      <c r="C1089" s="121" t="s">
        <v>977</v>
      </c>
      <c r="D1089" s="733"/>
      <c r="E1089" s="61">
        <f t="shared" si="297"/>
        <v>45621</v>
      </c>
      <c r="F1089" s="61">
        <f t="shared" si="297"/>
        <v>45625</v>
      </c>
      <c r="G1089" s="61">
        <f t="shared" si="297"/>
        <v>45643</v>
      </c>
      <c r="H1089" s="78"/>
    </row>
    <row r="1090" spans="1:8" s="5" customFormat="1" ht="15.75" customHeight="1">
      <c r="A1090" s="41"/>
      <c r="B1090" s="79"/>
      <c r="C1090" s="79"/>
      <c r="D1090" s="95"/>
      <c r="E1090" s="76"/>
      <c r="F1090" s="76"/>
      <c r="G1090" s="76"/>
      <c r="H1090" s="78"/>
    </row>
    <row r="1091" spans="1:8" s="51" customFormat="1" ht="15.75" customHeight="1">
      <c r="A1091" s="119"/>
      <c r="B1091" s="119"/>
      <c r="C1091" s="119"/>
      <c r="D1091" s="119"/>
      <c r="E1091" s="119"/>
      <c r="F1091" s="119"/>
      <c r="G1091" s="119"/>
      <c r="H1091" s="119"/>
    </row>
    <row r="1092" spans="1:8" s="5" customFormat="1" ht="15.75" customHeight="1">
      <c r="A1092" s="41" t="s">
        <v>124</v>
      </c>
      <c r="B1092" s="721" t="s">
        <v>209</v>
      </c>
      <c r="C1092" s="721" t="s">
        <v>336</v>
      </c>
      <c r="D1092" s="725" t="s">
        <v>314</v>
      </c>
      <c r="E1092" s="61" t="s">
        <v>360</v>
      </c>
      <c r="F1092" s="61" t="s">
        <v>22</v>
      </c>
      <c r="G1092" s="61" t="s">
        <v>497</v>
      </c>
      <c r="H1092" s="78"/>
    </row>
    <row r="1093" spans="1:8" s="5" customFormat="1" ht="15.75" customHeight="1">
      <c r="A1093" s="41"/>
      <c r="B1093" s="721"/>
      <c r="C1093" s="721"/>
      <c r="D1093" s="726"/>
      <c r="E1093" s="61" t="s">
        <v>14</v>
      </c>
      <c r="F1093" s="61" t="s">
        <v>23</v>
      </c>
      <c r="G1093" s="61" t="s">
        <v>24</v>
      </c>
      <c r="H1093" s="78"/>
    </row>
    <row r="1094" spans="1:8" s="5" customFormat="1" ht="15.75" customHeight="1">
      <c r="A1094" s="41"/>
      <c r="B1094" s="168" t="s">
        <v>975</v>
      </c>
      <c r="C1094" s="121" t="s">
        <v>412</v>
      </c>
      <c r="D1094" s="732" t="s">
        <v>374</v>
      </c>
      <c r="E1094" s="61">
        <v>45593</v>
      </c>
      <c r="F1094" s="69">
        <f>E1094+4</f>
        <v>45597</v>
      </c>
      <c r="G1094" s="69">
        <f>F1094+18</f>
        <v>45615</v>
      </c>
      <c r="H1094" s="78"/>
    </row>
    <row r="1095" spans="1:8" s="5" customFormat="1" ht="15.75" customHeight="1">
      <c r="A1095" s="41"/>
      <c r="B1095" s="121" t="s">
        <v>411</v>
      </c>
      <c r="C1095" s="121" t="s">
        <v>423</v>
      </c>
      <c r="D1095" s="729"/>
      <c r="E1095" s="61">
        <f t="shared" ref="E1095" si="298">E1094+7</f>
        <v>45600</v>
      </c>
      <c r="F1095" s="69">
        <f t="shared" ref="F1095:F1098" si="299">F1094+7</f>
        <v>45604</v>
      </c>
      <c r="G1095" s="69">
        <f>F1095+17</f>
        <v>45621</v>
      </c>
      <c r="H1095" s="78"/>
    </row>
    <row r="1096" spans="1:8" s="5" customFormat="1" ht="15.75" customHeight="1">
      <c r="A1096" s="41"/>
      <c r="B1096" s="168" t="s">
        <v>976</v>
      </c>
      <c r="C1096" s="121" t="s">
        <v>977</v>
      </c>
      <c r="D1096" s="729"/>
      <c r="E1096" s="61">
        <f t="shared" ref="E1096" si="300">E1095+7</f>
        <v>45607</v>
      </c>
      <c r="F1096" s="69">
        <f t="shared" si="299"/>
        <v>45611</v>
      </c>
      <c r="G1096" s="69">
        <f>F1096+17</f>
        <v>45628</v>
      </c>
      <c r="H1096" s="78"/>
    </row>
    <row r="1097" spans="1:8" s="5" customFormat="1" ht="15.75" customHeight="1">
      <c r="A1097" s="41"/>
      <c r="B1097" s="121" t="s">
        <v>978</v>
      </c>
      <c r="C1097" s="121" t="s">
        <v>977</v>
      </c>
      <c r="D1097" s="729"/>
      <c r="E1097" s="61">
        <f t="shared" ref="E1097" si="301">E1096+7</f>
        <v>45614</v>
      </c>
      <c r="F1097" s="69">
        <f t="shared" si="299"/>
        <v>45618</v>
      </c>
      <c r="G1097" s="69">
        <f>F1097+17</f>
        <v>45635</v>
      </c>
      <c r="H1097" s="78"/>
    </row>
    <row r="1098" spans="1:8" s="5" customFormat="1" ht="15.75" customHeight="1">
      <c r="A1098" s="41"/>
      <c r="B1098" s="121" t="s">
        <v>496</v>
      </c>
      <c r="C1098" s="121" t="s">
        <v>977</v>
      </c>
      <c r="D1098" s="733"/>
      <c r="E1098" s="61">
        <f t="shared" ref="E1098" si="302">E1097+7</f>
        <v>45621</v>
      </c>
      <c r="F1098" s="69">
        <f t="shared" si="299"/>
        <v>45625</v>
      </c>
      <c r="G1098" s="69">
        <f>F1098+17</f>
        <v>45642</v>
      </c>
      <c r="H1098" s="78"/>
    </row>
    <row r="1099" spans="1:8" s="5" customFormat="1" ht="15.75" customHeight="1">
      <c r="A1099" s="722"/>
      <c r="B1099" s="722"/>
      <c r="C1099" s="722"/>
      <c r="D1099" s="722"/>
      <c r="E1099" s="722"/>
      <c r="F1099" s="722"/>
      <c r="G1099" s="722"/>
      <c r="H1099" s="78"/>
    </row>
    <row r="1100" spans="1:8" s="5" customFormat="1" ht="15.75" customHeight="1">
      <c r="A1100" s="41"/>
      <c r="B1100" s="721" t="s">
        <v>223</v>
      </c>
      <c r="C1100" s="721" t="s">
        <v>336</v>
      </c>
      <c r="D1100" s="779" t="s">
        <v>314</v>
      </c>
      <c r="E1100" s="69" t="s">
        <v>360</v>
      </c>
      <c r="F1100" s="69" t="s">
        <v>22</v>
      </c>
      <c r="G1100" s="69" t="s">
        <v>498</v>
      </c>
      <c r="H1100" s="78"/>
    </row>
    <row r="1101" spans="1:8" s="5" customFormat="1" ht="15.75" customHeight="1">
      <c r="A1101" s="41"/>
      <c r="B1101" s="721"/>
      <c r="C1101" s="721"/>
      <c r="D1101" s="779"/>
      <c r="E1101" s="69" t="s">
        <v>14</v>
      </c>
      <c r="F1101" s="69" t="s">
        <v>23</v>
      </c>
      <c r="G1101" s="69" t="s">
        <v>24</v>
      </c>
      <c r="H1101" s="78"/>
    </row>
    <row r="1102" spans="1:8" s="5" customFormat="1" ht="15.75" customHeight="1">
      <c r="A1102" s="41"/>
      <c r="B1102" s="121" t="s">
        <v>63</v>
      </c>
      <c r="C1102" s="121" t="s">
        <v>594</v>
      </c>
      <c r="D1102" s="749" t="s">
        <v>420</v>
      </c>
      <c r="E1102" s="69">
        <v>45595</v>
      </c>
      <c r="F1102" s="69">
        <f>E1102+4</f>
        <v>45599</v>
      </c>
      <c r="G1102" s="69">
        <f>F1102+13</f>
        <v>45612</v>
      </c>
      <c r="H1102" s="78"/>
    </row>
    <row r="1103" spans="1:8" s="5" customFormat="1" ht="15.75" customHeight="1">
      <c r="A1103" s="41"/>
      <c r="B1103" s="121" t="s">
        <v>601</v>
      </c>
      <c r="C1103" s="121" t="s">
        <v>972</v>
      </c>
      <c r="D1103" s="748"/>
      <c r="E1103" s="69">
        <f t="shared" ref="E1103:G1106" si="303">E1102+7</f>
        <v>45602</v>
      </c>
      <c r="F1103" s="69">
        <f t="shared" si="303"/>
        <v>45606</v>
      </c>
      <c r="G1103" s="69">
        <f t="shared" si="303"/>
        <v>45619</v>
      </c>
      <c r="H1103" s="78"/>
    </row>
    <row r="1104" spans="1:8" s="5" customFormat="1" ht="15.75" customHeight="1">
      <c r="A1104" s="41"/>
      <c r="B1104" s="121" t="s">
        <v>432</v>
      </c>
      <c r="C1104" s="121"/>
      <c r="D1104" s="748"/>
      <c r="E1104" s="69">
        <f t="shared" si="303"/>
        <v>45609</v>
      </c>
      <c r="F1104" s="69">
        <f t="shared" si="303"/>
        <v>45613</v>
      </c>
      <c r="G1104" s="69">
        <f t="shared" si="303"/>
        <v>45626</v>
      </c>
      <c r="H1104" s="78"/>
    </row>
    <row r="1105" spans="1:8" s="5" customFormat="1" ht="15.75" customHeight="1">
      <c r="A1105" s="41"/>
      <c r="B1105" s="121" t="s">
        <v>602</v>
      </c>
      <c r="C1105" s="121" t="s">
        <v>973</v>
      </c>
      <c r="D1105" s="748"/>
      <c r="E1105" s="69">
        <f t="shared" si="303"/>
        <v>45616</v>
      </c>
      <c r="F1105" s="69">
        <f t="shared" si="303"/>
        <v>45620</v>
      </c>
      <c r="G1105" s="69">
        <f t="shared" si="303"/>
        <v>45633</v>
      </c>
      <c r="H1105" s="78"/>
    </row>
    <row r="1106" spans="1:8" s="5" customFormat="1" ht="15.75" customHeight="1">
      <c r="A1106" s="41"/>
      <c r="B1106" s="121" t="s">
        <v>974</v>
      </c>
      <c r="C1106" s="121"/>
      <c r="D1106" s="733"/>
      <c r="E1106" s="133">
        <f>E1105+7</f>
        <v>45623</v>
      </c>
      <c r="F1106" s="133">
        <f t="shared" si="303"/>
        <v>45627</v>
      </c>
      <c r="G1106" s="133">
        <f t="shared" si="303"/>
        <v>45640</v>
      </c>
      <c r="H1106" s="78"/>
    </row>
    <row r="1107" spans="1:8" s="5" customFormat="1" ht="15.75" customHeight="1">
      <c r="A1107" s="119"/>
      <c r="B1107" s="119"/>
      <c r="C1107" s="119"/>
      <c r="D1107" s="119"/>
      <c r="E1107" s="119"/>
      <c r="F1107" s="119"/>
      <c r="G1107" s="119"/>
      <c r="H1107" s="119"/>
    </row>
    <row r="1108" spans="1:8" s="5" customFormat="1" ht="15.75" customHeight="1">
      <c r="A1108" s="119"/>
      <c r="B1108" s="119"/>
      <c r="C1108" s="119"/>
      <c r="D1108" s="119"/>
      <c r="E1108" s="119"/>
      <c r="F1108" s="119"/>
      <c r="G1108" s="119"/>
      <c r="H1108" s="119"/>
    </row>
    <row r="1109" spans="1:8" s="5" customFormat="1" ht="15.75" customHeight="1">
      <c r="A1109" s="41" t="s">
        <v>376</v>
      </c>
      <c r="B1109" s="795" t="s">
        <v>19</v>
      </c>
      <c r="C1109" s="796" t="s">
        <v>20</v>
      </c>
      <c r="D1109" s="725" t="s">
        <v>314</v>
      </c>
      <c r="E1109" s="61" t="s">
        <v>360</v>
      </c>
      <c r="F1109" s="61" t="s">
        <v>22</v>
      </c>
      <c r="G1109" s="61" t="s">
        <v>497</v>
      </c>
      <c r="H1109" s="78"/>
    </row>
    <row r="1110" spans="1:8" s="5" customFormat="1" ht="15.75" customHeight="1">
      <c r="A1110" s="41"/>
      <c r="B1110" s="776"/>
      <c r="C1110" s="797"/>
      <c r="D1110" s="726"/>
      <c r="E1110" s="61" t="s">
        <v>14</v>
      </c>
      <c r="F1110" s="61" t="s">
        <v>23</v>
      </c>
      <c r="G1110" s="61" t="s">
        <v>24</v>
      </c>
      <c r="H1110" s="78"/>
    </row>
    <row r="1111" spans="1:8" s="5" customFormat="1" ht="15.75" customHeight="1">
      <c r="A1111" s="41"/>
      <c r="B1111" s="168" t="s">
        <v>975</v>
      </c>
      <c r="C1111" s="121" t="s">
        <v>412</v>
      </c>
      <c r="D1111" s="732" t="s">
        <v>374</v>
      </c>
      <c r="E1111" s="61">
        <v>45593</v>
      </c>
      <c r="F1111" s="69">
        <f>E1111+4</f>
        <v>45597</v>
      </c>
      <c r="G1111" s="69">
        <f>F1111+18</f>
        <v>45615</v>
      </c>
      <c r="H1111" s="78"/>
    </row>
    <row r="1112" spans="1:8" s="5" customFormat="1" ht="15.75" customHeight="1">
      <c r="A1112" s="41"/>
      <c r="B1112" s="121" t="s">
        <v>411</v>
      </c>
      <c r="C1112" s="121" t="s">
        <v>423</v>
      </c>
      <c r="D1112" s="748"/>
      <c r="E1112" s="61">
        <f t="shared" ref="E1112" si="304">E1111+7</f>
        <v>45600</v>
      </c>
      <c r="F1112" s="69">
        <f>F1111+7</f>
        <v>45604</v>
      </c>
      <c r="G1112" s="69">
        <f>G1111+7</f>
        <v>45622</v>
      </c>
      <c r="H1112" s="78"/>
    </row>
    <row r="1113" spans="1:8" s="5" customFormat="1" ht="15.75" customHeight="1">
      <c r="A1113" s="41"/>
      <c r="B1113" s="168" t="s">
        <v>976</v>
      </c>
      <c r="C1113" s="121" t="s">
        <v>977</v>
      </c>
      <c r="D1113" s="748"/>
      <c r="E1113" s="61">
        <f t="shared" ref="E1113" si="305">E1112+7</f>
        <v>45607</v>
      </c>
      <c r="F1113" s="69">
        <f t="shared" ref="F1113:F1115" si="306">F1112+7</f>
        <v>45611</v>
      </c>
      <c r="G1113" s="69">
        <f>F1113+17</f>
        <v>45628</v>
      </c>
      <c r="H1113" s="78"/>
    </row>
    <row r="1114" spans="1:8" s="5" customFormat="1" ht="15.75" customHeight="1">
      <c r="A1114" s="41"/>
      <c r="B1114" s="121" t="s">
        <v>978</v>
      </c>
      <c r="C1114" s="121" t="s">
        <v>977</v>
      </c>
      <c r="D1114" s="748"/>
      <c r="E1114" s="61">
        <f t="shared" ref="E1114" si="307">E1113+7</f>
        <v>45614</v>
      </c>
      <c r="F1114" s="155">
        <f t="shared" si="306"/>
        <v>45618</v>
      </c>
      <c r="G1114" s="155">
        <f>F1114+17</f>
        <v>45635</v>
      </c>
      <c r="H1114" s="78"/>
    </row>
    <row r="1115" spans="1:8" s="5" customFormat="1" ht="15.75" customHeight="1">
      <c r="A1115" s="41"/>
      <c r="B1115" s="121" t="s">
        <v>496</v>
      </c>
      <c r="C1115" s="121" t="s">
        <v>977</v>
      </c>
      <c r="D1115" s="733"/>
      <c r="E1115" s="61">
        <f t="shared" ref="E1115" si="308">E1114+7</f>
        <v>45621</v>
      </c>
      <c r="F1115" s="155">
        <f t="shared" si="306"/>
        <v>45625</v>
      </c>
      <c r="G1115" s="155">
        <f>F1115+17</f>
        <v>45642</v>
      </c>
      <c r="H1115" s="78"/>
    </row>
    <row r="1116" spans="1:8" s="5" customFormat="1" ht="15.75" customHeight="1">
      <c r="A1116" s="722"/>
      <c r="B1116" s="722"/>
      <c r="C1116" s="722"/>
      <c r="D1116" s="722"/>
      <c r="E1116" s="722"/>
      <c r="F1116" s="722"/>
      <c r="G1116" s="722"/>
      <c r="H1116" s="722"/>
    </row>
    <row r="1117" spans="1:8" s="5" customFormat="1" ht="15.75" customHeight="1">
      <c r="A1117" s="41"/>
      <c r="B1117" s="725" t="s">
        <v>223</v>
      </c>
      <c r="C1117" s="725" t="s">
        <v>336</v>
      </c>
      <c r="D1117" s="725" t="s">
        <v>314</v>
      </c>
      <c r="E1117" s="59" t="s">
        <v>195</v>
      </c>
      <c r="F1117" s="59" t="s">
        <v>22</v>
      </c>
      <c r="G1117" s="69" t="s">
        <v>498</v>
      </c>
      <c r="H1117" s="78"/>
    </row>
    <row r="1118" spans="1:8" s="5" customFormat="1" ht="15.75" customHeight="1">
      <c r="A1118" s="41"/>
      <c r="B1118" s="726"/>
      <c r="C1118" s="726"/>
      <c r="D1118" s="726"/>
      <c r="E1118" s="60" t="s">
        <v>268</v>
      </c>
      <c r="F1118" s="74" t="s">
        <v>23</v>
      </c>
      <c r="G1118" s="59" t="s">
        <v>24</v>
      </c>
      <c r="H1118" s="78"/>
    </row>
    <row r="1119" spans="1:8" s="5" customFormat="1" ht="15.75" customHeight="1">
      <c r="A1119" s="41"/>
      <c r="B1119" s="121" t="s">
        <v>63</v>
      </c>
      <c r="C1119" s="121" t="s">
        <v>594</v>
      </c>
      <c r="D1119" s="718" t="s">
        <v>375</v>
      </c>
      <c r="E1119" s="69">
        <v>45595</v>
      </c>
      <c r="F1119" s="61">
        <f>E1119+5</f>
        <v>45600</v>
      </c>
      <c r="G1119" s="61">
        <f>F1119+18</f>
        <v>45618</v>
      </c>
      <c r="H1119" s="78"/>
    </row>
    <row r="1120" spans="1:8" s="5" customFormat="1" ht="15.75" customHeight="1">
      <c r="A1120" s="41"/>
      <c r="B1120" s="121" t="s">
        <v>601</v>
      </c>
      <c r="C1120" s="121" t="s">
        <v>972</v>
      </c>
      <c r="D1120" s="806"/>
      <c r="E1120" s="69">
        <f t="shared" ref="E1120" si="309">E1119+7</f>
        <v>45602</v>
      </c>
      <c r="F1120" s="61">
        <f t="shared" ref="F1120:G1123" si="310">F1119+7</f>
        <v>45607</v>
      </c>
      <c r="G1120" s="61">
        <f t="shared" si="310"/>
        <v>45625</v>
      </c>
      <c r="H1120" s="78"/>
    </row>
    <row r="1121" spans="1:8" s="5" customFormat="1" ht="15.75" customHeight="1">
      <c r="A1121" s="100"/>
      <c r="B1121" s="121" t="s">
        <v>432</v>
      </c>
      <c r="C1121" s="121"/>
      <c r="D1121" s="806"/>
      <c r="E1121" s="69">
        <f t="shared" ref="E1121" si="311">E1120+7</f>
        <v>45609</v>
      </c>
      <c r="F1121" s="61">
        <f t="shared" si="310"/>
        <v>45614</v>
      </c>
      <c r="G1121" s="61">
        <f t="shared" si="310"/>
        <v>45632</v>
      </c>
      <c r="H1121" s="78"/>
    </row>
    <row r="1122" spans="1:8" s="5" customFormat="1" ht="15.75" customHeight="1">
      <c r="A1122" s="77" t="s">
        <v>377</v>
      </c>
      <c r="B1122" s="121" t="s">
        <v>602</v>
      </c>
      <c r="C1122" s="121" t="s">
        <v>973</v>
      </c>
      <c r="D1122" s="806"/>
      <c r="E1122" s="69">
        <f t="shared" ref="E1122" si="312">E1121+7</f>
        <v>45616</v>
      </c>
      <c r="F1122" s="61">
        <f t="shared" si="310"/>
        <v>45621</v>
      </c>
      <c r="G1122" s="61">
        <f t="shared" si="310"/>
        <v>45639</v>
      </c>
      <c r="H1122" s="78"/>
    </row>
    <row r="1123" spans="1:8" s="5" customFormat="1" ht="15.75" customHeight="1">
      <c r="A1123" s="100"/>
      <c r="B1123" s="121" t="s">
        <v>974</v>
      </c>
      <c r="C1123" s="121"/>
      <c r="D1123" s="807"/>
      <c r="E1123" s="133">
        <f>E1122+7</f>
        <v>45623</v>
      </c>
      <c r="F1123" s="129">
        <f t="shared" si="310"/>
        <v>45628</v>
      </c>
      <c r="G1123" s="129">
        <f t="shared" si="310"/>
        <v>45646</v>
      </c>
      <c r="H1123" s="78"/>
    </row>
    <row r="1124" spans="1:8" s="5" customFormat="1" ht="15.75">
      <c r="A1124" s="29"/>
    </row>
    <row r="1125" spans="1:8" s="6" customFormat="1">
      <c r="A1125" s="46"/>
    </row>
    <row r="1126" spans="1:8" s="6" customFormat="1">
      <c r="A1126" s="46"/>
    </row>
    <row r="1127" spans="1:8" s="6" customFormat="1">
      <c r="A1127" s="46"/>
    </row>
    <row r="1128" spans="1:8" s="6" customFormat="1">
      <c r="A1128" s="46"/>
    </row>
  </sheetData>
  <mergeCells count="575">
    <mergeCell ref="C971:C972"/>
    <mergeCell ref="C989:C990"/>
    <mergeCell ref="D981:D982"/>
    <mergeCell ref="D971:D972"/>
    <mergeCell ref="D942:D943"/>
    <mergeCell ref="D932:D933"/>
    <mergeCell ref="B857:B858"/>
    <mergeCell ref="D796:D797"/>
    <mergeCell ref="C1038:C1039"/>
    <mergeCell ref="B1038:B1039"/>
    <mergeCell ref="B823:B824"/>
    <mergeCell ref="D825:D829"/>
    <mergeCell ref="C866:C867"/>
    <mergeCell ref="B813:B814"/>
    <mergeCell ref="D833:D837"/>
    <mergeCell ref="D848:D849"/>
    <mergeCell ref="D850:D854"/>
    <mergeCell ref="D840:D841"/>
    <mergeCell ref="C895:C896"/>
    <mergeCell ref="D874:D875"/>
    <mergeCell ref="D866:D867"/>
    <mergeCell ref="C857:C858"/>
    <mergeCell ref="C840:C841"/>
    <mergeCell ref="D823:D824"/>
    <mergeCell ref="D868:D872"/>
    <mergeCell ref="C981:C982"/>
    <mergeCell ref="B981:B982"/>
    <mergeCell ref="D997:D998"/>
    <mergeCell ref="C758:C759"/>
    <mergeCell ref="D758:D759"/>
    <mergeCell ref="D842:D846"/>
    <mergeCell ref="D807:D811"/>
    <mergeCell ref="D703:D707"/>
    <mergeCell ref="D711:D712"/>
    <mergeCell ref="C711:C712"/>
    <mergeCell ref="B961:B962"/>
    <mergeCell ref="D963:D967"/>
    <mergeCell ref="D925:D929"/>
    <mergeCell ref="C961:C962"/>
    <mergeCell ref="D961:D962"/>
    <mergeCell ref="D952:D953"/>
    <mergeCell ref="C952:C953"/>
    <mergeCell ref="C942:C943"/>
    <mergeCell ref="B932:B933"/>
    <mergeCell ref="B942:B943"/>
    <mergeCell ref="C932:C933"/>
    <mergeCell ref="B788:B789"/>
    <mergeCell ref="B796:B797"/>
    <mergeCell ref="D798:D802"/>
    <mergeCell ref="D813:D814"/>
    <mergeCell ref="D790:D794"/>
    <mergeCell ref="B711:B712"/>
    <mergeCell ref="D1119:D1123"/>
    <mergeCell ref="A1045:H1046"/>
    <mergeCell ref="A1054:H1054"/>
    <mergeCell ref="A1099:G1099"/>
    <mergeCell ref="A1116:H1116"/>
    <mergeCell ref="C1056:C1057"/>
    <mergeCell ref="B1056:B1057"/>
    <mergeCell ref="D1056:D1057"/>
    <mergeCell ref="C1117:C1118"/>
    <mergeCell ref="D1117:D1118"/>
    <mergeCell ref="D1109:D1110"/>
    <mergeCell ref="B1100:B1101"/>
    <mergeCell ref="C1100:C1101"/>
    <mergeCell ref="D1100:D1101"/>
    <mergeCell ref="D1083:D1084"/>
    <mergeCell ref="D1047:D1048"/>
    <mergeCell ref="C1047:C1048"/>
    <mergeCell ref="B1117:B1118"/>
    <mergeCell ref="A1063:XFD1063"/>
    <mergeCell ref="D1049:D1053"/>
    <mergeCell ref="D1074:D1078"/>
    <mergeCell ref="A1081:G1081"/>
    <mergeCell ref="A1079:G1080"/>
    <mergeCell ref="B585:B586"/>
    <mergeCell ref="D551:D555"/>
    <mergeCell ref="D560:D564"/>
    <mergeCell ref="D579:D583"/>
    <mergeCell ref="D568:D569"/>
    <mergeCell ref="A556:B556"/>
    <mergeCell ref="D577:D578"/>
    <mergeCell ref="D585:D586"/>
    <mergeCell ref="C577:C578"/>
    <mergeCell ref="D570:D574"/>
    <mergeCell ref="B577:B578"/>
    <mergeCell ref="C585:C586"/>
    <mergeCell ref="D1102:D1106"/>
    <mergeCell ref="B1109:B1110"/>
    <mergeCell ref="C1083:C1084"/>
    <mergeCell ref="C1109:C1110"/>
    <mergeCell ref="B1083:B1084"/>
    <mergeCell ref="D1094:D1098"/>
    <mergeCell ref="C923:C924"/>
    <mergeCell ref="B885:B886"/>
    <mergeCell ref="B906:B907"/>
    <mergeCell ref="D887:D891"/>
    <mergeCell ref="D895:D896"/>
    <mergeCell ref="C1005:C1006"/>
    <mergeCell ref="D885:D886"/>
    <mergeCell ref="C885:C886"/>
    <mergeCell ref="D1085:D1089"/>
    <mergeCell ref="D1092:D1093"/>
    <mergeCell ref="C1092:C1093"/>
    <mergeCell ref="B1092:B1093"/>
    <mergeCell ref="D1064:D1065"/>
    <mergeCell ref="B1064:B1065"/>
    <mergeCell ref="D1066:D1070"/>
    <mergeCell ref="C1064:C1065"/>
    <mergeCell ref="D1040:D1044"/>
    <mergeCell ref="A1082:G1082"/>
    <mergeCell ref="D630:D634"/>
    <mergeCell ref="D650:D654"/>
    <mergeCell ref="B648:B649"/>
    <mergeCell ref="D721:D725"/>
    <mergeCell ref="D719:D720"/>
    <mergeCell ref="B740:B741"/>
    <mergeCell ref="D731:D732"/>
    <mergeCell ref="C740:C741"/>
    <mergeCell ref="B719:B720"/>
    <mergeCell ref="B731:B732"/>
    <mergeCell ref="D701:D702"/>
    <mergeCell ref="D740:D741"/>
    <mergeCell ref="C731:C732"/>
    <mergeCell ref="D637:D638"/>
    <mergeCell ref="D594:D595"/>
    <mergeCell ref="C602:C603"/>
    <mergeCell ref="C594:C595"/>
    <mergeCell ref="D622:D626"/>
    <mergeCell ref="D596:D600"/>
    <mergeCell ref="B628:B629"/>
    <mergeCell ref="C620:C621"/>
    <mergeCell ref="B602:B603"/>
    <mergeCell ref="B620:B621"/>
    <mergeCell ref="D620:D621"/>
    <mergeCell ref="B594:B595"/>
    <mergeCell ref="D613:D617"/>
    <mergeCell ref="C611:C612"/>
    <mergeCell ref="D259:D263"/>
    <mergeCell ref="D278:D282"/>
    <mergeCell ref="B285:B286"/>
    <mergeCell ref="D276:D277"/>
    <mergeCell ref="B276:B277"/>
    <mergeCell ref="A275:B275"/>
    <mergeCell ref="D285:D286"/>
    <mergeCell ref="A293:G293"/>
    <mergeCell ref="B304:B305"/>
    <mergeCell ref="D304:D305"/>
    <mergeCell ref="C304:C305"/>
    <mergeCell ref="D306:D310"/>
    <mergeCell ref="A302:B302"/>
    <mergeCell ref="A294:B294"/>
    <mergeCell ref="C295:C296"/>
    <mergeCell ref="B295:B296"/>
    <mergeCell ref="D248:D249"/>
    <mergeCell ref="B467:B468"/>
    <mergeCell ref="B486:B487"/>
    <mergeCell ref="A485:B485"/>
    <mergeCell ref="D287:D291"/>
    <mergeCell ref="D268:D272"/>
    <mergeCell ref="A284:B284"/>
    <mergeCell ref="C285:C286"/>
    <mergeCell ref="A274:B274"/>
    <mergeCell ref="C276:C277"/>
    <mergeCell ref="D295:D296"/>
    <mergeCell ref="D297:D301"/>
    <mergeCell ref="C377:C378"/>
    <mergeCell ref="D349:D350"/>
    <mergeCell ref="A340:B340"/>
    <mergeCell ref="B341:B342"/>
    <mergeCell ref="B359:B360"/>
    <mergeCell ref="A358:B358"/>
    <mergeCell ref="B368:B369"/>
    <mergeCell ref="C512:C513"/>
    <mergeCell ref="D512:D513"/>
    <mergeCell ref="C503:C504"/>
    <mergeCell ref="D503:D504"/>
    <mergeCell ref="B511:G511"/>
    <mergeCell ref="B512:B513"/>
    <mergeCell ref="D496:D500"/>
    <mergeCell ref="D398:D402"/>
    <mergeCell ref="A312:B312"/>
    <mergeCell ref="D469:D473"/>
    <mergeCell ref="D479:D483"/>
    <mergeCell ref="B494:B495"/>
    <mergeCell ref="B503:B504"/>
    <mergeCell ref="D494:D495"/>
    <mergeCell ref="B313:B314"/>
    <mergeCell ref="D324:D328"/>
    <mergeCell ref="C386:C387"/>
    <mergeCell ref="D313:D314"/>
    <mergeCell ref="C313:C314"/>
    <mergeCell ref="D315:D319"/>
    <mergeCell ref="D351:D355"/>
    <mergeCell ref="D370:D374"/>
    <mergeCell ref="A367:B367"/>
    <mergeCell ref="A339:G339"/>
    <mergeCell ref="A238:B238"/>
    <mergeCell ref="C213:C214"/>
    <mergeCell ref="A247:G247"/>
    <mergeCell ref="A265:B265"/>
    <mergeCell ref="B266:B267"/>
    <mergeCell ref="C266:C267"/>
    <mergeCell ref="D250:D254"/>
    <mergeCell ref="D266:D267"/>
    <mergeCell ref="B248:B249"/>
    <mergeCell ref="C257:C258"/>
    <mergeCell ref="D213:D214"/>
    <mergeCell ref="D241:D245"/>
    <mergeCell ref="C230:C231"/>
    <mergeCell ref="D230:D231"/>
    <mergeCell ref="D215:D219"/>
    <mergeCell ref="A229:B229"/>
    <mergeCell ref="C248:C249"/>
    <mergeCell ref="B239:B240"/>
    <mergeCell ref="B230:B231"/>
    <mergeCell ref="D239:D240"/>
    <mergeCell ref="A256:B256"/>
    <mergeCell ref="D257:D258"/>
    <mergeCell ref="C239:C240"/>
    <mergeCell ref="B257:B258"/>
    <mergeCell ref="C204:C205"/>
    <mergeCell ref="D187:D191"/>
    <mergeCell ref="B213:B214"/>
    <mergeCell ref="B221:B222"/>
    <mergeCell ref="C221:C222"/>
    <mergeCell ref="D221:D222"/>
    <mergeCell ref="D223:D227"/>
    <mergeCell ref="A193:G193"/>
    <mergeCell ref="C195:C196"/>
    <mergeCell ref="B204:B205"/>
    <mergeCell ref="D206:D210"/>
    <mergeCell ref="D204:D205"/>
    <mergeCell ref="A212:B212"/>
    <mergeCell ref="D197:D201"/>
    <mergeCell ref="A194:B194"/>
    <mergeCell ref="B195:B196"/>
    <mergeCell ref="D195:D196"/>
    <mergeCell ref="A48:B48"/>
    <mergeCell ref="A67:B67"/>
    <mergeCell ref="D111:D112"/>
    <mergeCell ref="D13:D14"/>
    <mergeCell ref="D15:D19"/>
    <mergeCell ref="C13:C14"/>
    <mergeCell ref="D40:D41"/>
    <mergeCell ref="D34:D38"/>
    <mergeCell ref="B22:B23"/>
    <mergeCell ref="D102:D103"/>
    <mergeCell ref="C111:C112"/>
    <mergeCell ref="D87:D91"/>
    <mergeCell ref="C102:C103"/>
    <mergeCell ref="D79:D83"/>
    <mergeCell ref="D77:D78"/>
    <mergeCell ref="C68:C69"/>
    <mergeCell ref="D51:D55"/>
    <mergeCell ref="D60:D64"/>
    <mergeCell ref="D68:D69"/>
    <mergeCell ref="D70:D74"/>
    <mergeCell ref="C58:C59"/>
    <mergeCell ref="C85:C86"/>
    <mergeCell ref="B85:B86"/>
    <mergeCell ref="B68:B69"/>
    <mergeCell ref="A1:G1"/>
    <mergeCell ref="A2:B2"/>
    <mergeCell ref="A3:G3"/>
    <mergeCell ref="B40:B41"/>
    <mergeCell ref="B4:B5"/>
    <mergeCell ref="A39:B39"/>
    <mergeCell ref="D22:D23"/>
    <mergeCell ref="C22:C23"/>
    <mergeCell ref="D4:D5"/>
    <mergeCell ref="C4:C5"/>
    <mergeCell ref="B13:B14"/>
    <mergeCell ref="D6:D10"/>
    <mergeCell ref="D24:D28"/>
    <mergeCell ref="C32:C33"/>
    <mergeCell ref="D32:D33"/>
    <mergeCell ref="C40:C41"/>
    <mergeCell ref="B11:G12"/>
    <mergeCell ref="A31:B31"/>
    <mergeCell ref="B32:B33"/>
    <mergeCell ref="B185:B186"/>
    <mergeCell ref="D175:D176"/>
    <mergeCell ref="C157:C158"/>
    <mergeCell ref="A174:B174"/>
    <mergeCell ref="B157:B158"/>
    <mergeCell ref="D157:D158"/>
    <mergeCell ref="A156:B156"/>
    <mergeCell ref="D168:D172"/>
    <mergeCell ref="D166:D167"/>
    <mergeCell ref="B166:B167"/>
    <mergeCell ref="C166:C167"/>
    <mergeCell ref="C175:C176"/>
    <mergeCell ref="D159:D163"/>
    <mergeCell ref="A165:B165"/>
    <mergeCell ref="B175:B176"/>
    <mergeCell ref="A184:B184"/>
    <mergeCell ref="C185:C186"/>
    <mergeCell ref="D185:D186"/>
    <mergeCell ref="A84:B84"/>
    <mergeCell ref="B77:B78"/>
    <mergeCell ref="D177:D181"/>
    <mergeCell ref="C129:C130"/>
    <mergeCell ref="A119:B119"/>
    <mergeCell ref="B120:B121"/>
    <mergeCell ref="B129:B130"/>
    <mergeCell ref="D113:D117"/>
    <mergeCell ref="D122:D126"/>
    <mergeCell ref="C120:C121"/>
    <mergeCell ref="D129:D130"/>
    <mergeCell ref="A155:G155"/>
    <mergeCell ref="D120:D121"/>
    <mergeCell ref="D131:D135"/>
    <mergeCell ref="B146:B147"/>
    <mergeCell ref="C146:C147"/>
    <mergeCell ref="D146:D147"/>
    <mergeCell ref="D148:D152"/>
    <mergeCell ref="D93:D94"/>
    <mergeCell ref="D95:D99"/>
    <mergeCell ref="B111:B112"/>
    <mergeCell ref="C49:C50"/>
    <mergeCell ref="A101:B101"/>
    <mergeCell ref="D232:D236"/>
    <mergeCell ref="D49:D50"/>
    <mergeCell ref="D42:D46"/>
    <mergeCell ref="B49:B50"/>
    <mergeCell ref="D138:D139"/>
    <mergeCell ref="D140:D144"/>
    <mergeCell ref="D104:D108"/>
    <mergeCell ref="A92:B92"/>
    <mergeCell ref="C93:C94"/>
    <mergeCell ref="B93:B94"/>
    <mergeCell ref="B102:B103"/>
    <mergeCell ref="A128:B128"/>
    <mergeCell ref="A110:B110"/>
    <mergeCell ref="B138:B139"/>
    <mergeCell ref="A137:B137"/>
    <mergeCell ref="A154:B154"/>
    <mergeCell ref="A109:B109"/>
    <mergeCell ref="C138:C139"/>
    <mergeCell ref="B58:B59"/>
    <mergeCell ref="D85:D86"/>
    <mergeCell ref="C77:C78"/>
    <mergeCell ref="D58:D59"/>
    <mergeCell ref="A321:B321"/>
    <mergeCell ref="B322:B323"/>
    <mergeCell ref="D322:D323"/>
    <mergeCell ref="C322:C323"/>
    <mergeCell ref="B330:B331"/>
    <mergeCell ref="C330:C331"/>
    <mergeCell ref="D330:D331"/>
    <mergeCell ref="D332:D336"/>
    <mergeCell ref="D396:D397"/>
    <mergeCell ref="D341:D342"/>
    <mergeCell ref="C341:C342"/>
    <mergeCell ref="A348:B348"/>
    <mergeCell ref="D386:D387"/>
    <mergeCell ref="D388:D392"/>
    <mergeCell ref="A394:G394"/>
    <mergeCell ref="B386:B387"/>
    <mergeCell ref="C396:C397"/>
    <mergeCell ref="A395:B395"/>
    <mergeCell ref="D368:D369"/>
    <mergeCell ref="B396:B397"/>
    <mergeCell ref="D361:D365"/>
    <mergeCell ref="D359:D360"/>
    <mergeCell ref="B349:B350"/>
    <mergeCell ref="C359:C360"/>
    <mergeCell ref="B377:B378"/>
    <mergeCell ref="C368:C369"/>
    <mergeCell ref="C349:C350"/>
    <mergeCell ref="A376:B376"/>
    <mergeCell ref="D377:D378"/>
    <mergeCell ref="A385:B385"/>
    <mergeCell ref="D343:D347"/>
    <mergeCell ref="D379:D383"/>
    <mergeCell ref="B611:B612"/>
    <mergeCell ref="D602:D603"/>
    <mergeCell ref="D611:D612"/>
    <mergeCell ref="C530:C531"/>
    <mergeCell ref="B530:B531"/>
    <mergeCell ref="D523:D527"/>
    <mergeCell ref="C486:C487"/>
    <mergeCell ref="D486:D487"/>
    <mergeCell ref="D477:D478"/>
    <mergeCell ref="C477:C478"/>
    <mergeCell ref="D521:D522"/>
    <mergeCell ref="D530:D531"/>
    <mergeCell ref="B477:B478"/>
    <mergeCell ref="D587:D591"/>
    <mergeCell ref="D604:D608"/>
    <mergeCell ref="D449:D450"/>
    <mergeCell ref="D1058:D1062"/>
    <mergeCell ref="B1047:B1048"/>
    <mergeCell ref="B1005:B1006"/>
    <mergeCell ref="B971:B972"/>
    <mergeCell ref="D1007:D1011"/>
    <mergeCell ref="C1072:C1073"/>
    <mergeCell ref="B1072:B1073"/>
    <mergeCell ref="D1072:D1073"/>
    <mergeCell ref="D923:D924"/>
    <mergeCell ref="A1012:H1012"/>
    <mergeCell ref="D989:D990"/>
    <mergeCell ref="D1032:D1036"/>
    <mergeCell ref="A1037:XFD1037"/>
    <mergeCell ref="D1013:D1014"/>
    <mergeCell ref="C1013:C1014"/>
    <mergeCell ref="B1013:B1014"/>
    <mergeCell ref="B989:B990"/>
    <mergeCell ref="B997:B998"/>
    <mergeCell ref="D1005:D1006"/>
    <mergeCell ref="D991:D995"/>
    <mergeCell ref="A1004:I1004"/>
    <mergeCell ref="D1015:D1019"/>
    <mergeCell ref="C997:C998"/>
    <mergeCell ref="A979:G979"/>
    <mergeCell ref="A1055:H1055"/>
    <mergeCell ref="A1029:H1029"/>
    <mergeCell ref="D915:D916"/>
    <mergeCell ref="C915:C916"/>
    <mergeCell ref="D917:D921"/>
    <mergeCell ref="B915:B916"/>
    <mergeCell ref="C796:C797"/>
    <mergeCell ref="B805:B806"/>
    <mergeCell ref="C823:C824"/>
    <mergeCell ref="B874:B875"/>
    <mergeCell ref="D1024:D1028"/>
    <mergeCell ref="B838:G839"/>
    <mergeCell ref="D815:D819"/>
    <mergeCell ref="C831:C832"/>
    <mergeCell ref="D973:D977"/>
    <mergeCell ref="B952:B953"/>
    <mergeCell ref="C906:C907"/>
    <mergeCell ref="B848:B849"/>
    <mergeCell ref="C848:C849"/>
    <mergeCell ref="B923:B924"/>
    <mergeCell ref="B866:B867"/>
    <mergeCell ref="B831:B832"/>
    <mergeCell ref="D897:D901"/>
    <mergeCell ref="D805:D806"/>
    <mergeCell ref="C719:C720"/>
    <mergeCell ref="D876:D880"/>
    <mergeCell ref="D908:D912"/>
    <mergeCell ref="B840:B841"/>
    <mergeCell ref="C874:C875"/>
    <mergeCell ref="C813:C814"/>
    <mergeCell ref="C805:C806"/>
    <mergeCell ref="D751:D755"/>
    <mergeCell ref="D778:D782"/>
    <mergeCell ref="A730:XFD730"/>
    <mergeCell ref="C749:C750"/>
    <mergeCell ref="D760:D764"/>
    <mergeCell ref="B758:B759"/>
    <mergeCell ref="D769:D773"/>
    <mergeCell ref="B767:B768"/>
    <mergeCell ref="B776:B777"/>
    <mergeCell ref="D831:D832"/>
    <mergeCell ref="D742:D746"/>
    <mergeCell ref="C788:C789"/>
    <mergeCell ref="D788:D789"/>
    <mergeCell ref="D776:D777"/>
    <mergeCell ref="C776:C777"/>
    <mergeCell ref="D857:D858"/>
    <mergeCell ref="D859:D863"/>
    <mergeCell ref="D1111:D1115"/>
    <mergeCell ref="D733:D737"/>
    <mergeCell ref="D664:D665"/>
    <mergeCell ref="D648:D649"/>
    <mergeCell ref="C648:C649"/>
    <mergeCell ref="B1030:B1031"/>
    <mergeCell ref="C1030:C1031"/>
    <mergeCell ref="D1030:D1031"/>
    <mergeCell ref="D1038:D1039"/>
    <mergeCell ref="D1022:D1023"/>
    <mergeCell ref="C1022:C1023"/>
    <mergeCell ref="B1022:B1023"/>
    <mergeCell ref="D934:D938"/>
    <mergeCell ref="D944:D948"/>
    <mergeCell ref="D954:D958"/>
    <mergeCell ref="B895:B896"/>
    <mergeCell ref="D983:D987"/>
    <mergeCell ref="D999:D1003"/>
    <mergeCell ref="C767:C768"/>
    <mergeCell ref="D767:D768"/>
    <mergeCell ref="A785:G785"/>
    <mergeCell ref="D906:D907"/>
    <mergeCell ref="D713:D717"/>
    <mergeCell ref="A728:G728"/>
    <mergeCell ref="B664:B665"/>
    <mergeCell ref="B637:B638"/>
    <mergeCell ref="C637:C638"/>
    <mergeCell ref="C628:C629"/>
    <mergeCell ref="A673:G673"/>
    <mergeCell ref="B701:B702"/>
    <mergeCell ref="C684:C685"/>
    <mergeCell ref="C675:C676"/>
    <mergeCell ref="D684:D685"/>
    <mergeCell ref="C701:C702"/>
    <mergeCell ref="D686:D690"/>
    <mergeCell ref="D677:D681"/>
    <mergeCell ref="B675:B676"/>
    <mergeCell ref="D675:D676"/>
    <mergeCell ref="D666:D670"/>
    <mergeCell ref="B684:B685"/>
    <mergeCell ref="D639:D643"/>
    <mergeCell ref="D656:D657"/>
    <mergeCell ref="B644:D645"/>
    <mergeCell ref="C656:C657"/>
    <mergeCell ref="D628:D629"/>
    <mergeCell ref="C664:C665"/>
    <mergeCell ref="D658:D662"/>
    <mergeCell ref="B656:B657"/>
    <mergeCell ref="D451:D455"/>
    <mergeCell ref="A476:B476"/>
    <mergeCell ref="D442:D446"/>
    <mergeCell ref="B457:B458"/>
    <mergeCell ref="C457:C458"/>
    <mergeCell ref="D457:D458"/>
    <mergeCell ref="D459:D463"/>
    <mergeCell ref="A466:B466"/>
    <mergeCell ref="A448:B448"/>
    <mergeCell ref="B449:B450"/>
    <mergeCell ref="C449:C450"/>
    <mergeCell ref="D467:D468"/>
    <mergeCell ref="C467:C468"/>
    <mergeCell ref="B540:B541"/>
    <mergeCell ref="C540:C541"/>
    <mergeCell ref="D549:D550"/>
    <mergeCell ref="A539:B539"/>
    <mergeCell ref="B549:B550"/>
    <mergeCell ref="A548:B548"/>
    <mergeCell ref="D540:D541"/>
    <mergeCell ref="C568:C569"/>
    <mergeCell ref="B521:B522"/>
    <mergeCell ref="C558:C559"/>
    <mergeCell ref="D558:D559"/>
    <mergeCell ref="D532:D536"/>
    <mergeCell ref="D542:D546"/>
    <mergeCell ref="A404:B404"/>
    <mergeCell ref="B413:B414"/>
    <mergeCell ref="D415:D419"/>
    <mergeCell ref="C405:C406"/>
    <mergeCell ref="D424:D428"/>
    <mergeCell ref="B422:B423"/>
    <mergeCell ref="B405:B406"/>
    <mergeCell ref="A421:B421"/>
    <mergeCell ref="D413:D414"/>
    <mergeCell ref="D422:D423"/>
    <mergeCell ref="D407:D411"/>
    <mergeCell ref="C413:C414"/>
    <mergeCell ref="D405:D406"/>
    <mergeCell ref="D514:D518"/>
    <mergeCell ref="C494:C495"/>
    <mergeCell ref="D505:D509"/>
    <mergeCell ref="A502:B502"/>
    <mergeCell ref="D749:D750"/>
    <mergeCell ref="B749:B750"/>
    <mergeCell ref="D488:D492"/>
    <mergeCell ref="C521:C522"/>
    <mergeCell ref="C422:C423"/>
    <mergeCell ref="C431:C432"/>
    <mergeCell ref="B431:B432"/>
    <mergeCell ref="D431:D432"/>
    <mergeCell ref="D433:D437"/>
    <mergeCell ref="B440:B441"/>
    <mergeCell ref="C440:C441"/>
    <mergeCell ref="D440:D441"/>
    <mergeCell ref="B558:B559"/>
    <mergeCell ref="B568:B569"/>
    <mergeCell ref="B692:B693"/>
    <mergeCell ref="C692:C693"/>
    <mergeCell ref="D692:D693"/>
    <mergeCell ref="D694:D698"/>
    <mergeCell ref="A519:B519"/>
    <mergeCell ref="C549:C550"/>
  </mergeCells>
  <phoneticPr fontId="10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71"/>
  <sheetViews>
    <sheetView showGridLines="0" workbookViewId="0">
      <selection activeCell="H11" sqref="H11"/>
    </sheetView>
  </sheetViews>
  <sheetFormatPr defaultColWidth="9" defaultRowHeight="16.5"/>
  <cols>
    <col min="1" max="1" width="15.25" style="173" customWidth="1"/>
    <col min="2" max="2" width="31.75" style="175" customWidth="1"/>
    <col min="3" max="3" width="20.25" style="175" customWidth="1"/>
    <col min="4" max="4" width="23.125" style="174" customWidth="1"/>
    <col min="5" max="5" width="14.625" style="173" customWidth="1"/>
    <col min="6" max="6" width="18.5" style="173" customWidth="1"/>
    <col min="7" max="7" width="16.375" style="173" customWidth="1"/>
    <col min="8" max="8" width="20.75" style="173" bestFit="1" customWidth="1"/>
    <col min="9" max="16384" width="9" style="173"/>
  </cols>
  <sheetData>
    <row r="1" spans="1:11" ht="62.25" customHeight="1">
      <c r="A1" s="837" t="s">
        <v>2317</v>
      </c>
      <c r="B1" s="837"/>
      <c r="C1" s="837"/>
      <c r="D1" s="837"/>
      <c r="E1" s="837"/>
      <c r="F1" s="837"/>
      <c r="G1" s="837"/>
      <c r="H1" s="311"/>
      <c r="I1" s="216"/>
      <c r="J1" s="836"/>
      <c r="K1" s="836"/>
    </row>
    <row r="2" spans="1:11" ht="36" customHeight="1">
      <c r="A2" s="838" t="s">
        <v>16</v>
      </c>
      <c r="B2" s="838"/>
      <c r="C2" s="320"/>
      <c r="D2" s="319"/>
      <c r="E2" s="318"/>
      <c r="F2" s="318"/>
      <c r="G2" s="317"/>
      <c r="H2" s="311"/>
      <c r="I2" s="216"/>
      <c r="J2" s="316"/>
      <c r="K2" s="315"/>
    </row>
    <row r="3" spans="1:11" ht="23.25" customHeight="1">
      <c r="A3" s="838" t="s">
        <v>2316</v>
      </c>
      <c r="B3" s="838"/>
      <c r="C3" s="838"/>
      <c r="D3" s="838"/>
      <c r="E3" s="838"/>
      <c r="F3" s="838"/>
      <c r="G3" s="838"/>
      <c r="H3" s="311"/>
      <c r="I3" s="216"/>
      <c r="J3" s="316"/>
      <c r="K3" s="315"/>
    </row>
    <row r="4" spans="1:11">
      <c r="A4" s="312" t="s">
        <v>125</v>
      </c>
      <c r="B4" s="314"/>
      <c r="C4" s="314"/>
      <c r="D4" s="313"/>
      <c r="E4" s="312"/>
      <c r="F4" s="312"/>
      <c r="G4" s="312"/>
      <c r="H4" s="311"/>
    </row>
    <row r="5" spans="1:11">
      <c r="A5" s="223" t="s">
        <v>2315</v>
      </c>
      <c r="B5" s="219"/>
      <c r="C5" s="219"/>
      <c r="D5" s="286"/>
      <c r="E5" s="223"/>
      <c r="F5" s="223"/>
      <c r="G5" s="221"/>
      <c r="H5" s="310"/>
    </row>
    <row r="6" spans="1:11">
      <c r="A6" s="223"/>
      <c r="B6" s="811" t="s">
        <v>1390</v>
      </c>
      <c r="C6" s="811" t="s">
        <v>20</v>
      </c>
      <c r="D6" s="816" t="s">
        <v>21</v>
      </c>
      <c r="E6" s="247" t="s">
        <v>126</v>
      </c>
      <c r="F6" s="247" t="s">
        <v>126</v>
      </c>
      <c r="G6" s="247" t="s">
        <v>2241</v>
      </c>
    </row>
    <row r="7" spans="1:11">
      <c r="B7" s="812"/>
      <c r="C7" s="812"/>
      <c r="D7" s="817"/>
      <c r="E7" s="247" t="s">
        <v>1026</v>
      </c>
      <c r="F7" s="247" t="s">
        <v>23</v>
      </c>
      <c r="G7" s="247" t="s">
        <v>24</v>
      </c>
    </row>
    <row r="8" spans="1:11" ht="16.5" customHeight="1">
      <c r="B8" s="179" t="s">
        <v>2314</v>
      </c>
      <c r="C8" s="179" t="s">
        <v>2286</v>
      </c>
      <c r="D8" s="808" t="s">
        <v>2313</v>
      </c>
      <c r="E8" s="176">
        <f>F8-6</f>
        <v>45597</v>
      </c>
      <c r="F8" s="176">
        <v>45603</v>
      </c>
      <c r="G8" s="176">
        <f>F8+32</f>
        <v>45635</v>
      </c>
    </row>
    <row r="9" spans="1:11">
      <c r="B9" s="179" t="s">
        <v>2312</v>
      </c>
      <c r="C9" s="179" t="s">
        <v>2311</v>
      </c>
      <c r="D9" s="809"/>
      <c r="E9" s="176">
        <f>F9-6</f>
        <v>45604</v>
      </c>
      <c r="F9" s="176">
        <f>F8+7</f>
        <v>45610</v>
      </c>
      <c r="G9" s="176">
        <f>F9+32</f>
        <v>45642</v>
      </c>
    </row>
    <row r="10" spans="1:11">
      <c r="B10" s="179" t="s">
        <v>2282</v>
      </c>
      <c r="C10" s="179" t="s">
        <v>2310</v>
      </c>
      <c r="D10" s="809"/>
      <c r="E10" s="176">
        <f>F10-6</f>
        <v>45611</v>
      </c>
      <c r="F10" s="176">
        <f>F9+7</f>
        <v>45617</v>
      </c>
      <c r="G10" s="176">
        <f>F10+32</f>
        <v>45649</v>
      </c>
      <c r="H10" s="309"/>
    </row>
    <row r="11" spans="1:11">
      <c r="B11" s="179" t="s">
        <v>2309</v>
      </c>
      <c r="C11" s="179" t="s">
        <v>2279</v>
      </c>
      <c r="D11" s="809"/>
      <c r="E11" s="176">
        <f>F11-6</f>
        <v>45618</v>
      </c>
      <c r="F11" s="176">
        <f>F10+7</f>
        <v>45624</v>
      </c>
      <c r="G11" s="176">
        <f>F11+32</f>
        <v>45656</v>
      </c>
    </row>
    <row r="12" spans="1:11">
      <c r="B12" s="179"/>
      <c r="C12" s="179"/>
      <c r="D12" s="810"/>
      <c r="E12" s="176"/>
      <c r="F12" s="176"/>
      <c r="G12" s="176"/>
    </row>
    <row r="13" spans="1:11">
      <c r="B13" s="173"/>
      <c r="C13" s="173"/>
    </row>
    <row r="14" spans="1:11">
      <c r="B14" s="811" t="s">
        <v>1069</v>
      </c>
      <c r="C14" s="811" t="s">
        <v>20</v>
      </c>
      <c r="D14" s="816" t="s">
        <v>21</v>
      </c>
      <c r="E14" s="247" t="s">
        <v>126</v>
      </c>
      <c r="F14" s="247" t="s">
        <v>126</v>
      </c>
      <c r="G14" s="247" t="s">
        <v>2241</v>
      </c>
    </row>
    <row r="15" spans="1:11">
      <c r="B15" s="812"/>
      <c r="C15" s="812"/>
      <c r="D15" s="817"/>
      <c r="E15" s="247" t="s">
        <v>1026</v>
      </c>
      <c r="F15" s="247" t="s">
        <v>23</v>
      </c>
      <c r="G15" s="247" t="s">
        <v>24</v>
      </c>
    </row>
    <row r="16" spans="1:11" ht="16.5" customHeight="1">
      <c r="B16" s="179" t="s">
        <v>2278</v>
      </c>
      <c r="C16" s="179" t="s">
        <v>2295</v>
      </c>
      <c r="D16" s="808" t="s">
        <v>2276</v>
      </c>
      <c r="E16" s="176">
        <f>F16-5</f>
        <v>45593</v>
      </c>
      <c r="F16" s="176">
        <v>45598</v>
      </c>
      <c r="G16" s="176">
        <f>F16+32</f>
        <v>45630</v>
      </c>
    </row>
    <row r="17" spans="2:7">
      <c r="B17" s="182" t="s">
        <v>2023</v>
      </c>
      <c r="C17" s="182"/>
      <c r="D17" s="809"/>
      <c r="E17" s="180">
        <f>F17-5</f>
        <v>45600</v>
      </c>
      <c r="F17" s="180">
        <f>F16+7</f>
        <v>45605</v>
      </c>
      <c r="G17" s="180">
        <f>F17+32</f>
        <v>45637</v>
      </c>
    </row>
    <row r="18" spans="2:7">
      <c r="B18" s="179" t="s">
        <v>2294</v>
      </c>
      <c r="C18" s="179" t="s">
        <v>2274</v>
      </c>
      <c r="D18" s="809"/>
      <c r="E18" s="176">
        <f>F18-5</f>
        <v>45607</v>
      </c>
      <c r="F18" s="176">
        <f>F17+7</f>
        <v>45612</v>
      </c>
      <c r="G18" s="176">
        <f>F18+32</f>
        <v>45644</v>
      </c>
    </row>
    <row r="19" spans="2:7">
      <c r="B19" s="179" t="s">
        <v>2273</v>
      </c>
      <c r="C19" s="179" t="s">
        <v>2272</v>
      </c>
      <c r="D19" s="809"/>
      <c r="E19" s="176">
        <f>F19-5</f>
        <v>45614</v>
      </c>
      <c r="F19" s="176">
        <f>F18+7</f>
        <v>45619</v>
      </c>
      <c r="G19" s="176">
        <f>F19+32</f>
        <v>45651</v>
      </c>
    </row>
    <row r="20" spans="2:7">
      <c r="B20" s="179" t="s">
        <v>619</v>
      </c>
      <c r="C20" s="179" t="s">
        <v>2271</v>
      </c>
      <c r="D20" s="810"/>
      <c r="E20" s="176">
        <f>F20-5</f>
        <v>45621</v>
      </c>
      <c r="F20" s="176">
        <f>F19+7</f>
        <v>45626</v>
      </c>
      <c r="G20" s="176">
        <f>F20+32</f>
        <v>45658</v>
      </c>
    </row>
    <row r="21" spans="2:7">
      <c r="B21" s="173"/>
      <c r="C21" s="173"/>
    </row>
    <row r="22" spans="2:7">
      <c r="B22" s="811" t="s">
        <v>1069</v>
      </c>
      <c r="C22" s="811" t="s">
        <v>20</v>
      </c>
      <c r="D22" s="816" t="s">
        <v>21</v>
      </c>
      <c r="E22" s="247" t="s">
        <v>126</v>
      </c>
      <c r="F22" s="247" t="s">
        <v>126</v>
      </c>
      <c r="G22" s="247" t="s">
        <v>2241</v>
      </c>
    </row>
    <row r="23" spans="2:7">
      <c r="B23" s="812"/>
      <c r="C23" s="812"/>
      <c r="D23" s="817"/>
      <c r="E23" s="247" t="s">
        <v>1026</v>
      </c>
      <c r="F23" s="247" t="s">
        <v>23</v>
      </c>
      <c r="G23" s="247" t="s">
        <v>24</v>
      </c>
    </row>
    <row r="24" spans="2:7" ht="16.5" customHeight="1">
      <c r="B24" s="179" t="s">
        <v>2130</v>
      </c>
      <c r="C24" s="179" t="s">
        <v>2125</v>
      </c>
      <c r="D24" s="808" t="s">
        <v>2233</v>
      </c>
      <c r="E24" s="176">
        <f>F24-4</f>
        <v>45595</v>
      </c>
      <c r="F24" s="176">
        <v>45599</v>
      </c>
      <c r="G24" s="176">
        <f>F24+33</f>
        <v>45632</v>
      </c>
    </row>
    <row r="25" spans="2:7">
      <c r="B25" s="182" t="s">
        <v>2023</v>
      </c>
      <c r="C25" s="182"/>
      <c r="D25" s="809"/>
      <c r="E25" s="180">
        <f>F25-4</f>
        <v>45602</v>
      </c>
      <c r="F25" s="180">
        <f>F24+7</f>
        <v>45606</v>
      </c>
      <c r="G25" s="180">
        <f>F25+33</f>
        <v>45639</v>
      </c>
    </row>
    <row r="26" spans="2:7">
      <c r="B26" s="179" t="s">
        <v>2239</v>
      </c>
      <c r="C26" s="179" t="s">
        <v>2129</v>
      </c>
      <c r="D26" s="809"/>
      <c r="E26" s="176">
        <f>F26-4</f>
        <v>45609</v>
      </c>
      <c r="F26" s="176">
        <f>F25+7</f>
        <v>45613</v>
      </c>
      <c r="G26" s="176">
        <f>F26+33</f>
        <v>45646</v>
      </c>
    </row>
    <row r="27" spans="2:7">
      <c r="B27" s="179" t="s">
        <v>2121</v>
      </c>
      <c r="C27" s="179" t="s">
        <v>80</v>
      </c>
      <c r="D27" s="809"/>
      <c r="E27" s="176">
        <f>F27-4</f>
        <v>45616</v>
      </c>
      <c r="F27" s="176">
        <f>F26+7</f>
        <v>45620</v>
      </c>
      <c r="G27" s="176">
        <f>F27+33</f>
        <v>45653</v>
      </c>
    </row>
    <row r="28" spans="2:7">
      <c r="B28" s="179" t="s">
        <v>614</v>
      </c>
      <c r="C28" s="179" t="s">
        <v>60</v>
      </c>
      <c r="D28" s="810"/>
      <c r="E28" s="176">
        <f>F28-4</f>
        <v>45623</v>
      </c>
      <c r="F28" s="176">
        <f>F27+7</f>
        <v>45627</v>
      </c>
      <c r="G28" s="176">
        <f>F28+33</f>
        <v>45660</v>
      </c>
    </row>
    <row r="29" spans="2:7">
      <c r="B29" s="187"/>
      <c r="C29" s="187"/>
      <c r="D29" s="225"/>
      <c r="E29" s="187"/>
      <c r="F29" s="187"/>
      <c r="G29" s="187"/>
    </row>
    <row r="30" spans="2:7">
      <c r="B30" s="811" t="s">
        <v>1390</v>
      </c>
      <c r="C30" s="811" t="s">
        <v>20</v>
      </c>
      <c r="D30" s="816" t="s">
        <v>21</v>
      </c>
      <c r="E30" s="247" t="s">
        <v>126</v>
      </c>
      <c r="F30" s="247" t="s">
        <v>126</v>
      </c>
      <c r="G30" s="247" t="s">
        <v>2241</v>
      </c>
    </row>
    <row r="31" spans="2:7">
      <c r="B31" s="812"/>
      <c r="C31" s="812"/>
      <c r="D31" s="817"/>
      <c r="E31" s="247" t="s">
        <v>1026</v>
      </c>
      <c r="F31" s="247" t="s">
        <v>23</v>
      </c>
      <c r="G31" s="247" t="s">
        <v>24</v>
      </c>
    </row>
    <row r="32" spans="2:7">
      <c r="B32" s="179" t="s">
        <v>2308</v>
      </c>
      <c r="C32" s="179" t="s">
        <v>1219</v>
      </c>
      <c r="D32" s="808" t="s">
        <v>2307</v>
      </c>
      <c r="E32" s="176">
        <f>F32-4</f>
        <v>45598</v>
      </c>
      <c r="F32" s="176">
        <v>45602</v>
      </c>
      <c r="G32" s="176">
        <f>F32+34</f>
        <v>45636</v>
      </c>
    </row>
    <row r="33" spans="1:7">
      <c r="B33" s="182" t="s">
        <v>1049</v>
      </c>
      <c r="C33" s="182"/>
      <c r="D33" s="809"/>
      <c r="E33" s="180">
        <f>F33-4</f>
        <v>45605</v>
      </c>
      <c r="F33" s="180">
        <f>F32+7</f>
        <v>45609</v>
      </c>
      <c r="G33" s="180">
        <f>F33+34</f>
        <v>45643</v>
      </c>
    </row>
    <row r="34" spans="1:7">
      <c r="B34" s="179" t="s">
        <v>2250</v>
      </c>
      <c r="C34" s="179" t="s">
        <v>2249</v>
      </c>
      <c r="D34" s="809"/>
      <c r="E34" s="176">
        <f>F34-4</f>
        <v>45612</v>
      </c>
      <c r="F34" s="176">
        <f>F33+7</f>
        <v>45616</v>
      </c>
      <c r="G34" s="176">
        <f>F34+34</f>
        <v>45650</v>
      </c>
    </row>
    <row r="35" spans="1:7">
      <c r="B35" s="179" t="s">
        <v>2306</v>
      </c>
      <c r="C35" s="179" t="s">
        <v>131</v>
      </c>
      <c r="D35" s="810"/>
      <c r="E35" s="176">
        <f>F35-4</f>
        <v>45619</v>
      </c>
      <c r="F35" s="176">
        <f>F34+7</f>
        <v>45623</v>
      </c>
      <c r="G35" s="176">
        <f>F35+34</f>
        <v>45657</v>
      </c>
    </row>
    <row r="36" spans="1:7">
      <c r="B36" s="179"/>
      <c r="C36" s="179"/>
      <c r="D36" s="820"/>
      <c r="E36" s="176">
        <f>F36-4</f>
        <v>45626</v>
      </c>
      <c r="F36" s="176">
        <f>F35+7</f>
        <v>45630</v>
      </c>
      <c r="G36" s="176">
        <f>F36+34</f>
        <v>45664</v>
      </c>
    </row>
    <row r="37" spans="1:7">
      <c r="B37" s="173"/>
      <c r="C37" s="173"/>
    </row>
    <row r="38" spans="1:7">
      <c r="B38" s="811" t="s">
        <v>1390</v>
      </c>
      <c r="C38" s="811" t="s">
        <v>20</v>
      </c>
      <c r="D38" s="816" t="s">
        <v>21</v>
      </c>
      <c r="E38" s="247" t="s">
        <v>126</v>
      </c>
      <c r="F38" s="247" t="s">
        <v>126</v>
      </c>
      <c r="G38" s="247" t="s">
        <v>2241</v>
      </c>
    </row>
    <row r="39" spans="1:7">
      <c r="B39" s="812"/>
      <c r="C39" s="812"/>
      <c r="D39" s="817"/>
      <c r="E39" s="247" t="s">
        <v>1026</v>
      </c>
      <c r="F39" s="247" t="s">
        <v>23</v>
      </c>
      <c r="G39" s="247" t="s">
        <v>24</v>
      </c>
    </row>
    <row r="40" spans="1:7" ht="16.5" customHeight="1">
      <c r="B40" s="179" t="s">
        <v>2211</v>
      </c>
      <c r="C40" s="179" t="s">
        <v>98</v>
      </c>
      <c r="D40" s="808" t="s">
        <v>2269</v>
      </c>
      <c r="E40" s="176">
        <f>F40-4</f>
        <v>45593</v>
      </c>
      <c r="F40" s="176">
        <v>45597</v>
      </c>
      <c r="G40" s="176">
        <f>F40+37</f>
        <v>45634</v>
      </c>
    </row>
    <row r="41" spans="1:7">
      <c r="B41" s="182" t="s">
        <v>2096</v>
      </c>
      <c r="C41" s="182"/>
      <c r="D41" s="809"/>
      <c r="E41" s="180">
        <f>F41-4</f>
        <v>45600</v>
      </c>
      <c r="F41" s="180">
        <f>F40+7</f>
        <v>45604</v>
      </c>
      <c r="G41" s="180">
        <f>F41+37</f>
        <v>45641</v>
      </c>
    </row>
    <row r="42" spans="1:7">
      <c r="B42" s="179" t="s">
        <v>2289</v>
      </c>
      <c r="C42" s="179" t="s">
        <v>1292</v>
      </c>
      <c r="D42" s="809"/>
      <c r="E42" s="176">
        <f>F42-4</f>
        <v>45607</v>
      </c>
      <c r="F42" s="176">
        <f>F41+7</f>
        <v>45611</v>
      </c>
      <c r="G42" s="176">
        <f>F42+37</f>
        <v>45648</v>
      </c>
    </row>
    <row r="43" spans="1:7">
      <c r="B43" s="179" t="s">
        <v>2305</v>
      </c>
      <c r="C43" s="179" t="s">
        <v>2206</v>
      </c>
      <c r="D43" s="810"/>
      <c r="E43" s="176">
        <f>F43-4</f>
        <v>45614</v>
      </c>
      <c r="F43" s="176">
        <f>F42+7</f>
        <v>45618</v>
      </c>
      <c r="G43" s="176">
        <f>F43+37</f>
        <v>45655</v>
      </c>
    </row>
    <row r="44" spans="1:7">
      <c r="B44" s="179" t="s">
        <v>2266</v>
      </c>
      <c r="C44" s="179" t="s">
        <v>2265</v>
      </c>
      <c r="D44" s="820"/>
      <c r="E44" s="176">
        <f>F44-4</f>
        <v>45621</v>
      </c>
      <c r="F44" s="176">
        <f>F43+7</f>
        <v>45625</v>
      </c>
      <c r="G44" s="176">
        <f>F44+37</f>
        <v>45662</v>
      </c>
    </row>
    <row r="45" spans="1:7">
      <c r="B45" s="187"/>
      <c r="C45" s="187"/>
      <c r="D45" s="293"/>
      <c r="E45" s="187"/>
      <c r="F45" s="187"/>
      <c r="G45" s="187"/>
    </row>
    <row r="46" spans="1:7">
      <c r="A46" s="286" t="s">
        <v>133</v>
      </c>
      <c r="B46" s="173"/>
      <c r="C46" s="173"/>
      <c r="E46" s="223"/>
      <c r="F46" s="223"/>
      <c r="G46" s="221"/>
    </row>
    <row r="47" spans="1:7">
      <c r="B47" s="811" t="s">
        <v>1623</v>
      </c>
      <c r="C47" s="811" t="s">
        <v>20</v>
      </c>
      <c r="D47" s="816" t="s">
        <v>21</v>
      </c>
      <c r="E47" s="247" t="s">
        <v>126</v>
      </c>
      <c r="F47" s="247" t="s">
        <v>126</v>
      </c>
      <c r="G47" s="247" t="s">
        <v>2304</v>
      </c>
    </row>
    <row r="48" spans="1:7">
      <c r="B48" s="812"/>
      <c r="C48" s="812"/>
      <c r="D48" s="817"/>
      <c r="E48" s="247" t="s">
        <v>1026</v>
      </c>
      <c r="F48" s="247" t="s">
        <v>23</v>
      </c>
      <c r="G48" s="247" t="s">
        <v>24</v>
      </c>
    </row>
    <row r="49" spans="1:7" ht="16.5" customHeight="1">
      <c r="B49" s="179" t="s">
        <v>2303</v>
      </c>
      <c r="C49" s="179" t="s">
        <v>2226</v>
      </c>
      <c r="D49" s="808" t="s">
        <v>2225</v>
      </c>
      <c r="E49" s="176">
        <f>F49-5</f>
        <v>45595</v>
      </c>
      <c r="F49" s="176">
        <v>45600</v>
      </c>
      <c r="G49" s="176">
        <f>F49+32</f>
        <v>45632</v>
      </c>
    </row>
    <row r="50" spans="1:7">
      <c r="B50" s="179" t="s">
        <v>2302</v>
      </c>
      <c r="C50" s="179" t="s">
        <v>2301</v>
      </c>
      <c r="D50" s="809"/>
      <c r="E50" s="176">
        <f>F50-5</f>
        <v>45602</v>
      </c>
      <c r="F50" s="176">
        <f>F49+7</f>
        <v>45607</v>
      </c>
      <c r="G50" s="176">
        <f>F50+32</f>
        <v>45639</v>
      </c>
    </row>
    <row r="51" spans="1:7">
      <c r="B51" s="179" t="s">
        <v>2300</v>
      </c>
      <c r="C51" s="179" t="s">
        <v>2221</v>
      </c>
      <c r="D51" s="809"/>
      <c r="E51" s="176">
        <f>F51-5</f>
        <v>45609</v>
      </c>
      <c r="F51" s="176">
        <f>F50+7</f>
        <v>45614</v>
      </c>
      <c r="G51" s="176">
        <f>F51+32</f>
        <v>45646</v>
      </c>
    </row>
    <row r="52" spans="1:7">
      <c r="B52" s="179" t="s">
        <v>2299</v>
      </c>
      <c r="C52" s="179" t="s">
        <v>2219</v>
      </c>
      <c r="D52" s="809"/>
      <c r="E52" s="176">
        <f>F52-5</f>
        <v>45616</v>
      </c>
      <c r="F52" s="176">
        <f>F51+7</f>
        <v>45621</v>
      </c>
      <c r="G52" s="176">
        <f>F52+32</f>
        <v>45653</v>
      </c>
    </row>
    <row r="53" spans="1:7">
      <c r="B53" s="179" t="s">
        <v>2298</v>
      </c>
      <c r="C53" s="179" t="s">
        <v>2297</v>
      </c>
      <c r="D53" s="810"/>
      <c r="E53" s="176">
        <f>F53-5</f>
        <v>45623</v>
      </c>
      <c r="F53" s="176">
        <f>F52+7</f>
        <v>45628</v>
      </c>
      <c r="G53" s="176">
        <f>F53+32</f>
        <v>45660</v>
      </c>
    </row>
    <row r="54" spans="1:7">
      <c r="B54" s="308"/>
      <c r="C54" s="285"/>
      <c r="D54" s="286"/>
      <c r="E54" s="223"/>
      <c r="F54" s="223"/>
      <c r="G54" s="187"/>
    </row>
    <row r="55" spans="1:7">
      <c r="A55" s="223" t="s">
        <v>31</v>
      </c>
      <c r="B55" s="173"/>
      <c r="C55" s="173"/>
      <c r="E55" s="223"/>
      <c r="F55" s="223"/>
      <c r="G55" s="221"/>
    </row>
    <row r="56" spans="1:7">
      <c r="B56" s="811" t="s">
        <v>1623</v>
      </c>
      <c r="C56" s="811" t="s">
        <v>20</v>
      </c>
      <c r="D56" s="816" t="s">
        <v>21</v>
      </c>
      <c r="E56" s="247" t="s">
        <v>126</v>
      </c>
      <c r="F56" s="247" t="s">
        <v>126</v>
      </c>
      <c r="G56" s="247" t="s">
        <v>2292</v>
      </c>
    </row>
    <row r="57" spans="1:7">
      <c r="B57" s="812"/>
      <c r="C57" s="812"/>
      <c r="D57" s="817"/>
      <c r="E57" s="247" t="s">
        <v>1026</v>
      </c>
      <c r="F57" s="247" t="s">
        <v>23</v>
      </c>
      <c r="G57" s="247" t="s">
        <v>24</v>
      </c>
    </row>
    <row r="58" spans="1:7" ht="16.5" customHeight="1">
      <c r="B58" s="179" t="s">
        <v>2296</v>
      </c>
      <c r="C58" s="179" t="s">
        <v>2295</v>
      </c>
      <c r="D58" s="808" t="s">
        <v>2276</v>
      </c>
      <c r="E58" s="176">
        <f>F58-5</f>
        <v>45593</v>
      </c>
      <c r="F58" s="176">
        <v>45598</v>
      </c>
      <c r="G58" s="176">
        <f>F58+29</f>
        <v>45627</v>
      </c>
    </row>
    <row r="59" spans="1:7">
      <c r="B59" s="182" t="s">
        <v>1020</v>
      </c>
      <c r="C59" s="182"/>
      <c r="D59" s="809"/>
      <c r="E59" s="180">
        <f>F59-5</f>
        <v>45600</v>
      </c>
      <c r="F59" s="180">
        <f>F58+7</f>
        <v>45605</v>
      </c>
      <c r="G59" s="180">
        <f>F59+29</f>
        <v>45634</v>
      </c>
    </row>
    <row r="60" spans="1:7">
      <c r="B60" s="179" t="s">
        <v>2294</v>
      </c>
      <c r="C60" s="179" t="s">
        <v>2293</v>
      </c>
      <c r="D60" s="809"/>
      <c r="E60" s="176">
        <f>F60-5</f>
        <v>45607</v>
      </c>
      <c r="F60" s="176">
        <f>F59+7</f>
        <v>45612</v>
      </c>
      <c r="G60" s="176">
        <f>F60+29</f>
        <v>45641</v>
      </c>
    </row>
    <row r="61" spans="1:7">
      <c r="B61" s="179" t="s">
        <v>2273</v>
      </c>
      <c r="C61" s="179" t="s">
        <v>2272</v>
      </c>
      <c r="D61" s="809"/>
      <c r="E61" s="176">
        <f>F61-5</f>
        <v>45614</v>
      </c>
      <c r="F61" s="176">
        <f>F60+7</f>
        <v>45619</v>
      </c>
      <c r="G61" s="176">
        <f>F61+29</f>
        <v>45648</v>
      </c>
    </row>
    <row r="62" spans="1:7">
      <c r="B62" s="179" t="s">
        <v>619</v>
      </c>
      <c r="C62" s="179" t="s">
        <v>2271</v>
      </c>
      <c r="D62" s="810"/>
      <c r="E62" s="176">
        <f>F62-5</f>
        <v>45621</v>
      </c>
      <c r="F62" s="176">
        <f>F61+7</f>
        <v>45626</v>
      </c>
      <c r="G62" s="176">
        <f>F62+29</f>
        <v>45655</v>
      </c>
    </row>
    <row r="63" spans="1:7">
      <c r="B63" s="209"/>
      <c r="C63" s="209"/>
      <c r="D63" s="225"/>
      <c r="E63" s="187"/>
      <c r="F63" s="187"/>
      <c r="G63" s="187"/>
    </row>
    <row r="64" spans="1:7">
      <c r="B64" s="811" t="s">
        <v>1390</v>
      </c>
      <c r="C64" s="811" t="s">
        <v>20</v>
      </c>
      <c r="D64" s="816" t="s">
        <v>21</v>
      </c>
      <c r="E64" s="247" t="s">
        <v>126</v>
      </c>
      <c r="F64" s="247" t="s">
        <v>126</v>
      </c>
      <c r="G64" s="247" t="s">
        <v>2292</v>
      </c>
    </row>
    <row r="65" spans="1:7">
      <c r="B65" s="812"/>
      <c r="C65" s="812"/>
      <c r="D65" s="817"/>
      <c r="E65" s="247" t="s">
        <v>1026</v>
      </c>
      <c r="F65" s="247" t="s">
        <v>23</v>
      </c>
      <c r="G65" s="247" t="s">
        <v>24</v>
      </c>
    </row>
    <row r="66" spans="1:7" ht="17.25" customHeight="1">
      <c r="B66" s="179" t="s">
        <v>2291</v>
      </c>
      <c r="C66" s="179" t="s">
        <v>98</v>
      </c>
      <c r="D66" s="808" t="s">
        <v>2290</v>
      </c>
      <c r="E66" s="176">
        <f>F66-4</f>
        <v>45593</v>
      </c>
      <c r="F66" s="176">
        <v>45597</v>
      </c>
      <c r="G66" s="176">
        <f>F66+37</f>
        <v>45634</v>
      </c>
    </row>
    <row r="67" spans="1:7">
      <c r="B67" s="182" t="s">
        <v>2251</v>
      </c>
      <c r="C67" s="182"/>
      <c r="D67" s="809"/>
      <c r="E67" s="180">
        <f>F67-4</f>
        <v>45600</v>
      </c>
      <c r="F67" s="180">
        <f>F66+7</f>
        <v>45604</v>
      </c>
      <c r="G67" s="180">
        <f>F67+37</f>
        <v>45641</v>
      </c>
    </row>
    <row r="68" spans="1:7">
      <c r="B68" s="179" t="s">
        <v>2289</v>
      </c>
      <c r="C68" s="179" t="s">
        <v>1292</v>
      </c>
      <c r="D68" s="809"/>
      <c r="E68" s="176">
        <f>F68-4</f>
        <v>45607</v>
      </c>
      <c r="F68" s="176">
        <f>F67+7</f>
        <v>45611</v>
      </c>
      <c r="G68" s="176">
        <f>F68+37</f>
        <v>45648</v>
      </c>
    </row>
    <row r="69" spans="1:7">
      <c r="B69" s="179" t="s">
        <v>2267</v>
      </c>
      <c r="C69" s="179" t="s">
        <v>2206</v>
      </c>
      <c r="D69" s="810"/>
      <c r="E69" s="176">
        <f>F69-4</f>
        <v>45614</v>
      </c>
      <c r="F69" s="176">
        <f>F68+7</f>
        <v>45618</v>
      </c>
      <c r="G69" s="176">
        <f>F69+37</f>
        <v>45655</v>
      </c>
    </row>
    <row r="70" spans="1:7">
      <c r="B70" s="179" t="s">
        <v>2288</v>
      </c>
      <c r="C70" s="179" t="s">
        <v>2265</v>
      </c>
      <c r="D70" s="820"/>
      <c r="E70" s="176">
        <f>F70-4</f>
        <v>45621</v>
      </c>
      <c r="F70" s="176">
        <f>F69+7</f>
        <v>45625</v>
      </c>
      <c r="G70" s="176">
        <f>F70+37</f>
        <v>45662</v>
      </c>
    </row>
    <row r="71" spans="1:7">
      <c r="B71" s="187"/>
      <c r="C71" s="187"/>
      <c r="D71" s="225"/>
      <c r="E71" s="187"/>
      <c r="F71" s="187"/>
      <c r="G71" s="187"/>
    </row>
    <row r="72" spans="1:7">
      <c r="A72" s="223" t="s">
        <v>33</v>
      </c>
      <c r="B72" s="173"/>
      <c r="C72" s="173"/>
    </row>
    <row r="73" spans="1:7">
      <c r="A73" s="223"/>
      <c r="B73" s="811" t="s">
        <v>1623</v>
      </c>
      <c r="C73" s="811" t="s">
        <v>20</v>
      </c>
      <c r="D73" s="816" t="s">
        <v>21</v>
      </c>
      <c r="E73" s="247" t="s">
        <v>126</v>
      </c>
      <c r="F73" s="247" t="s">
        <v>126</v>
      </c>
      <c r="G73" s="247" t="s">
        <v>2245</v>
      </c>
    </row>
    <row r="74" spans="1:7">
      <c r="A74" s="223"/>
      <c r="B74" s="812"/>
      <c r="C74" s="812"/>
      <c r="D74" s="817"/>
      <c r="E74" s="247" t="s">
        <v>1026</v>
      </c>
      <c r="F74" s="247" t="s">
        <v>23</v>
      </c>
      <c r="G74" s="247" t="s">
        <v>24</v>
      </c>
    </row>
    <row r="75" spans="1:7" ht="16.5" customHeight="1">
      <c r="A75" s="223"/>
      <c r="B75" s="179" t="s">
        <v>2287</v>
      </c>
      <c r="C75" s="179" t="s">
        <v>2286</v>
      </c>
      <c r="D75" s="808" t="s">
        <v>2285</v>
      </c>
      <c r="E75" s="176">
        <f>F75-6</f>
        <v>45597</v>
      </c>
      <c r="F75" s="176">
        <v>45603</v>
      </c>
      <c r="G75" s="176">
        <f>F75+32</f>
        <v>45635</v>
      </c>
    </row>
    <row r="76" spans="1:7">
      <c r="A76" s="223"/>
      <c r="B76" s="179" t="s">
        <v>2284</v>
      </c>
      <c r="C76" s="179" t="s">
        <v>2283</v>
      </c>
      <c r="D76" s="809"/>
      <c r="E76" s="176">
        <f>F76-6</f>
        <v>45604</v>
      </c>
      <c r="F76" s="176">
        <f>F75+7</f>
        <v>45610</v>
      </c>
      <c r="G76" s="176">
        <f>F76+32</f>
        <v>45642</v>
      </c>
    </row>
    <row r="77" spans="1:7">
      <c r="A77" s="223"/>
      <c r="B77" s="179" t="s">
        <v>2282</v>
      </c>
      <c r="C77" s="179" t="s">
        <v>2281</v>
      </c>
      <c r="D77" s="809"/>
      <c r="E77" s="176">
        <f>F77-6</f>
        <v>45611</v>
      </c>
      <c r="F77" s="176">
        <f>F76+7</f>
        <v>45617</v>
      </c>
      <c r="G77" s="176">
        <f>F77+32</f>
        <v>45649</v>
      </c>
    </row>
    <row r="78" spans="1:7">
      <c r="A78" s="223"/>
      <c r="B78" s="179" t="s">
        <v>2280</v>
      </c>
      <c r="C78" s="179" t="s">
        <v>2279</v>
      </c>
      <c r="D78" s="809"/>
      <c r="E78" s="176">
        <f>F78-6</f>
        <v>45618</v>
      </c>
      <c r="F78" s="176">
        <f>F77+7</f>
        <v>45624</v>
      </c>
      <c r="G78" s="176">
        <f>F78+32</f>
        <v>45656</v>
      </c>
    </row>
    <row r="79" spans="1:7">
      <c r="A79" s="223"/>
      <c r="B79" s="179"/>
      <c r="C79" s="179"/>
      <c r="D79" s="810"/>
      <c r="E79" s="176"/>
      <c r="F79" s="176"/>
      <c r="G79" s="176"/>
    </row>
    <row r="80" spans="1:7">
      <c r="A80" s="223"/>
      <c r="B80" s="223"/>
      <c r="C80" s="223"/>
      <c r="D80" s="286"/>
      <c r="E80" s="223"/>
      <c r="F80" s="223"/>
      <c r="G80" s="223"/>
    </row>
    <row r="81" spans="1:7">
      <c r="B81" s="811" t="s">
        <v>1390</v>
      </c>
      <c r="C81" s="811" t="s">
        <v>20</v>
      </c>
      <c r="D81" s="816" t="s">
        <v>21</v>
      </c>
      <c r="E81" s="247" t="s">
        <v>126</v>
      </c>
      <c r="F81" s="247" t="s">
        <v>126</v>
      </c>
      <c r="G81" s="247" t="s">
        <v>2213</v>
      </c>
    </row>
    <row r="82" spans="1:7">
      <c r="B82" s="812"/>
      <c r="C82" s="812"/>
      <c r="D82" s="817"/>
      <c r="E82" s="247" t="s">
        <v>1026</v>
      </c>
      <c r="F82" s="247" t="s">
        <v>23</v>
      </c>
      <c r="G82" s="247" t="s">
        <v>24</v>
      </c>
    </row>
    <row r="83" spans="1:7" ht="16.5" customHeight="1">
      <c r="B83" s="179" t="s">
        <v>2130</v>
      </c>
      <c r="C83" s="179" t="s">
        <v>2243</v>
      </c>
      <c r="D83" s="808" t="s">
        <v>2233</v>
      </c>
      <c r="E83" s="176">
        <f>F83-4</f>
        <v>45595</v>
      </c>
      <c r="F83" s="176">
        <v>45599</v>
      </c>
      <c r="G83" s="176">
        <f>F83+30</f>
        <v>45629</v>
      </c>
    </row>
    <row r="84" spans="1:7">
      <c r="B84" s="182" t="s">
        <v>2023</v>
      </c>
      <c r="C84" s="182"/>
      <c r="D84" s="809"/>
      <c r="E84" s="180">
        <f>F84-4</f>
        <v>45602</v>
      </c>
      <c r="F84" s="180">
        <f>F83+7</f>
        <v>45606</v>
      </c>
      <c r="G84" s="180">
        <f>F84+30</f>
        <v>45636</v>
      </c>
    </row>
    <row r="85" spans="1:7">
      <c r="B85" s="179" t="s">
        <v>2145</v>
      </c>
      <c r="C85" s="179" t="s">
        <v>2129</v>
      </c>
      <c r="D85" s="809"/>
      <c r="E85" s="176">
        <f>F85-4</f>
        <v>45609</v>
      </c>
      <c r="F85" s="176">
        <f>F84+7</f>
        <v>45613</v>
      </c>
      <c r="G85" s="176">
        <f>F85+30</f>
        <v>45643</v>
      </c>
    </row>
    <row r="86" spans="1:7">
      <c r="B86" s="179" t="s">
        <v>2121</v>
      </c>
      <c r="C86" s="179" t="s">
        <v>80</v>
      </c>
      <c r="D86" s="809"/>
      <c r="E86" s="176">
        <f>F86-4</f>
        <v>45616</v>
      </c>
      <c r="F86" s="176">
        <f>F85+7</f>
        <v>45620</v>
      </c>
      <c r="G86" s="176">
        <f>F86+30</f>
        <v>45650</v>
      </c>
    </row>
    <row r="87" spans="1:7">
      <c r="B87" s="179" t="s">
        <v>614</v>
      </c>
      <c r="C87" s="179" t="s">
        <v>60</v>
      </c>
      <c r="D87" s="810"/>
      <c r="E87" s="176">
        <f>F87-4</f>
        <v>45623</v>
      </c>
      <c r="F87" s="176">
        <f>F86+7</f>
        <v>45627</v>
      </c>
      <c r="G87" s="176">
        <f>F87+30</f>
        <v>45657</v>
      </c>
    </row>
    <row r="88" spans="1:7">
      <c r="B88" s="187"/>
      <c r="C88" s="187"/>
      <c r="D88" s="225"/>
      <c r="E88" s="187"/>
      <c r="F88" s="187"/>
      <c r="G88" s="187"/>
    </row>
    <row r="89" spans="1:7">
      <c r="A89" s="223" t="s">
        <v>2270</v>
      </c>
      <c r="B89" s="209"/>
      <c r="C89" s="209"/>
      <c r="D89" s="225"/>
      <c r="E89" s="187"/>
      <c r="F89" s="187"/>
      <c r="G89" s="187"/>
    </row>
    <row r="90" spans="1:7">
      <c r="B90" s="811" t="s">
        <v>1390</v>
      </c>
      <c r="C90" s="811" t="s">
        <v>20</v>
      </c>
      <c r="D90" s="816" t="s">
        <v>21</v>
      </c>
      <c r="E90" s="247" t="s">
        <v>126</v>
      </c>
      <c r="F90" s="247" t="s">
        <v>126</v>
      </c>
      <c r="G90" s="247" t="s">
        <v>2270</v>
      </c>
    </row>
    <row r="91" spans="1:7">
      <c r="B91" s="812"/>
      <c r="C91" s="812"/>
      <c r="D91" s="817"/>
      <c r="E91" s="247" t="s">
        <v>1026</v>
      </c>
      <c r="F91" s="247" t="s">
        <v>23</v>
      </c>
      <c r="G91" s="247" t="s">
        <v>24</v>
      </c>
    </row>
    <row r="92" spans="1:7" ht="16.5" customHeight="1">
      <c r="B92" s="179" t="s">
        <v>2278</v>
      </c>
      <c r="C92" s="179" t="s">
        <v>2277</v>
      </c>
      <c r="D92" s="808" t="s">
        <v>2276</v>
      </c>
      <c r="E92" s="176">
        <f>F92-5</f>
        <v>45593</v>
      </c>
      <c r="F92" s="176">
        <v>45598</v>
      </c>
      <c r="G92" s="176">
        <f>F92+27</f>
        <v>45625</v>
      </c>
    </row>
    <row r="93" spans="1:7">
      <c r="B93" s="182" t="s">
        <v>2023</v>
      </c>
      <c r="C93" s="182"/>
      <c r="D93" s="809"/>
      <c r="E93" s="180">
        <f>F93-5</f>
        <v>45600</v>
      </c>
      <c r="F93" s="180">
        <f>F92+7</f>
        <v>45605</v>
      </c>
      <c r="G93" s="180">
        <f>F93+27</f>
        <v>45632</v>
      </c>
    </row>
    <row r="94" spans="1:7">
      <c r="B94" s="179" t="s">
        <v>2275</v>
      </c>
      <c r="C94" s="179" t="s">
        <v>2274</v>
      </c>
      <c r="D94" s="809"/>
      <c r="E94" s="176">
        <f>F94-5</f>
        <v>45607</v>
      </c>
      <c r="F94" s="176">
        <f>F93+7</f>
        <v>45612</v>
      </c>
      <c r="G94" s="176">
        <f>F94+27</f>
        <v>45639</v>
      </c>
    </row>
    <row r="95" spans="1:7">
      <c r="B95" s="179" t="s">
        <v>2273</v>
      </c>
      <c r="C95" s="179" t="s">
        <v>2272</v>
      </c>
      <c r="D95" s="809"/>
      <c r="E95" s="176">
        <f>F95-5</f>
        <v>45614</v>
      </c>
      <c r="F95" s="176">
        <f>F94+7</f>
        <v>45619</v>
      </c>
      <c r="G95" s="176">
        <f>F95+27</f>
        <v>45646</v>
      </c>
    </row>
    <row r="96" spans="1:7">
      <c r="B96" s="179" t="s">
        <v>619</v>
      </c>
      <c r="C96" s="179" t="s">
        <v>2271</v>
      </c>
      <c r="D96" s="810"/>
      <c r="E96" s="176">
        <f>F96-5</f>
        <v>45621</v>
      </c>
      <c r="F96" s="176">
        <f>F95+7</f>
        <v>45626</v>
      </c>
      <c r="G96" s="176">
        <f>F96+27</f>
        <v>45653</v>
      </c>
    </row>
    <row r="97" spans="1:7">
      <c r="B97" s="209"/>
      <c r="C97" s="209"/>
      <c r="D97" s="225"/>
      <c r="E97" s="187"/>
      <c r="F97" s="187"/>
      <c r="G97" s="187"/>
    </row>
    <row r="98" spans="1:7">
      <c r="B98" s="209"/>
      <c r="C98" s="209"/>
      <c r="D98" s="225"/>
      <c r="E98" s="187"/>
      <c r="F98" s="187"/>
      <c r="G98" s="187"/>
    </row>
    <row r="99" spans="1:7">
      <c r="B99" s="811" t="s">
        <v>1069</v>
      </c>
      <c r="C99" s="811" t="s">
        <v>20</v>
      </c>
      <c r="D99" s="816" t="s">
        <v>21</v>
      </c>
      <c r="E99" s="247" t="s">
        <v>126</v>
      </c>
      <c r="F99" s="247" t="s">
        <v>126</v>
      </c>
      <c r="G99" s="247" t="s">
        <v>2270</v>
      </c>
    </row>
    <row r="100" spans="1:7">
      <c r="B100" s="812"/>
      <c r="C100" s="812"/>
      <c r="D100" s="817"/>
      <c r="E100" s="247" t="s">
        <v>1026</v>
      </c>
      <c r="F100" s="247" t="s">
        <v>23</v>
      </c>
      <c r="G100" s="247" t="s">
        <v>24</v>
      </c>
    </row>
    <row r="101" spans="1:7" ht="16.5" customHeight="1">
      <c r="B101" s="179" t="s">
        <v>2211</v>
      </c>
      <c r="C101" s="179" t="s">
        <v>98</v>
      </c>
      <c r="D101" s="808" t="s">
        <v>2269</v>
      </c>
      <c r="E101" s="176">
        <f>F101-4</f>
        <v>45593</v>
      </c>
      <c r="F101" s="176">
        <v>45597</v>
      </c>
      <c r="G101" s="176">
        <f>F101+34</f>
        <v>45631</v>
      </c>
    </row>
    <row r="102" spans="1:7">
      <c r="B102" s="182" t="s">
        <v>1049</v>
      </c>
      <c r="C102" s="182"/>
      <c r="D102" s="809"/>
      <c r="E102" s="180">
        <f>F102-4</f>
        <v>45600</v>
      </c>
      <c r="F102" s="180">
        <f>F101+7</f>
        <v>45604</v>
      </c>
      <c r="G102" s="180">
        <f>F102+34</f>
        <v>45638</v>
      </c>
    </row>
    <row r="103" spans="1:7" ht="16.5" customHeight="1">
      <c r="B103" s="179" t="s">
        <v>2268</v>
      </c>
      <c r="C103" s="179" t="s">
        <v>2208</v>
      </c>
      <c r="D103" s="809"/>
      <c r="E103" s="176">
        <f>F103-4</f>
        <v>45607</v>
      </c>
      <c r="F103" s="176">
        <f>F102+7</f>
        <v>45611</v>
      </c>
      <c r="G103" s="176">
        <f>F103+34</f>
        <v>45645</v>
      </c>
    </row>
    <row r="104" spans="1:7">
      <c r="B104" s="179" t="s">
        <v>2267</v>
      </c>
      <c r="C104" s="179" t="s">
        <v>2206</v>
      </c>
      <c r="D104" s="810"/>
      <c r="E104" s="176">
        <f>F104-4</f>
        <v>45614</v>
      </c>
      <c r="F104" s="176">
        <f>F103+7</f>
        <v>45618</v>
      </c>
      <c r="G104" s="176">
        <f>F104+34</f>
        <v>45652</v>
      </c>
    </row>
    <row r="105" spans="1:7">
      <c r="B105" s="179" t="s">
        <v>2266</v>
      </c>
      <c r="C105" s="179" t="s">
        <v>2265</v>
      </c>
      <c r="D105" s="820"/>
      <c r="E105" s="176">
        <f>F105-4</f>
        <v>45621</v>
      </c>
      <c r="F105" s="176">
        <f>F104+7</f>
        <v>45625</v>
      </c>
      <c r="G105" s="176">
        <f>F105+34</f>
        <v>45659</v>
      </c>
    </row>
    <row r="106" spans="1:7">
      <c r="B106" s="209"/>
      <c r="C106" s="209"/>
      <c r="D106" s="225"/>
      <c r="E106" s="187"/>
      <c r="F106" s="187"/>
      <c r="G106" s="187"/>
    </row>
    <row r="107" spans="1:7">
      <c r="A107" s="223" t="s">
        <v>2264</v>
      </c>
      <c r="B107" s="223"/>
      <c r="C107" s="223"/>
      <c r="G107" s="221"/>
    </row>
    <row r="108" spans="1:7">
      <c r="B108" s="811" t="s">
        <v>1069</v>
      </c>
      <c r="C108" s="811" t="s">
        <v>20</v>
      </c>
      <c r="D108" s="816" t="s">
        <v>21</v>
      </c>
      <c r="E108" s="247" t="s">
        <v>126</v>
      </c>
      <c r="F108" s="247" t="s">
        <v>126</v>
      </c>
      <c r="G108" s="247" t="s">
        <v>2263</v>
      </c>
    </row>
    <row r="109" spans="1:7">
      <c r="B109" s="812"/>
      <c r="C109" s="812"/>
      <c r="D109" s="817"/>
      <c r="E109" s="247" t="s">
        <v>1026</v>
      </c>
      <c r="F109" s="247" t="s">
        <v>23</v>
      </c>
      <c r="G109" s="247" t="s">
        <v>24</v>
      </c>
    </row>
    <row r="110" spans="1:7" ht="16.5" customHeight="1">
      <c r="B110" s="179" t="s">
        <v>2126</v>
      </c>
      <c r="C110" s="179" t="s">
        <v>1251</v>
      </c>
      <c r="D110" s="808" t="s">
        <v>2256</v>
      </c>
      <c r="E110" s="176">
        <f>F110-4</f>
        <v>45595</v>
      </c>
      <c r="F110" s="176">
        <v>45599</v>
      </c>
      <c r="G110" s="176">
        <f>F110+35</f>
        <v>45634</v>
      </c>
    </row>
    <row r="111" spans="1:7">
      <c r="B111" s="182" t="s">
        <v>2023</v>
      </c>
      <c r="C111" s="182"/>
      <c r="D111" s="809"/>
      <c r="E111" s="180">
        <f>F111-4</f>
        <v>45602</v>
      </c>
      <c r="F111" s="180">
        <f>F110+7</f>
        <v>45606</v>
      </c>
      <c r="G111" s="180">
        <f>F111+35</f>
        <v>45641</v>
      </c>
    </row>
    <row r="112" spans="1:7">
      <c r="B112" s="179" t="s">
        <v>2123</v>
      </c>
      <c r="C112" s="179" t="s">
        <v>2129</v>
      </c>
      <c r="D112" s="809"/>
      <c r="E112" s="176">
        <f>F112-4</f>
        <v>45609</v>
      </c>
      <c r="F112" s="176">
        <f>F111+7</f>
        <v>45613</v>
      </c>
      <c r="G112" s="176">
        <f>F112+35</f>
        <v>45648</v>
      </c>
    </row>
    <row r="113" spans="1:8">
      <c r="B113" s="179" t="s">
        <v>2121</v>
      </c>
      <c r="C113" s="179" t="s">
        <v>80</v>
      </c>
      <c r="D113" s="809"/>
      <c r="E113" s="176">
        <f>F113-4</f>
        <v>45616</v>
      </c>
      <c r="F113" s="176">
        <f>F112+7</f>
        <v>45620</v>
      </c>
      <c r="G113" s="176">
        <f>F113+35</f>
        <v>45655</v>
      </c>
    </row>
    <row r="114" spans="1:8">
      <c r="B114" s="179" t="s">
        <v>614</v>
      </c>
      <c r="C114" s="179" t="s">
        <v>60</v>
      </c>
      <c r="D114" s="810"/>
      <c r="E114" s="176">
        <f>F114-4</f>
        <v>45623</v>
      </c>
      <c r="F114" s="176">
        <f>F113+7</f>
        <v>45627</v>
      </c>
      <c r="G114" s="176">
        <f>F114+35</f>
        <v>45662</v>
      </c>
    </row>
    <row r="115" spans="1:8">
      <c r="B115" s="187"/>
      <c r="C115" s="187"/>
      <c r="D115" s="225"/>
      <c r="E115" s="187"/>
      <c r="F115" s="187"/>
      <c r="G115" s="187"/>
    </row>
    <row r="116" spans="1:8">
      <c r="B116" s="811" t="s">
        <v>1390</v>
      </c>
      <c r="C116" s="811" t="s">
        <v>20</v>
      </c>
      <c r="D116" s="816" t="s">
        <v>21</v>
      </c>
      <c r="E116" s="247" t="s">
        <v>126</v>
      </c>
      <c r="F116" s="247" t="s">
        <v>126</v>
      </c>
      <c r="G116" s="247" t="s">
        <v>2263</v>
      </c>
    </row>
    <row r="117" spans="1:8">
      <c r="B117" s="812"/>
      <c r="C117" s="812"/>
      <c r="D117" s="817"/>
      <c r="E117" s="247" t="s">
        <v>1026</v>
      </c>
      <c r="F117" s="247" t="s">
        <v>23</v>
      </c>
      <c r="G117" s="247" t="s">
        <v>24</v>
      </c>
    </row>
    <row r="118" spans="1:8" ht="16.5" customHeight="1">
      <c r="B118" s="179" t="s">
        <v>2253</v>
      </c>
      <c r="C118" s="179" t="s">
        <v>1219</v>
      </c>
      <c r="D118" s="808" t="s">
        <v>2252</v>
      </c>
      <c r="E118" s="176">
        <f>F118-4</f>
        <v>45598</v>
      </c>
      <c r="F118" s="176">
        <v>45602</v>
      </c>
      <c r="G118" s="176">
        <f>F118+38</f>
        <v>45640</v>
      </c>
    </row>
    <row r="119" spans="1:8">
      <c r="B119" s="182" t="s">
        <v>2096</v>
      </c>
      <c r="C119" s="182"/>
      <c r="D119" s="809"/>
      <c r="E119" s="180">
        <f>F119-4</f>
        <v>45605</v>
      </c>
      <c r="F119" s="180">
        <f>F118+7</f>
        <v>45609</v>
      </c>
      <c r="G119" s="180">
        <f>F119+38</f>
        <v>45647</v>
      </c>
    </row>
    <row r="120" spans="1:8" ht="16.5" customHeight="1">
      <c r="B120" s="179" t="s">
        <v>2262</v>
      </c>
      <c r="C120" s="179" t="s">
        <v>2261</v>
      </c>
      <c r="D120" s="809"/>
      <c r="E120" s="176">
        <f>F120-4</f>
        <v>45612</v>
      </c>
      <c r="F120" s="176">
        <f>F119+7</f>
        <v>45616</v>
      </c>
      <c r="G120" s="176">
        <f>F120+38</f>
        <v>45654</v>
      </c>
    </row>
    <row r="121" spans="1:8">
      <c r="B121" s="179" t="s">
        <v>2260</v>
      </c>
      <c r="C121" s="179" t="s">
        <v>131</v>
      </c>
      <c r="D121" s="810"/>
      <c r="E121" s="176">
        <f>F121-4</f>
        <v>45619</v>
      </c>
      <c r="F121" s="176">
        <f>F120+7</f>
        <v>45623</v>
      </c>
      <c r="G121" s="176">
        <f>F121+38</f>
        <v>45661</v>
      </c>
    </row>
    <row r="122" spans="1:8">
      <c r="B122" s="179"/>
      <c r="C122" s="179"/>
      <c r="D122" s="820"/>
      <c r="E122" s="176">
        <f>F122-4</f>
        <v>45626</v>
      </c>
      <c r="F122" s="176">
        <f>F121+7</f>
        <v>45630</v>
      </c>
      <c r="G122" s="176">
        <f>F122+38</f>
        <v>45668</v>
      </c>
    </row>
    <row r="123" spans="1:8" s="216" customFormat="1">
      <c r="A123" s="241" t="s">
        <v>2259</v>
      </c>
      <c r="B123" s="243"/>
      <c r="C123" s="243"/>
      <c r="D123" s="242"/>
      <c r="E123" s="241"/>
      <c r="F123" s="241"/>
      <c r="G123" s="241"/>
      <c r="H123" s="221"/>
    </row>
    <row r="124" spans="1:8">
      <c r="A124" s="223" t="s">
        <v>2258</v>
      </c>
      <c r="B124" s="219"/>
      <c r="C124" s="219"/>
      <c r="D124" s="220"/>
      <c r="E124" s="219"/>
      <c r="F124" s="223"/>
      <c r="G124" s="223"/>
      <c r="H124" s="216"/>
    </row>
    <row r="125" spans="1:8">
      <c r="A125" s="223"/>
      <c r="B125" s="811" t="s">
        <v>19</v>
      </c>
      <c r="C125" s="811" t="s">
        <v>20</v>
      </c>
      <c r="D125" s="816" t="s">
        <v>21</v>
      </c>
      <c r="E125" s="247" t="s">
        <v>126</v>
      </c>
      <c r="F125" s="247" t="s">
        <v>126</v>
      </c>
      <c r="G125" s="247" t="s">
        <v>2236</v>
      </c>
      <c r="H125" s="247" t="s">
        <v>2257</v>
      </c>
    </row>
    <row r="126" spans="1:8">
      <c r="A126" s="223"/>
      <c r="B126" s="812"/>
      <c r="C126" s="812"/>
      <c r="D126" s="817"/>
      <c r="E126" s="247" t="s">
        <v>1026</v>
      </c>
      <c r="F126" s="247" t="s">
        <v>23</v>
      </c>
      <c r="G126" s="247" t="s">
        <v>24</v>
      </c>
      <c r="H126" s="247" t="s">
        <v>1287</v>
      </c>
    </row>
    <row r="127" spans="1:8" ht="16.5" customHeight="1">
      <c r="A127" s="223"/>
      <c r="B127" s="179" t="s">
        <v>2126</v>
      </c>
      <c r="C127" s="179" t="s">
        <v>2243</v>
      </c>
      <c r="D127" s="808" t="s">
        <v>2256</v>
      </c>
      <c r="E127" s="176">
        <f>F127-4</f>
        <v>45595</v>
      </c>
      <c r="F127" s="176">
        <v>45599</v>
      </c>
      <c r="G127" s="176">
        <f>F127+30</f>
        <v>45629</v>
      </c>
      <c r="H127" s="176" t="s">
        <v>2232</v>
      </c>
    </row>
    <row r="128" spans="1:8">
      <c r="A128" s="223"/>
      <c r="B128" s="182" t="s">
        <v>2023</v>
      </c>
      <c r="C128" s="182"/>
      <c r="D128" s="809"/>
      <c r="E128" s="180">
        <f>F128-4</f>
        <v>45602</v>
      </c>
      <c r="F128" s="180">
        <f>F127+7</f>
        <v>45606</v>
      </c>
      <c r="G128" s="180">
        <f>F128+30</f>
        <v>45636</v>
      </c>
      <c r="H128" s="180" t="s">
        <v>2232</v>
      </c>
    </row>
    <row r="129" spans="1:8">
      <c r="A129" s="223"/>
      <c r="B129" s="179" t="s">
        <v>2239</v>
      </c>
      <c r="C129" s="179" t="s">
        <v>2129</v>
      </c>
      <c r="D129" s="809"/>
      <c r="E129" s="176">
        <f>F129-4</f>
        <v>45609</v>
      </c>
      <c r="F129" s="176">
        <f>F128+7</f>
        <v>45613</v>
      </c>
      <c r="G129" s="176">
        <f>F129+30</f>
        <v>45643</v>
      </c>
      <c r="H129" s="176" t="s">
        <v>2242</v>
      </c>
    </row>
    <row r="130" spans="1:8">
      <c r="A130" s="223"/>
      <c r="B130" s="179" t="s">
        <v>2121</v>
      </c>
      <c r="C130" s="179" t="s">
        <v>80</v>
      </c>
      <c r="D130" s="809"/>
      <c r="E130" s="176">
        <f>F130-4</f>
        <v>45616</v>
      </c>
      <c r="F130" s="176">
        <f>F129+7</f>
        <v>45620</v>
      </c>
      <c r="G130" s="176">
        <f>F130+30</f>
        <v>45650</v>
      </c>
      <c r="H130" s="176" t="s">
        <v>2232</v>
      </c>
    </row>
    <row r="131" spans="1:8">
      <c r="A131" s="223"/>
      <c r="B131" s="179" t="s">
        <v>614</v>
      </c>
      <c r="C131" s="179" t="s">
        <v>60</v>
      </c>
      <c r="D131" s="810"/>
      <c r="E131" s="176">
        <f>F131-4</f>
        <v>45623</v>
      </c>
      <c r="F131" s="176">
        <f>F130+7</f>
        <v>45627</v>
      </c>
      <c r="G131" s="176">
        <f>F131+30</f>
        <v>45657</v>
      </c>
      <c r="H131" s="176" t="s">
        <v>2242</v>
      </c>
    </row>
    <row r="132" spans="1:8">
      <c r="A132" s="223"/>
      <c r="B132" s="187"/>
      <c r="C132" s="187"/>
      <c r="D132" s="225"/>
      <c r="E132" s="187"/>
      <c r="F132" s="187"/>
      <c r="G132" s="187"/>
      <c r="H132" s="187"/>
    </row>
    <row r="133" spans="1:8">
      <c r="A133" s="223"/>
      <c r="B133" s="811" t="s">
        <v>1390</v>
      </c>
      <c r="C133" s="811" t="s">
        <v>20</v>
      </c>
      <c r="D133" s="816" t="s">
        <v>21</v>
      </c>
      <c r="E133" s="247" t="s">
        <v>126</v>
      </c>
      <c r="F133" s="247" t="s">
        <v>126</v>
      </c>
      <c r="G133" s="247" t="s">
        <v>2255</v>
      </c>
      <c r="H133" s="247" t="s">
        <v>2254</v>
      </c>
    </row>
    <row r="134" spans="1:8">
      <c r="A134" s="223"/>
      <c r="B134" s="812"/>
      <c r="C134" s="812"/>
      <c r="D134" s="817"/>
      <c r="E134" s="247" t="s">
        <v>1026</v>
      </c>
      <c r="F134" s="247" t="s">
        <v>23</v>
      </c>
      <c r="G134" s="247" t="s">
        <v>24</v>
      </c>
      <c r="H134" s="247" t="s">
        <v>1310</v>
      </c>
    </row>
    <row r="135" spans="1:8" ht="16.5" customHeight="1">
      <c r="A135" s="223"/>
      <c r="B135" s="179" t="s">
        <v>2253</v>
      </c>
      <c r="C135" s="179" t="s">
        <v>1219</v>
      </c>
      <c r="D135" s="808" t="s">
        <v>2252</v>
      </c>
      <c r="E135" s="176">
        <f>F135-4</f>
        <v>45598</v>
      </c>
      <c r="F135" s="176">
        <v>45602</v>
      </c>
      <c r="G135" s="176">
        <f>F135+34</f>
        <v>45636</v>
      </c>
      <c r="H135" s="176" t="s">
        <v>2230</v>
      </c>
    </row>
    <row r="136" spans="1:8">
      <c r="A136" s="223"/>
      <c r="B136" s="182" t="s">
        <v>2251</v>
      </c>
      <c r="C136" s="182"/>
      <c r="D136" s="809"/>
      <c r="E136" s="180">
        <f>F136-4</f>
        <v>45605</v>
      </c>
      <c r="F136" s="180">
        <f>F135+7</f>
        <v>45609</v>
      </c>
      <c r="G136" s="180">
        <f>F136+34</f>
        <v>45643</v>
      </c>
      <c r="H136" s="180" t="s">
        <v>2232</v>
      </c>
    </row>
    <row r="137" spans="1:8">
      <c r="A137" s="223"/>
      <c r="B137" s="179" t="s">
        <v>2250</v>
      </c>
      <c r="C137" s="179" t="s">
        <v>2249</v>
      </c>
      <c r="D137" s="809"/>
      <c r="E137" s="176">
        <f>F137-4</f>
        <v>45612</v>
      </c>
      <c r="F137" s="176">
        <f>F136+7</f>
        <v>45616</v>
      </c>
      <c r="G137" s="176">
        <f>F137+34</f>
        <v>45650</v>
      </c>
      <c r="H137" s="176" t="s">
        <v>2232</v>
      </c>
    </row>
    <row r="138" spans="1:8">
      <c r="A138" s="223"/>
      <c r="B138" s="179" t="s">
        <v>2248</v>
      </c>
      <c r="C138" s="179" t="s">
        <v>131</v>
      </c>
      <c r="D138" s="810"/>
      <c r="E138" s="176">
        <f>F138-4</f>
        <v>45619</v>
      </c>
      <c r="F138" s="176">
        <f>F137+7</f>
        <v>45623</v>
      </c>
      <c r="G138" s="176">
        <f>F138+34</f>
        <v>45657</v>
      </c>
      <c r="H138" s="176" t="s">
        <v>2232</v>
      </c>
    </row>
    <row r="139" spans="1:8">
      <c r="A139" s="223"/>
      <c r="B139" s="179"/>
      <c r="C139" s="179"/>
      <c r="D139" s="820"/>
      <c r="E139" s="176">
        <f>F139-4</f>
        <v>45626</v>
      </c>
      <c r="F139" s="176">
        <f>F138+7</f>
        <v>45630</v>
      </c>
      <c r="G139" s="176">
        <f>F139+34</f>
        <v>45664</v>
      </c>
      <c r="H139" s="176" t="s">
        <v>2232</v>
      </c>
    </row>
    <row r="140" spans="1:8">
      <c r="A140" s="223"/>
      <c r="B140" s="187"/>
      <c r="C140" s="187"/>
      <c r="D140" s="225"/>
      <c r="E140" s="187"/>
      <c r="F140" s="187"/>
    </row>
    <row r="141" spans="1:8">
      <c r="A141" s="223" t="s">
        <v>2247</v>
      </c>
      <c r="C141" s="307"/>
      <c r="E141" s="187"/>
      <c r="F141" s="187"/>
      <c r="G141" s="187"/>
    </row>
    <row r="142" spans="1:8">
      <c r="B142" s="811" t="s">
        <v>19</v>
      </c>
      <c r="C142" s="811" t="s">
        <v>20</v>
      </c>
      <c r="D142" s="816" t="s">
        <v>21</v>
      </c>
      <c r="E142" s="247" t="s">
        <v>126</v>
      </c>
      <c r="F142" s="247" t="s">
        <v>126</v>
      </c>
      <c r="G142" s="247" t="s">
        <v>127</v>
      </c>
      <c r="H142" s="247" t="s">
        <v>2246</v>
      </c>
    </row>
    <row r="143" spans="1:8">
      <c r="B143" s="812"/>
      <c r="C143" s="812"/>
      <c r="D143" s="817"/>
      <c r="E143" s="247" t="s">
        <v>1026</v>
      </c>
      <c r="F143" s="247" t="s">
        <v>23</v>
      </c>
      <c r="G143" s="247" t="s">
        <v>24</v>
      </c>
      <c r="H143" s="247" t="s">
        <v>24</v>
      </c>
    </row>
    <row r="144" spans="1:8" ht="16.5" customHeight="1">
      <c r="B144" s="179" t="s">
        <v>2234</v>
      </c>
      <c r="C144" s="179" t="s">
        <v>1251</v>
      </c>
      <c r="D144" s="808" t="s">
        <v>2233</v>
      </c>
      <c r="E144" s="176">
        <f>F144-4</f>
        <v>45595</v>
      </c>
      <c r="F144" s="176">
        <v>45599</v>
      </c>
      <c r="G144" s="176">
        <f>F144+33</f>
        <v>45632</v>
      </c>
      <c r="H144" s="247" t="s">
        <v>2237</v>
      </c>
    </row>
    <row r="145" spans="1:8">
      <c r="B145" s="182" t="s">
        <v>2023</v>
      </c>
      <c r="C145" s="182"/>
      <c r="D145" s="809"/>
      <c r="E145" s="180">
        <f>F145-4</f>
        <v>45602</v>
      </c>
      <c r="F145" s="180">
        <f>F144+7</f>
        <v>45606</v>
      </c>
      <c r="G145" s="180">
        <f>F145+33</f>
        <v>45639</v>
      </c>
      <c r="H145" s="305" t="s">
        <v>2238</v>
      </c>
    </row>
    <row r="146" spans="1:8">
      <c r="B146" s="179" t="s">
        <v>2239</v>
      </c>
      <c r="C146" s="179" t="s">
        <v>2122</v>
      </c>
      <c r="D146" s="809"/>
      <c r="E146" s="176">
        <f>F146-4</f>
        <v>45609</v>
      </c>
      <c r="F146" s="176">
        <f>F145+7</f>
        <v>45613</v>
      </c>
      <c r="G146" s="176">
        <f>F146+33</f>
        <v>45646</v>
      </c>
      <c r="H146" s="247" t="s">
        <v>2237</v>
      </c>
    </row>
    <row r="147" spans="1:8">
      <c r="B147" s="179" t="s">
        <v>2121</v>
      </c>
      <c r="C147" s="179" t="s">
        <v>80</v>
      </c>
      <c r="D147" s="809"/>
      <c r="E147" s="176">
        <f>F147-4</f>
        <v>45616</v>
      </c>
      <c r="F147" s="176">
        <f>F146+7</f>
        <v>45620</v>
      </c>
      <c r="G147" s="176">
        <f>F147+33</f>
        <v>45653</v>
      </c>
      <c r="H147" s="247" t="s">
        <v>2237</v>
      </c>
    </row>
    <row r="148" spans="1:8">
      <c r="B148" s="179" t="s">
        <v>614</v>
      </c>
      <c r="C148" s="179" t="s">
        <v>60</v>
      </c>
      <c r="D148" s="810"/>
      <c r="E148" s="176">
        <f>F148-4</f>
        <v>45623</v>
      </c>
      <c r="F148" s="176">
        <f>F147+7</f>
        <v>45627</v>
      </c>
      <c r="G148" s="176">
        <f>F148+33</f>
        <v>45660</v>
      </c>
      <c r="H148" s="247" t="s">
        <v>2237</v>
      </c>
    </row>
    <row r="149" spans="1:8">
      <c r="B149" s="209"/>
      <c r="C149" s="209"/>
      <c r="D149" s="225"/>
      <c r="E149" s="187"/>
      <c r="F149" s="187"/>
      <c r="G149" s="187"/>
    </row>
    <row r="150" spans="1:8">
      <c r="A150" s="223" t="s">
        <v>44</v>
      </c>
      <c r="B150" s="223"/>
      <c r="C150" s="223"/>
      <c r="G150" s="221"/>
      <c r="H150" s="221"/>
    </row>
    <row r="151" spans="1:8">
      <c r="A151" s="223"/>
      <c r="B151" s="811" t="s">
        <v>19</v>
      </c>
      <c r="C151" s="811" t="s">
        <v>20</v>
      </c>
      <c r="D151" s="816" t="s">
        <v>21</v>
      </c>
      <c r="E151" s="247" t="s">
        <v>126</v>
      </c>
      <c r="F151" s="247" t="s">
        <v>126</v>
      </c>
      <c r="G151" s="247" t="s">
        <v>2245</v>
      </c>
      <c r="H151" s="247" t="s">
        <v>2244</v>
      </c>
    </row>
    <row r="152" spans="1:8">
      <c r="A152" s="223"/>
      <c r="B152" s="812"/>
      <c r="C152" s="812"/>
      <c r="D152" s="817"/>
      <c r="E152" s="247" t="s">
        <v>1026</v>
      </c>
      <c r="F152" s="247" t="s">
        <v>23</v>
      </c>
      <c r="G152" s="247" t="s">
        <v>24</v>
      </c>
      <c r="H152" s="247" t="s">
        <v>24</v>
      </c>
    </row>
    <row r="153" spans="1:8" ht="16.5" customHeight="1">
      <c r="A153" s="223"/>
      <c r="B153" s="179" t="s">
        <v>2130</v>
      </c>
      <c r="C153" s="179" t="s">
        <v>2243</v>
      </c>
      <c r="D153" s="808" t="s">
        <v>2124</v>
      </c>
      <c r="E153" s="176">
        <f>F153-4</f>
        <v>45595</v>
      </c>
      <c r="F153" s="176">
        <v>45599</v>
      </c>
      <c r="G153" s="176">
        <f>F153+30</f>
        <v>45629</v>
      </c>
      <c r="H153" s="176" t="s">
        <v>2232</v>
      </c>
    </row>
    <row r="154" spans="1:8">
      <c r="A154" s="223"/>
      <c r="B154" s="182" t="s">
        <v>2023</v>
      </c>
      <c r="C154" s="182"/>
      <c r="D154" s="809"/>
      <c r="E154" s="180">
        <f>F154-4</f>
        <v>45602</v>
      </c>
      <c r="F154" s="180">
        <f>F153+7</f>
        <v>45606</v>
      </c>
      <c r="G154" s="180">
        <f>F154+30</f>
        <v>45636</v>
      </c>
      <c r="H154" s="180" t="s">
        <v>2230</v>
      </c>
    </row>
    <row r="155" spans="1:8">
      <c r="A155" s="223"/>
      <c r="B155" s="179" t="s">
        <v>2239</v>
      </c>
      <c r="C155" s="179" t="s">
        <v>2129</v>
      </c>
      <c r="D155" s="809"/>
      <c r="E155" s="176">
        <f>F155-4</f>
        <v>45609</v>
      </c>
      <c r="F155" s="176">
        <f>F154+7</f>
        <v>45613</v>
      </c>
      <c r="G155" s="176">
        <f>F155+30</f>
        <v>45643</v>
      </c>
      <c r="H155" s="176" t="s">
        <v>2242</v>
      </c>
    </row>
    <row r="156" spans="1:8">
      <c r="A156" s="223"/>
      <c r="B156" s="179" t="s">
        <v>2121</v>
      </c>
      <c r="C156" s="179" t="s">
        <v>80</v>
      </c>
      <c r="D156" s="809"/>
      <c r="E156" s="176">
        <f>F156-4</f>
        <v>45616</v>
      </c>
      <c r="F156" s="176">
        <f>F155+7</f>
        <v>45620</v>
      </c>
      <c r="G156" s="176">
        <f>F156+30</f>
        <v>45650</v>
      </c>
      <c r="H156" s="176" t="s">
        <v>2232</v>
      </c>
    </row>
    <row r="157" spans="1:8">
      <c r="A157" s="223"/>
      <c r="B157" s="179" t="s">
        <v>614</v>
      </c>
      <c r="C157" s="179" t="s">
        <v>60</v>
      </c>
      <c r="D157" s="810"/>
      <c r="E157" s="176">
        <f>F157-4</f>
        <v>45623</v>
      </c>
      <c r="F157" s="176">
        <f>F156+7</f>
        <v>45627</v>
      </c>
      <c r="G157" s="176">
        <f>F157+30</f>
        <v>45657</v>
      </c>
      <c r="H157" s="176" t="s">
        <v>2242</v>
      </c>
    </row>
    <row r="158" spans="1:8">
      <c r="A158" s="223"/>
      <c r="B158" s="209"/>
      <c r="C158" s="209"/>
      <c r="D158" s="225"/>
      <c r="E158" s="187"/>
      <c r="F158" s="187"/>
      <c r="G158" s="187"/>
      <c r="H158" s="306"/>
    </row>
    <row r="159" spans="1:8">
      <c r="A159" s="822" t="s">
        <v>41</v>
      </c>
      <c r="B159" s="822"/>
      <c r="C159" s="219"/>
      <c r="D159" s="220"/>
      <c r="E159" s="219"/>
      <c r="F159" s="223"/>
      <c r="G159" s="223"/>
      <c r="H159" s="221"/>
    </row>
    <row r="160" spans="1:8">
      <c r="A160" s="223"/>
      <c r="B160" s="811" t="s">
        <v>19</v>
      </c>
      <c r="C160" s="811" t="s">
        <v>20</v>
      </c>
      <c r="D160" s="816" t="s">
        <v>21</v>
      </c>
      <c r="E160" s="247" t="s">
        <v>126</v>
      </c>
      <c r="F160" s="247" t="s">
        <v>126</v>
      </c>
      <c r="G160" s="247" t="s">
        <v>2241</v>
      </c>
      <c r="H160" s="247" t="s">
        <v>42</v>
      </c>
    </row>
    <row r="161" spans="1:8">
      <c r="A161" s="223"/>
      <c r="B161" s="812"/>
      <c r="C161" s="812"/>
      <c r="D161" s="817"/>
      <c r="E161" s="247" t="s">
        <v>1026</v>
      </c>
      <c r="F161" s="247" t="s">
        <v>23</v>
      </c>
      <c r="G161" s="247" t="s">
        <v>24</v>
      </c>
      <c r="H161" s="247" t="s">
        <v>24</v>
      </c>
    </row>
    <row r="162" spans="1:8" ht="16.5" customHeight="1">
      <c r="A162" s="223"/>
      <c r="B162" s="179" t="s">
        <v>2126</v>
      </c>
      <c r="C162" s="179" t="s">
        <v>2125</v>
      </c>
      <c r="D162" s="808" t="s">
        <v>2233</v>
      </c>
      <c r="E162" s="176">
        <f>F162-4</f>
        <v>45595</v>
      </c>
      <c r="F162" s="176">
        <v>45599</v>
      </c>
      <c r="G162" s="176">
        <f>F162+33</f>
        <v>45632</v>
      </c>
      <c r="H162" s="247" t="s">
        <v>2238</v>
      </c>
    </row>
    <row r="163" spans="1:8">
      <c r="A163" s="223"/>
      <c r="B163" s="182" t="s">
        <v>2023</v>
      </c>
      <c r="C163" s="182"/>
      <c r="D163" s="809"/>
      <c r="E163" s="180">
        <f>F163-4</f>
        <v>45602</v>
      </c>
      <c r="F163" s="180">
        <f>F162+7</f>
        <v>45606</v>
      </c>
      <c r="G163" s="180">
        <f>F163+33</f>
        <v>45639</v>
      </c>
      <c r="H163" s="305" t="s">
        <v>2237</v>
      </c>
    </row>
    <row r="164" spans="1:8">
      <c r="A164" s="223" t="s">
        <v>2240</v>
      </c>
      <c r="B164" s="179" t="s">
        <v>2239</v>
      </c>
      <c r="C164" s="179" t="s">
        <v>2122</v>
      </c>
      <c r="D164" s="809"/>
      <c r="E164" s="176">
        <f>F164-4</f>
        <v>45609</v>
      </c>
      <c r="F164" s="176">
        <f>F163+7</f>
        <v>45613</v>
      </c>
      <c r="G164" s="176">
        <f>F164+33</f>
        <v>45646</v>
      </c>
      <c r="H164" s="247" t="s">
        <v>2238</v>
      </c>
    </row>
    <row r="165" spans="1:8">
      <c r="A165" s="223"/>
      <c r="B165" s="179" t="s">
        <v>2121</v>
      </c>
      <c r="C165" s="179" t="s">
        <v>80</v>
      </c>
      <c r="D165" s="809"/>
      <c r="E165" s="176">
        <f>F165-4</f>
        <v>45616</v>
      </c>
      <c r="F165" s="176">
        <f>F164+7</f>
        <v>45620</v>
      </c>
      <c r="G165" s="176">
        <f>F165+33</f>
        <v>45653</v>
      </c>
      <c r="H165" s="247" t="s">
        <v>2237</v>
      </c>
    </row>
    <row r="166" spans="1:8">
      <c r="A166" s="223"/>
      <c r="B166" s="179" t="s">
        <v>614</v>
      </c>
      <c r="C166" s="179" t="s">
        <v>60</v>
      </c>
      <c r="D166" s="810"/>
      <c r="E166" s="176">
        <f>F166-4</f>
        <v>45623</v>
      </c>
      <c r="F166" s="176">
        <f>F165+7</f>
        <v>45627</v>
      </c>
      <c r="G166" s="176">
        <f>F166+33</f>
        <v>45660</v>
      </c>
      <c r="H166" s="247" t="s">
        <v>2237</v>
      </c>
    </row>
    <row r="167" spans="1:8">
      <c r="A167" s="223"/>
      <c r="B167" s="209"/>
      <c r="C167" s="209"/>
      <c r="D167" s="225"/>
      <c r="E167" s="187"/>
      <c r="F167" s="187"/>
      <c r="G167" s="187"/>
      <c r="H167" s="187"/>
    </row>
    <row r="168" spans="1:8">
      <c r="A168" s="223" t="s">
        <v>40</v>
      </c>
    </row>
    <row r="169" spans="1:8">
      <c r="A169" s="223"/>
      <c r="B169" s="811" t="s">
        <v>19</v>
      </c>
      <c r="C169" s="811" t="s">
        <v>20</v>
      </c>
      <c r="D169" s="816" t="s">
        <v>21</v>
      </c>
      <c r="E169" s="247" t="s">
        <v>126</v>
      </c>
      <c r="F169" s="247" t="s">
        <v>126</v>
      </c>
      <c r="G169" s="247" t="s">
        <v>2236</v>
      </c>
      <c r="H169" s="247" t="s">
        <v>2235</v>
      </c>
    </row>
    <row r="170" spans="1:8">
      <c r="A170" s="223"/>
      <c r="B170" s="812"/>
      <c r="C170" s="812"/>
      <c r="D170" s="817"/>
      <c r="E170" s="247" t="s">
        <v>1026</v>
      </c>
      <c r="F170" s="247" t="s">
        <v>23</v>
      </c>
      <c r="G170" s="247" t="s">
        <v>24</v>
      </c>
      <c r="H170" s="247" t="s">
        <v>24</v>
      </c>
    </row>
    <row r="171" spans="1:8" ht="16.5" customHeight="1">
      <c r="A171" s="223"/>
      <c r="B171" s="179" t="s">
        <v>2234</v>
      </c>
      <c r="C171" s="179" t="s">
        <v>2125</v>
      </c>
      <c r="D171" s="808" t="s">
        <v>2233</v>
      </c>
      <c r="E171" s="176">
        <f>F171-4</f>
        <v>45595</v>
      </c>
      <c r="F171" s="176">
        <v>45599</v>
      </c>
      <c r="G171" s="176">
        <f>F171+30</f>
        <v>45629</v>
      </c>
      <c r="H171" s="176" t="s">
        <v>2232</v>
      </c>
    </row>
    <row r="172" spans="1:8">
      <c r="A172" s="223"/>
      <c r="B172" s="182" t="s">
        <v>2023</v>
      </c>
      <c r="C172" s="182"/>
      <c r="D172" s="809"/>
      <c r="E172" s="180">
        <f>F172-4</f>
        <v>45602</v>
      </c>
      <c r="F172" s="180">
        <f>F171+7</f>
        <v>45606</v>
      </c>
      <c r="G172" s="180">
        <f>F172+30</f>
        <v>45636</v>
      </c>
      <c r="H172" s="180" t="s">
        <v>2232</v>
      </c>
    </row>
    <row r="173" spans="1:8">
      <c r="A173" s="223"/>
      <c r="B173" s="179" t="s">
        <v>2145</v>
      </c>
      <c r="C173" s="179" t="s">
        <v>2122</v>
      </c>
      <c r="D173" s="809"/>
      <c r="E173" s="176">
        <f>F173-4</f>
        <v>45609</v>
      </c>
      <c r="F173" s="176">
        <f>F172+7</f>
        <v>45613</v>
      </c>
      <c r="G173" s="176">
        <f>F173+30</f>
        <v>45643</v>
      </c>
      <c r="H173" s="176" t="s">
        <v>2232</v>
      </c>
    </row>
    <row r="174" spans="1:8">
      <c r="A174" s="223"/>
      <c r="B174" s="179" t="s">
        <v>2231</v>
      </c>
      <c r="C174" s="179" t="s">
        <v>80</v>
      </c>
      <c r="D174" s="809"/>
      <c r="E174" s="176">
        <f>F174-4</f>
        <v>45616</v>
      </c>
      <c r="F174" s="176">
        <f>F173+7</f>
        <v>45620</v>
      </c>
      <c r="G174" s="176">
        <f>F174+30</f>
        <v>45650</v>
      </c>
      <c r="H174" s="176" t="s">
        <v>2230</v>
      </c>
    </row>
    <row r="175" spans="1:8">
      <c r="A175" s="223"/>
      <c r="B175" s="179" t="s">
        <v>614</v>
      </c>
      <c r="C175" s="179" t="s">
        <v>60</v>
      </c>
      <c r="D175" s="810"/>
      <c r="E175" s="176">
        <f>F175-4</f>
        <v>45623</v>
      </c>
      <c r="F175" s="176">
        <f>F174+7</f>
        <v>45627</v>
      </c>
      <c r="G175" s="176">
        <f>F175+30</f>
        <v>45657</v>
      </c>
      <c r="H175" s="176" t="s">
        <v>2230</v>
      </c>
    </row>
    <row r="176" spans="1:8">
      <c r="A176" s="223"/>
      <c r="B176" s="209"/>
      <c r="C176" s="209"/>
      <c r="D176" s="225"/>
      <c r="E176" s="187"/>
      <c r="F176" s="187"/>
      <c r="G176" s="187"/>
      <c r="H176" s="187"/>
    </row>
    <row r="177" spans="1:8">
      <c r="A177" s="223" t="s">
        <v>36</v>
      </c>
    </row>
    <row r="178" spans="1:8">
      <c r="B178" s="811" t="s">
        <v>19</v>
      </c>
      <c r="C178" s="811" t="s">
        <v>20</v>
      </c>
      <c r="D178" s="816" t="s">
        <v>21</v>
      </c>
      <c r="E178" s="247" t="s">
        <v>126</v>
      </c>
      <c r="F178" s="247" t="s">
        <v>126</v>
      </c>
      <c r="G178" s="247" t="s">
        <v>2229</v>
      </c>
      <c r="H178" s="247" t="s">
        <v>2228</v>
      </c>
    </row>
    <row r="179" spans="1:8">
      <c r="B179" s="812"/>
      <c r="C179" s="812"/>
      <c r="D179" s="817"/>
      <c r="E179" s="247" t="s">
        <v>1026</v>
      </c>
      <c r="F179" s="247" t="s">
        <v>23</v>
      </c>
      <c r="G179" s="247" t="s">
        <v>24</v>
      </c>
      <c r="H179" s="247" t="s">
        <v>1242</v>
      </c>
    </row>
    <row r="180" spans="1:8" ht="16.5" customHeight="1">
      <c r="B180" s="179" t="s">
        <v>2227</v>
      </c>
      <c r="C180" s="179" t="s">
        <v>2226</v>
      </c>
      <c r="D180" s="808" t="s">
        <v>2225</v>
      </c>
      <c r="E180" s="176">
        <f>F180-5</f>
        <v>45595</v>
      </c>
      <c r="F180" s="176">
        <v>45600</v>
      </c>
      <c r="G180" s="176">
        <f>F180+32</f>
        <v>45632</v>
      </c>
      <c r="H180" s="247" t="s">
        <v>2218</v>
      </c>
    </row>
    <row r="181" spans="1:8">
      <c r="B181" s="179" t="s">
        <v>2224</v>
      </c>
      <c r="C181" s="179" t="s">
        <v>2223</v>
      </c>
      <c r="D181" s="809"/>
      <c r="E181" s="176">
        <f>F181-5</f>
        <v>45602</v>
      </c>
      <c r="F181" s="176">
        <f>F180+7</f>
        <v>45607</v>
      </c>
      <c r="G181" s="176">
        <f>F181+32</f>
        <v>45639</v>
      </c>
      <c r="H181" s="247" t="s">
        <v>2218</v>
      </c>
    </row>
    <row r="182" spans="1:8">
      <c r="B182" s="179" t="s">
        <v>2222</v>
      </c>
      <c r="C182" s="179" t="s">
        <v>2221</v>
      </c>
      <c r="D182" s="809"/>
      <c r="E182" s="176">
        <f>F182-5</f>
        <v>45609</v>
      </c>
      <c r="F182" s="176">
        <f>F181+7</f>
        <v>45614</v>
      </c>
      <c r="G182" s="176">
        <f>F182+32</f>
        <v>45646</v>
      </c>
      <c r="H182" s="247" t="s">
        <v>2218</v>
      </c>
    </row>
    <row r="183" spans="1:8">
      <c r="B183" s="179" t="s">
        <v>2220</v>
      </c>
      <c r="C183" s="179" t="s">
        <v>2219</v>
      </c>
      <c r="D183" s="809"/>
      <c r="E183" s="176">
        <f>F183-5</f>
        <v>45616</v>
      </c>
      <c r="F183" s="176">
        <f>F182+7</f>
        <v>45621</v>
      </c>
      <c r="G183" s="176">
        <f>F183+32</f>
        <v>45653</v>
      </c>
      <c r="H183" s="247" t="s">
        <v>2218</v>
      </c>
    </row>
    <row r="184" spans="1:8">
      <c r="B184" s="179" t="s">
        <v>2217</v>
      </c>
      <c r="C184" s="179" t="s">
        <v>2216</v>
      </c>
      <c r="D184" s="810"/>
      <c r="E184" s="176">
        <f>F184-5</f>
        <v>45623</v>
      </c>
      <c r="F184" s="176">
        <f>F183+7</f>
        <v>45628</v>
      </c>
      <c r="G184" s="176">
        <f>F184+32</f>
        <v>45660</v>
      </c>
      <c r="H184" s="247" t="s">
        <v>2215</v>
      </c>
    </row>
    <row r="185" spans="1:8">
      <c r="B185" s="187"/>
      <c r="C185" s="187"/>
      <c r="D185" s="225"/>
      <c r="E185" s="187"/>
      <c r="F185" s="187"/>
      <c r="G185" s="187"/>
      <c r="H185" s="306"/>
    </row>
    <row r="186" spans="1:8">
      <c r="A186" s="223" t="s">
        <v>2214</v>
      </c>
      <c r="H186" s="187"/>
    </row>
    <row r="187" spans="1:8">
      <c r="B187" s="811" t="s">
        <v>19</v>
      </c>
      <c r="C187" s="811" t="s">
        <v>20</v>
      </c>
      <c r="D187" s="816" t="s">
        <v>21</v>
      </c>
      <c r="E187" s="247" t="s">
        <v>126</v>
      </c>
      <c r="F187" s="247" t="s">
        <v>126</v>
      </c>
      <c r="G187" s="247" t="s">
        <v>2213</v>
      </c>
      <c r="H187" s="247" t="s">
        <v>2212</v>
      </c>
    </row>
    <row r="188" spans="1:8">
      <c r="B188" s="812"/>
      <c r="C188" s="812"/>
      <c r="D188" s="817"/>
      <c r="E188" s="247" t="s">
        <v>1026</v>
      </c>
      <c r="F188" s="247" t="s">
        <v>23</v>
      </c>
      <c r="G188" s="247" t="s">
        <v>24</v>
      </c>
      <c r="H188" s="247" t="s">
        <v>1733</v>
      </c>
    </row>
    <row r="189" spans="1:8" ht="16.5" customHeight="1">
      <c r="B189" s="179" t="s">
        <v>2211</v>
      </c>
      <c r="C189" s="179" t="s">
        <v>98</v>
      </c>
      <c r="D189" s="808" t="s">
        <v>2210</v>
      </c>
      <c r="E189" s="176">
        <f>F189-4</f>
        <v>45593</v>
      </c>
      <c r="F189" s="176">
        <v>45597</v>
      </c>
      <c r="G189" s="176">
        <f>F189+33</f>
        <v>45630</v>
      </c>
      <c r="H189" s="247" t="s">
        <v>2202</v>
      </c>
    </row>
    <row r="190" spans="1:8">
      <c r="B190" s="182" t="s">
        <v>1049</v>
      </c>
      <c r="C190" s="182"/>
      <c r="D190" s="809"/>
      <c r="E190" s="180">
        <f>F190-4</f>
        <v>45600</v>
      </c>
      <c r="F190" s="180">
        <f>F189+7</f>
        <v>45604</v>
      </c>
      <c r="G190" s="180">
        <f>F190+33</f>
        <v>45637</v>
      </c>
      <c r="H190" s="305" t="s">
        <v>2205</v>
      </c>
    </row>
    <row r="191" spans="1:8">
      <c r="B191" s="179" t="s">
        <v>2209</v>
      </c>
      <c r="C191" s="179" t="s">
        <v>2208</v>
      </c>
      <c r="D191" s="809"/>
      <c r="E191" s="176">
        <f>F191-4</f>
        <v>45607</v>
      </c>
      <c r="F191" s="176">
        <f>F190+7</f>
        <v>45611</v>
      </c>
      <c r="G191" s="176">
        <f>F191+33</f>
        <v>45644</v>
      </c>
      <c r="H191" s="247" t="s">
        <v>2205</v>
      </c>
    </row>
    <row r="192" spans="1:8">
      <c r="B192" s="179" t="s">
        <v>2207</v>
      </c>
      <c r="C192" s="179" t="s">
        <v>2206</v>
      </c>
      <c r="D192" s="810"/>
      <c r="E192" s="176">
        <f>F192-4</f>
        <v>45614</v>
      </c>
      <c r="F192" s="176">
        <f>F191+7</f>
        <v>45618</v>
      </c>
      <c r="G192" s="176">
        <f>F192+33</f>
        <v>45651</v>
      </c>
      <c r="H192" s="247" t="s">
        <v>2205</v>
      </c>
    </row>
    <row r="193" spans="1:8">
      <c r="B193" s="179" t="s">
        <v>2204</v>
      </c>
      <c r="C193" s="179" t="s">
        <v>2203</v>
      </c>
      <c r="D193" s="820"/>
      <c r="E193" s="176">
        <f>F193-4</f>
        <v>45621</v>
      </c>
      <c r="F193" s="176">
        <f>F192+7</f>
        <v>45625</v>
      </c>
      <c r="G193" s="176">
        <f>F193+33</f>
        <v>45658</v>
      </c>
      <c r="H193" s="247" t="s">
        <v>2202</v>
      </c>
    </row>
    <row r="194" spans="1:8">
      <c r="B194" s="209"/>
      <c r="C194" s="209"/>
      <c r="D194" s="225"/>
      <c r="E194" s="187"/>
      <c r="F194" s="187"/>
      <c r="G194" s="187"/>
      <c r="H194" s="187"/>
    </row>
    <row r="195" spans="1:8">
      <c r="A195" s="241" t="s">
        <v>136</v>
      </c>
      <c r="B195" s="243"/>
      <c r="C195" s="243"/>
      <c r="D195" s="242"/>
      <c r="E195" s="241"/>
      <c r="F195" s="241"/>
      <c r="G195" s="241"/>
      <c r="H195" s="187"/>
    </row>
    <row r="196" spans="1:8">
      <c r="A196" s="223" t="s">
        <v>2201</v>
      </c>
      <c r="B196" s="173"/>
      <c r="C196" s="173"/>
    </row>
    <row r="197" spans="1:8">
      <c r="B197" s="811" t="s">
        <v>19</v>
      </c>
      <c r="C197" s="811" t="s">
        <v>20</v>
      </c>
      <c r="D197" s="816" t="s">
        <v>21</v>
      </c>
      <c r="E197" s="247" t="s">
        <v>126</v>
      </c>
      <c r="F197" s="247" t="s">
        <v>126</v>
      </c>
      <c r="G197" s="247" t="s">
        <v>2200</v>
      </c>
    </row>
    <row r="198" spans="1:8">
      <c r="B198" s="812"/>
      <c r="C198" s="812"/>
      <c r="D198" s="817"/>
      <c r="E198" s="247" t="s">
        <v>1026</v>
      </c>
      <c r="F198" s="247" t="s">
        <v>23</v>
      </c>
      <c r="G198" s="247" t="s">
        <v>24</v>
      </c>
    </row>
    <row r="199" spans="1:8" ht="16.5" customHeight="1">
      <c r="B199" s="176" t="s">
        <v>2199</v>
      </c>
      <c r="C199" s="176" t="s">
        <v>2198</v>
      </c>
      <c r="D199" s="808" t="s">
        <v>2197</v>
      </c>
      <c r="E199" s="176">
        <f>F199-4</f>
        <v>45599</v>
      </c>
      <c r="F199" s="176">
        <v>45603</v>
      </c>
      <c r="G199" s="176">
        <f>F199+32</f>
        <v>45635</v>
      </c>
    </row>
    <row r="200" spans="1:8">
      <c r="B200" s="176" t="s">
        <v>2196</v>
      </c>
      <c r="C200" s="176" t="s">
        <v>2195</v>
      </c>
      <c r="D200" s="809"/>
      <c r="E200" s="176">
        <f>F200-4</f>
        <v>45606</v>
      </c>
      <c r="F200" s="176">
        <f>F199+7</f>
        <v>45610</v>
      </c>
      <c r="G200" s="176">
        <f>F200+32</f>
        <v>45642</v>
      </c>
    </row>
    <row r="201" spans="1:8">
      <c r="B201" s="176" t="s">
        <v>2194</v>
      </c>
      <c r="C201" s="176" t="s">
        <v>80</v>
      </c>
      <c r="D201" s="809"/>
      <c r="E201" s="176">
        <f>F201-4</f>
        <v>45613</v>
      </c>
      <c r="F201" s="176">
        <f>F200+7</f>
        <v>45617</v>
      </c>
      <c r="G201" s="176">
        <f>F201+32</f>
        <v>45649</v>
      </c>
    </row>
    <row r="202" spans="1:8">
      <c r="B202" s="176" t="s">
        <v>2193</v>
      </c>
      <c r="C202" s="176" t="s">
        <v>30</v>
      </c>
      <c r="D202" s="810"/>
      <c r="E202" s="176">
        <f>F202-4</f>
        <v>45620</v>
      </c>
      <c r="F202" s="176">
        <f>F201+7</f>
        <v>45624</v>
      </c>
      <c r="G202" s="176">
        <f>F202+32</f>
        <v>45656</v>
      </c>
    </row>
    <row r="203" spans="1:8">
      <c r="B203" s="176"/>
      <c r="C203" s="176"/>
      <c r="D203" s="820"/>
      <c r="E203" s="176">
        <f>F203-4</f>
        <v>45627</v>
      </c>
      <c r="F203" s="176">
        <f>F202+7</f>
        <v>45631</v>
      </c>
      <c r="G203" s="176">
        <f>F203+32</f>
        <v>45663</v>
      </c>
    </row>
    <row r="204" spans="1:8">
      <c r="B204" s="187"/>
      <c r="C204" s="187"/>
      <c r="D204" s="225"/>
      <c r="E204" s="187"/>
      <c r="F204" s="187"/>
      <c r="G204" s="187"/>
    </row>
    <row r="205" spans="1:8">
      <c r="B205" s="811" t="s">
        <v>19</v>
      </c>
      <c r="C205" s="811" t="s">
        <v>20</v>
      </c>
      <c r="D205" s="816" t="s">
        <v>21</v>
      </c>
      <c r="E205" s="247" t="s">
        <v>126</v>
      </c>
      <c r="F205" s="247" t="s">
        <v>126</v>
      </c>
      <c r="G205" s="247" t="s">
        <v>2192</v>
      </c>
    </row>
    <row r="206" spans="1:8">
      <c r="B206" s="812"/>
      <c r="C206" s="812"/>
      <c r="D206" s="817"/>
      <c r="E206" s="247" t="s">
        <v>1026</v>
      </c>
      <c r="F206" s="247" t="s">
        <v>23</v>
      </c>
      <c r="G206" s="247" t="s">
        <v>24</v>
      </c>
    </row>
    <row r="207" spans="1:8" ht="16.5" customHeight="1">
      <c r="B207" s="176" t="s">
        <v>2191</v>
      </c>
      <c r="C207" s="176" t="s">
        <v>2190</v>
      </c>
      <c r="D207" s="808" t="s">
        <v>2189</v>
      </c>
      <c r="E207" s="176">
        <f>F207-4</f>
        <v>45599</v>
      </c>
      <c r="F207" s="176">
        <v>45603</v>
      </c>
      <c r="G207" s="176">
        <f>F207+31</f>
        <v>45634</v>
      </c>
    </row>
    <row r="208" spans="1:8" ht="16.5" customHeight="1">
      <c r="B208" s="176" t="s">
        <v>2188</v>
      </c>
      <c r="C208" s="176" t="s">
        <v>2154</v>
      </c>
      <c r="D208" s="809"/>
      <c r="E208" s="176">
        <f>F208-4</f>
        <v>45606</v>
      </c>
      <c r="F208" s="176">
        <f>F207+7</f>
        <v>45610</v>
      </c>
      <c r="G208" s="176">
        <f>F208+31</f>
        <v>45641</v>
      </c>
    </row>
    <row r="209" spans="1:7" ht="16.5" customHeight="1">
      <c r="B209" s="176" t="s">
        <v>2187</v>
      </c>
      <c r="C209" s="176" t="s">
        <v>79</v>
      </c>
      <c r="D209" s="809"/>
      <c r="E209" s="176">
        <f>F209-4</f>
        <v>45613</v>
      </c>
      <c r="F209" s="176">
        <f>F208+7</f>
        <v>45617</v>
      </c>
      <c r="G209" s="176">
        <f>F209+31</f>
        <v>45648</v>
      </c>
    </row>
    <row r="210" spans="1:7">
      <c r="B210" s="176" t="s">
        <v>2186</v>
      </c>
      <c r="C210" s="176" t="s">
        <v>650</v>
      </c>
      <c r="D210" s="809"/>
      <c r="E210" s="176">
        <f>F210-4</f>
        <v>45620</v>
      </c>
      <c r="F210" s="176">
        <f>F209+7</f>
        <v>45624</v>
      </c>
      <c r="G210" s="176">
        <f>F210+31</f>
        <v>45655</v>
      </c>
    </row>
    <row r="211" spans="1:7">
      <c r="B211" s="176" t="s">
        <v>2185</v>
      </c>
      <c r="C211" s="176" t="s">
        <v>2149</v>
      </c>
      <c r="D211" s="810"/>
      <c r="E211" s="176">
        <f>F211-4</f>
        <v>45627</v>
      </c>
      <c r="F211" s="176">
        <f>F210+7</f>
        <v>45631</v>
      </c>
      <c r="G211" s="176">
        <f>F211+31</f>
        <v>45662</v>
      </c>
    </row>
    <row r="212" spans="1:7">
      <c r="B212" s="187"/>
      <c r="C212" s="187"/>
      <c r="D212" s="225"/>
      <c r="E212" s="187"/>
      <c r="F212" s="187"/>
      <c r="G212" s="187"/>
    </row>
    <row r="213" spans="1:7" s="223" customFormat="1">
      <c r="A213" s="223" t="s">
        <v>2184</v>
      </c>
      <c r="B213" s="173"/>
      <c r="C213" s="205"/>
      <c r="D213" s="304"/>
      <c r="E213" s="173"/>
      <c r="F213" s="173"/>
      <c r="G213" s="173"/>
    </row>
    <row r="214" spans="1:7">
      <c r="B214" s="811" t="s">
        <v>19</v>
      </c>
      <c r="C214" s="811" t="s">
        <v>20</v>
      </c>
      <c r="D214" s="816" t="s">
        <v>21</v>
      </c>
      <c r="E214" s="247" t="s">
        <v>126</v>
      </c>
      <c r="F214" s="247" t="s">
        <v>126</v>
      </c>
      <c r="G214" s="247" t="s">
        <v>2183</v>
      </c>
    </row>
    <row r="215" spans="1:7">
      <c r="B215" s="812"/>
      <c r="C215" s="812"/>
      <c r="D215" s="817"/>
      <c r="E215" s="247" t="s">
        <v>1026</v>
      </c>
      <c r="F215" s="247" t="s">
        <v>23</v>
      </c>
      <c r="G215" s="247" t="s">
        <v>24</v>
      </c>
    </row>
    <row r="216" spans="1:7" ht="16.5" customHeight="1">
      <c r="B216" s="180" t="s">
        <v>2096</v>
      </c>
      <c r="C216" s="180"/>
      <c r="D216" s="808" t="s">
        <v>2182</v>
      </c>
      <c r="E216" s="180">
        <f>F216-6</f>
        <v>45596</v>
      </c>
      <c r="F216" s="180">
        <v>45602</v>
      </c>
      <c r="G216" s="180">
        <f>F216+32</f>
        <v>45634</v>
      </c>
    </row>
    <row r="217" spans="1:7">
      <c r="B217" s="176" t="s">
        <v>2181</v>
      </c>
      <c r="C217" s="176" t="s">
        <v>2180</v>
      </c>
      <c r="D217" s="809"/>
      <c r="E217" s="176">
        <f>F217-6</f>
        <v>45603</v>
      </c>
      <c r="F217" s="176">
        <f>F216+7</f>
        <v>45609</v>
      </c>
      <c r="G217" s="176">
        <f>F217+32</f>
        <v>45641</v>
      </c>
    </row>
    <row r="218" spans="1:7">
      <c r="B218" s="176" t="s">
        <v>2179</v>
      </c>
      <c r="C218" s="176" t="s">
        <v>78</v>
      </c>
      <c r="D218" s="809"/>
      <c r="E218" s="176">
        <f>F218-6</f>
        <v>45610</v>
      </c>
      <c r="F218" s="176">
        <f>F217+7</f>
        <v>45616</v>
      </c>
      <c r="G218" s="176">
        <f>F218+32</f>
        <v>45648</v>
      </c>
    </row>
    <row r="219" spans="1:7">
      <c r="B219" s="176" t="s">
        <v>2178</v>
      </c>
      <c r="C219" s="176" t="s">
        <v>164</v>
      </c>
      <c r="D219" s="810"/>
      <c r="E219" s="176">
        <f>F219-6</f>
        <v>45617</v>
      </c>
      <c r="F219" s="176">
        <f>F218+7</f>
        <v>45623</v>
      </c>
      <c r="G219" s="176">
        <f>F219+32</f>
        <v>45655</v>
      </c>
    </row>
    <row r="220" spans="1:7">
      <c r="B220" s="176"/>
      <c r="C220" s="176"/>
      <c r="D220" s="820"/>
      <c r="E220" s="176">
        <f>F220-6</f>
        <v>45624</v>
      </c>
      <c r="F220" s="176">
        <f>F219+7</f>
        <v>45630</v>
      </c>
      <c r="G220" s="176">
        <f>F220+32</f>
        <v>45662</v>
      </c>
    </row>
    <row r="221" spans="1:7">
      <c r="B221" s="187"/>
      <c r="C221" s="187"/>
      <c r="D221" s="225"/>
      <c r="E221" s="187"/>
      <c r="F221" s="187"/>
      <c r="G221" s="187"/>
    </row>
    <row r="222" spans="1:7">
      <c r="B222" s="811" t="s">
        <v>19</v>
      </c>
      <c r="C222" s="811" t="s">
        <v>20</v>
      </c>
      <c r="D222" s="816" t="s">
        <v>21</v>
      </c>
      <c r="E222" s="247" t="s">
        <v>126</v>
      </c>
      <c r="F222" s="247" t="s">
        <v>126</v>
      </c>
      <c r="G222" s="247" t="s">
        <v>2177</v>
      </c>
    </row>
    <row r="223" spans="1:7">
      <c r="B223" s="812"/>
      <c r="C223" s="812"/>
      <c r="D223" s="817"/>
      <c r="E223" s="247" t="s">
        <v>1026</v>
      </c>
      <c r="F223" s="247" t="s">
        <v>23</v>
      </c>
      <c r="G223" s="247" t="s">
        <v>24</v>
      </c>
    </row>
    <row r="224" spans="1:7">
      <c r="B224" s="176" t="s">
        <v>2176</v>
      </c>
      <c r="C224" s="176" t="s">
        <v>2175</v>
      </c>
      <c r="D224" s="808" t="s">
        <v>2174</v>
      </c>
      <c r="E224" s="176">
        <f>F224-6</f>
        <v>45595</v>
      </c>
      <c r="F224" s="176">
        <v>45601</v>
      </c>
      <c r="G224" s="176">
        <f>F224+34</f>
        <v>45635</v>
      </c>
    </row>
    <row r="225" spans="1:7">
      <c r="B225" s="176" t="s">
        <v>2173</v>
      </c>
      <c r="C225" s="176" t="s">
        <v>2172</v>
      </c>
      <c r="D225" s="809"/>
      <c r="E225" s="176">
        <f>F225-6</f>
        <v>45602</v>
      </c>
      <c r="F225" s="176">
        <f>F224+7</f>
        <v>45608</v>
      </c>
      <c r="G225" s="176">
        <f>F225+34</f>
        <v>45642</v>
      </c>
    </row>
    <row r="226" spans="1:7">
      <c r="B226" s="176" t="s">
        <v>2171</v>
      </c>
      <c r="C226" s="176" t="s">
        <v>719</v>
      </c>
      <c r="D226" s="809"/>
      <c r="E226" s="176">
        <f>F226-6</f>
        <v>45609</v>
      </c>
      <c r="F226" s="176">
        <f>F225+7</f>
        <v>45615</v>
      </c>
      <c r="G226" s="176">
        <f>F226+34</f>
        <v>45649</v>
      </c>
    </row>
    <row r="227" spans="1:7">
      <c r="B227" s="176" t="s">
        <v>2170</v>
      </c>
      <c r="C227" s="176" t="s">
        <v>720</v>
      </c>
      <c r="D227" s="810"/>
      <c r="E227" s="176">
        <f>F227-6</f>
        <v>45616</v>
      </c>
      <c r="F227" s="176">
        <f>F226+7</f>
        <v>45622</v>
      </c>
      <c r="G227" s="176">
        <f>F227+34</f>
        <v>45656</v>
      </c>
    </row>
    <row r="228" spans="1:7">
      <c r="B228" s="176"/>
      <c r="C228" s="176"/>
      <c r="D228" s="820"/>
      <c r="E228" s="176">
        <f>F228-6</f>
        <v>45623</v>
      </c>
      <c r="F228" s="176">
        <f>F227+7</f>
        <v>45629</v>
      </c>
      <c r="G228" s="176">
        <f>F228+34</f>
        <v>45663</v>
      </c>
    </row>
    <row r="229" spans="1:7">
      <c r="B229" s="187"/>
      <c r="C229" s="187"/>
      <c r="D229" s="225"/>
      <c r="E229" s="187"/>
      <c r="F229" s="187"/>
      <c r="G229" s="187"/>
    </row>
    <row r="230" spans="1:7">
      <c r="A230" s="823" t="s">
        <v>2169</v>
      </c>
      <c r="B230" s="823"/>
    </row>
    <row r="231" spans="1:7">
      <c r="B231" s="818" t="s">
        <v>1069</v>
      </c>
      <c r="C231" s="811" t="s">
        <v>20</v>
      </c>
      <c r="D231" s="816" t="s">
        <v>21</v>
      </c>
      <c r="E231" s="247" t="s">
        <v>126</v>
      </c>
      <c r="F231" s="247" t="s">
        <v>126</v>
      </c>
      <c r="G231" s="247" t="s">
        <v>2162</v>
      </c>
    </row>
    <row r="232" spans="1:7">
      <c r="B232" s="819"/>
      <c r="C232" s="812"/>
      <c r="D232" s="817"/>
      <c r="E232" s="247" t="s">
        <v>1026</v>
      </c>
      <c r="F232" s="247" t="s">
        <v>23</v>
      </c>
      <c r="G232" s="247" t="s">
        <v>24</v>
      </c>
    </row>
    <row r="233" spans="1:7">
      <c r="B233" s="176" t="s">
        <v>2168</v>
      </c>
      <c r="C233" s="176" t="s">
        <v>2167</v>
      </c>
      <c r="D233" s="830" t="s">
        <v>2166</v>
      </c>
      <c r="E233" s="176">
        <f>F233-4</f>
        <v>45595</v>
      </c>
      <c r="F233" s="176">
        <v>45599</v>
      </c>
      <c r="G233" s="176">
        <f>F233+38</f>
        <v>45637</v>
      </c>
    </row>
    <row r="234" spans="1:7">
      <c r="B234" s="176" t="s">
        <v>2165</v>
      </c>
      <c r="C234" s="176" t="s">
        <v>674</v>
      </c>
      <c r="D234" s="831"/>
      <c r="E234" s="176">
        <f>F234-4</f>
        <v>45602</v>
      </c>
      <c r="F234" s="176">
        <f>F233+7</f>
        <v>45606</v>
      </c>
      <c r="G234" s="176">
        <f>F234+38</f>
        <v>45644</v>
      </c>
    </row>
    <row r="235" spans="1:7">
      <c r="B235" s="176" t="s">
        <v>2164</v>
      </c>
      <c r="C235" s="176" t="s">
        <v>675</v>
      </c>
      <c r="D235" s="831"/>
      <c r="E235" s="176">
        <f>F235-4</f>
        <v>45609</v>
      </c>
      <c r="F235" s="176">
        <f>F234+7</f>
        <v>45613</v>
      </c>
      <c r="G235" s="176">
        <f>F235+38</f>
        <v>45651</v>
      </c>
    </row>
    <row r="236" spans="1:7">
      <c r="B236" s="302" t="s">
        <v>2163</v>
      </c>
      <c r="C236" s="176" t="s">
        <v>676</v>
      </c>
      <c r="D236" s="831"/>
      <c r="E236" s="176">
        <f>F236-4</f>
        <v>45616</v>
      </c>
      <c r="F236" s="176">
        <f>F235+7</f>
        <v>45620</v>
      </c>
      <c r="G236" s="176">
        <f>F236+38</f>
        <v>45658</v>
      </c>
    </row>
    <row r="237" spans="1:7">
      <c r="B237" s="176" t="s">
        <v>1146</v>
      </c>
      <c r="C237" s="176" t="s">
        <v>1113</v>
      </c>
      <c r="D237" s="832"/>
      <c r="E237" s="176">
        <f>F237-4</f>
        <v>45623</v>
      </c>
      <c r="F237" s="176">
        <f>F236+7</f>
        <v>45627</v>
      </c>
      <c r="G237" s="176">
        <f>F237+38</f>
        <v>45665</v>
      </c>
    </row>
    <row r="238" spans="1:7">
      <c r="B238" s="187"/>
      <c r="C238" s="187"/>
      <c r="D238" s="293"/>
      <c r="E238" s="187"/>
      <c r="F238" s="187"/>
      <c r="G238" s="187"/>
    </row>
    <row r="239" spans="1:7">
      <c r="B239" s="818" t="s">
        <v>1623</v>
      </c>
      <c r="C239" s="811" t="s">
        <v>20</v>
      </c>
      <c r="D239" s="816" t="s">
        <v>21</v>
      </c>
      <c r="E239" s="247" t="s">
        <v>126</v>
      </c>
      <c r="F239" s="247" t="s">
        <v>126</v>
      </c>
      <c r="G239" s="247" t="s">
        <v>2162</v>
      </c>
    </row>
    <row r="240" spans="1:7">
      <c r="B240" s="819"/>
      <c r="C240" s="812"/>
      <c r="D240" s="817"/>
      <c r="E240" s="247" t="s">
        <v>1026</v>
      </c>
      <c r="F240" s="247" t="s">
        <v>23</v>
      </c>
      <c r="G240" s="247" t="s">
        <v>24</v>
      </c>
    </row>
    <row r="241" spans="1:8" ht="16.5" customHeight="1">
      <c r="B241" s="180" t="s">
        <v>1049</v>
      </c>
      <c r="C241" s="180"/>
      <c r="D241" s="813" t="s">
        <v>2092</v>
      </c>
      <c r="E241" s="180">
        <f>F241-4</f>
        <v>45595</v>
      </c>
      <c r="F241" s="180">
        <v>45599</v>
      </c>
      <c r="G241" s="180">
        <f>F241+38</f>
        <v>45637</v>
      </c>
    </row>
    <row r="242" spans="1:8">
      <c r="B242" s="176" t="s">
        <v>2161</v>
      </c>
      <c r="C242" s="176" t="s">
        <v>147</v>
      </c>
      <c r="D242" s="814"/>
      <c r="E242" s="176">
        <f>F242-4</f>
        <v>45602</v>
      </c>
      <c r="F242" s="176">
        <f>F241+7</f>
        <v>45606</v>
      </c>
      <c r="G242" s="176">
        <f>F242+38</f>
        <v>45644</v>
      </c>
    </row>
    <row r="243" spans="1:8">
      <c r="B243" s="176" t="s">
        <v>2094</v>
      </c>
      <c r="C243" s="176" t="s">
        <v>80</v>
      </c>
      <c r="D243" s="814"/>
      <c r="E243" s="176">
        <f>F243-4</f>
        <v>45609</v>
      </c>
      <c r="F243" s="176">
        <f>F242+7</f>
        <v>45613</v>
      </c>
      <c r="G243" s="176">
        <f>F243+38</f>
        <v>45651</v>
      </c>
    </row>
    <row r="244" spans="1:8">
      <c r="B244" s="302" t="s">
        <v>2089</v>
      </c>
      <c r="C244" s="176" t="s">
        <v>146</v>
      </c>
      <c r="D244" s="814"/>
      <c r="E244" s="176">
        <f>F244-4</f>
        <v>45616</v>
      </c>
      <c r="F244" s="176">
        <f>F243+7</f>
        <v>45620</v>
      </c>
      <c r="G244" s="176">
        <f>F244+38</f>
        <v>45658</v>
      </c>
    </row>
    <row r="245" spans="1:8">
      <c r="B245" s="176"/>
      <c r="C245" s="176"/>
      <c r="D245" s="815"/>
      <c r="E245" s="176">
        <f>F245-4</f>
        <v>45623</v>
      </c>
      <c r="F245" s="176">
        <f>F244+7</f>
        <v>45627</v>
      </c>
      <c r="G245" s="176">
        <f>F245+38</f>
        <v>45665</v>
      </c>
    </row>
    <row r="246" spans="1:8">
      <c r="B246" s="187"/>
      <c r="C246" s="187"/>
      <c r="D246" s="293"/>
      <c r="E246" s="187"/>
      <c r="F246" s="187"/>
      <c r="G246" s="187"/>
    </row>
    <row r="247" spans="1:8">
      <c r="A247" s="223" t="s">
        <v>2160</v>
      </c>
    </row>
    <row r="248" spans="1:8">
      <c r="B248" s="811" t="s">
        <v>19</v>
      </c>
      <c r="C248" s="811" t="s">
        <v>20</v>
      </c>
      <c r="D248" s="816" t="s">
        <v>21</v>
      </c>
      <c r="E248" s="247" t="s">
        <v>126</v>
      </c>
      <c r="F248" s="247" t="s">
        <v>126</v>
      </c>
      <c r="G248" s="247" t="s">
        <v>2159</v>
      </c>
      <c r="H248" s="247" t="s">
        <v>2146</v>
      </c>
    </row>
    <row r="249" spans="1:8">
      <c r="B249" s="812"/>
      <c r="C249" s="812"/>
      <c r="D249" s="817"/>
      <c r="E249" s="247" t="s">
        <v>1026</v>
      </c>
      <c r="F249" s="247" t="s">
        <v>23</v>
      </c>
      <c r="G249" s="247" t="s">
        <v>24</v>
      </c>
      <c r="H249" s="247" t="s">
        <v>24</v>
      </c>
    </row>
    <row r="250" spans="1:8" ht="16.5" customHeight="1">
      <c r="B250" s="176" t="s">
        <v>2158</v>
      </c>
      <c r="C250" s="176" t="s">
        <v>145</v>
      </c>
      <c r="D250" s="808" t="s">
        <v>2157</v>
      </c>
      <c r="E250" s="176">
        <f>F250-4</f>
        <v>45599</v>
      </c>
      <c r="F250" s="176">
        <v>45603</v>
      </c>
      <c r="G250" s="176">
        <f>F250+26</f>
        <v>45629</v>
      </c>
      <c r="H250" s="176" t="s">
        <v>2156</v>
      </c>
    </row>
    <row r="251" spans="1:8">
      <c r="B251" s="176" t="s">
        <v>2155</v>
      </c>
      <c r="C251" s="176" t="s">
        <v>2154</v>
      </c>
      <c r="D251" s="809"/>
      <c r="E251" s="176">
        <f>F251-4</f>
        <v>45606</v>
      </c>
      <c r="F251" s="176">
        <f>F250+7</f>
        <v>45610</v>
      </c>
      <c r="G251" s="176">
        <f>F251+26</f>
        <v>45636</v>
      </c>
      <c r="H251" s="176" t="s">
        <v>2148</v>
      </c>
    </row>
    <row r="252" spans="1:8">
      <c r="B252" s="176" t="s">
        <v>2153</v>
      </c>
      <c r="C252" s="176" t="s">
        <v>79</v>
      </c>
      <c r="D252" s="809"/>
      <c r="E252" s="176">
        <f>F252-4</f>
        <v>45613</v>
      </c>
      <c r="F252" s="176">
        <f>F251+7</f>
        <v>45617</v>
      </c>
      <c r="G252" s="176">
        <f>F252+26</f>
        <v>45643</v>
      </c>
      <c r="H252" s="176" t="s">
        <v>2151</v>
      </c>
    </row>
    <row r="253" spans="1:8">
      <c r="B253" s="302" t="s">
        <v>2152</v>
      </c>
      <c r="C253" s="176" t="s">
        <v>650</v>
      </c>
      <c r="D253" s="809"/>
      <c r="E253" s="176">
        <f>F253-4</f>
        <v>45620</v>
      </c>
      <c r="F253" s="176">
        <f>F252+7</f>
        <v>45624</v>
      </c>
      <c r="G253" s="176">
        <f>F253+26</f>
        <v>45650</v>
      </c>
      <c r="H253" s="176" t="s">
        <v>2151</v>
      </c>
    </row>
    <row r="254" spans="1:8">
      <c r="B254" s="176" t="s">
        <v>2150</v>
      </c>
      <c r="C254" s="176" t="s">
        <v>2149</v>
      </c>
      <c r="D254" s="810"/>
      <c r="E254" s="176">
        <f>F254-4</f>
        <v>45627</v>
      </c>
      <c r="F254" s="176">
        <f>F253+7</f>
        <v>45631</v>
      </c>
      <c r="G254" s="176">
        <f>F254+26</f>
        <v>45657</v>
      </c>
      <c r="H254" s="176" t="s">
        <v>2148</v>
      </c>
    </row>
    <row r="255" spans="1:8">
      <c r="B255" s="252"/>
      <c r="C255" s="252"/>
      <c r="D255" s="225"/>
      <c r="E255" s="187"/>
      <c r="F255" s="187"/>
      <c r="G255" s="187"/>
      <c r="H255" s="187"/>
    </row>
    <row r="256" spans="1:8">
      <c r="B256" s="818" t="s">
        <v>1069</v>
      </c>
      <c r="C256" s="811" t="s">
        <v>20</v>
      </c>
      <c r="D256" s="816" t="s">
        <v>21</v>
      </c>
      <c r="E256" s="247" t="s">
        <v>126</v>
      </c>
      <c r="F256" s="247" t="s">
        <v>126</v>
      </c>
      <c r="G256" s="247" t="s">
        <v>2147</v>
      </c>
      <c r="H256" s="247" t="s">
        <v>2146</v>
      </c>
    </row>
    <row r="257" spans="1:8">
      <c r="B257" s="819"/>
      <c r="C257" s="812"/>
      <c r="D257" s="817"/>
      <c r="E257" s="247" t="s">
        <v>1026</v>
      </c>
      <c r="F257" s="247" t="s">
        <v>23</v>
      </c>
      <c r="G257" s="247" t="s">
        <v>24</v>
      </c>
      <c r="H257" s="247" t="s">
        <v>24</v>
      </c>
    </row>
    <row r="258" spans="1:8">
      <c r="B258" s="180" t="s">
        <v>2096</v>
      </c>
      <c r="C258" s="180"/>
      <c r="D258" s="813" t="s">
        <v>2092</v>
      </c>
      <c r="E258" s="180">
        <f>F258-4</f>
        <v>45595</v>
      </c>
      <c r="F258" s="180">
        <v>45599</v>
      </c>
      <c r="G258" s="180">
        <f>F258+38</f>
        <v>45637</v>
      </c>
      <c r="H258" s="180" t="s">
        <v>2093</v>
      </c>
    </row>
    <row r="259" spans="1:8">
      <c r="B259" s="176" t="s">
        <v>2091</v>
      </c>
      <c r="C259" s="176" t="s">
        <v>147</v>
      </c>
      <c r="D259" s="814"/>
      <c r="E259" s="176">
        <f>F259-4</f>
        <v>45602</v>
      </c>
      <c r="F259" s="176">
        <f>F258+7</f>
        <v>45606</v>
      </c>
      <c r="G259" s="176">
        <f>F259+38</f>
        <v>45644</v>
      </c>
      <c r="H259" s="176" t="s">
        <v>2093</v>
      </c>
    </row>
    <row r="260" spans="1:8">
      <c r="B260" s="176" t="s">
        <v>2094</v>
      </c>
      <c r="C260" s="176" t="s">
        <v>80</v>
      </c>
      <c r="D260" s="814"/>
      <c r="E260" s="176">
        <f>F260-4</f>
        <v>45609</v>
      </c>
      <c r="F260" s="176">
        <f>F259+7</f>
        <v>45613</v>
      </c>
      <c r="G260" s="176">
        <f>F260+38</f>
        <v>45651</v>
      </c>
      <c r="H260" s="176" t="s">
        <v>2093</v>
      </c>
    </row>
    <row r="261" spans="1:8">
      <c r="B261" s="302" t="s">
        <v>2089</v>
      </c>
      <c r="C261" s="176" t="s">
        <v>146</v>
      </c>
      <c r="D261" s="814"/>
      <c r="E261" s="176">
        <f>F261-4</f>
        <v>45616</v>
      </c>
      <c r="F261" s="176">
        <f>F260+7</f>
        <v>45620</v>
      </c>
      <c r="G261" s="176">
        <f>F261+38</f>
        <v>45658</v>
      </c>
      <c r="H261" s="176" t="s">
        <v>2095</v>
      </c>
    </row>
    <row r="262" spans="1:8">
      <c r="B262" s="176"/>
      <c r="C262" s="176"/>
      <c r="D262" s="815"/>
      <c r="E262" s="176">
        <f>F262-4</f>
        <v>45623</v>
      </c>
      <c r="F262" s="176">
        <f>F261+7</f>
        <v>45627</v>
      </c>
      <c r="G262" s="176">
        <f>F262+38</f>
        <v>45665</v>
      </c>
      <c r="H262" s="176" t="s">
        <v>2093</v>
      </c>
    </row>
    <row r="263" spans="1:8">
      <c r="B263" s="223"/>
      <c r="C263" s="223"/>
      <c r="D263" s="286"/>
      <c r="E263" s="187"/>
      <c r="F263" s="187"/>
      <c r="G263" s="187"/>
    </row>
    <row r="264" spans="1:8">
      <c r="A264" s="223" t="s">
        <v>47</v>
      </c>
      <c r="B264" s="173"/>
      <c r="C264" s="173"/>
      <c r="E264" s="223"/>
      <c r="F264" s="223"/>
      <c r="G264" s="221"/>
    </row>
    <row r="265" spans="1:8">
      <c r="B265" s="811" t="s">
        <v>19</v>
      </c>
      <c r="C265" s="811" t="s">
        <v>20</v>
      </c>
      <c r="D265" s="816" t="s">
        <v>21</v>
      </c>
      <c r="E265" s="247" t="s">
        <v>126</v>
      </c>
      <c r="F265" s="247" t="s">
        <v>126</v>
      </c>
      <c r="G265" s="247" t="s">
        <v>140</v>
      </c>
    </row>
    <row r="266" spans="1:8">
      <c r="B266" s="812"/>
      <c r="C266" s="812"/>
      <c r="D266" s="817"/>
      <c r="E266" s="247" t="s">
        <v>1026</v>
      </c>
      <c r="F266" s="247" t="s">
        <v>23</v>
      </c>
      <c r="G266" s="247" t="s">
        <v>24</v>
      </c>
    </row>
    <row r="267" spans="1:8" ht="16.5" customHeight="1">
      <c r="B267" s="179" t="s">
        <v>2130</v>
      </c>
      <c r="C267" s="179" t="s">
        <v>2125</v>
      </c>
      <c r="D267" s="808" t="s">
        <v>2124</v>
      </c>
      <c r="E267" s="176">
        <f>F267-4</f>
        <v>45595</v>
      </c>
      <c r="F267" s="176">
        <v>45599</v>
      </c>
      <c r="G267" s="176">
        <f>F267+22</f>
        <v>45621</v>
      </c>
    </row>
    <row r="268" spans="1:8">
      <c r="B268" s="182" t="s">
        <v>2023</v>
      </c>
      <c r="C268" s="182"/>
      <c r="D268" s="809"/>
      <c r="E268" s="180">
        <f>F268-4</f>
        <v>45602</v>
      </c>
      <c r="F268" s="180">
        <f>F267+7</f>
        <v>45606</v>
      </c>
      <c r="G268" s="180">
        <f>F268+22</f>
        <v>45628</v>
      </c>
    </row>
    <row r="269" spans="1:8">
      <c r="B269" s="179" t="s">
        <v>2145</v>
      </c>
      <c r="C269" s="179" t="s">
        <v>2122</v>
      </c>
      <c r="D269" s="809"/>
      <c r="E269" s="176">
        <f>F269-4</f>
        <v>45609</v>
      </c>
      <c r="F269" s="176">
        <f>F268+7</f>
        <v>45613</v>
      </c>
      <c r="G269" s="176">
        <f>F269+22</f>
        <v>45635</v>
      </c>
    </row>
    <row r="270" spans="1:8">
      <c r="B270" s="179" t="s">
        <v>2121</v>
      </c>
      <c r="C270" s="179" t="s">
        <v>80</v>
      </c>
      <c r="D270" s="809"/>
      <c r="E270" s="176">
        <f>F270-4</f>
        <v>45616</v>
      </c>
      <c r="F270" s="176">
        <f>F269+7</f>
        <v>45620</v>
      </c>
      <c r="G270" s="176">
        <f>F270+22</f>
        <v>45642</v>
      </c>
    </row>
    <row r="271" spans="1:8">
      <c r="B271" s="179" t="s">
        <v>614</v>
      </c>
      <c r="C271" s="179" t="s">
        <v>60</v>
      </c>
      <c r="D271" s="810"/>
      <c r="E271" s="176">
        <f>F271-4</f>
        <v>45623</v>
      </c>
      <c r="F271" s="176">
        <f>F270+7</f>
        <v>45627</v>
      </c>
      <c r="G271" s="176">
        <f>F271+22</f>
        <v>45649</v>
      </c>
    </row>
    <row r="272" spans="1:8">
      <c r="B272" s="209"/>
      <c r="C272" s="209"/>
      <c r="D272" s="225"/>
      <c r="E272" s="187"/>
      <c r="F272" s="187"/>
      <c r="G272" s="187"/>
    </row>
    <row r="273" spans="1:8">
      <c r="A273" s="223" t="s">
        <v>2144</v>
      </c>
      <c r="B273" s="252"/>
      <c r="C273" s="219"/>
      <c r="D273" s="286"/>
      <c r="E273" s="223"/>
      <c r="F273" s="223"/>
      <c r="G273" s="221"/>
    </row>
    <row r="274" spans="1:8">
      <c r="A274" s="223"/>
      <c r="B274" s="811" t="s">
        <v>2143</v>
      </c>
      <c r="C274" s="811" t="s">
        <v>1910</v>
      </c>
      <c r="D274" s="816" t="s">
        <v>1261</v>
      </c>
      <c r="E274" s="247" t="s">
        <v>126</v>
      </c>
      <c r="F274" s="247" t="s">
        <v>126</v>
      </c>
      <c r="G274" s="247" t="s">
        <v>2142</v>
      </c>
    </row>
    <row r="275" spans="1:8">
      <c r="A275" s="223"/>
      <c r="B275" s="812"/>
      <c r="C275" s="812"/>
      <c r="D275" s="817"/>
      <c r="E275" s="247" t="s">
        <v>1026</v>
      </c>
      <c r="F275" s="247" t="s">
        <v>23</v>
      </c>
      <c r="G275" s="247" t="s">
        <v>24</v>
      </c>
    </row>
    <row r="276" spans="1:8" ht="16.5" customHeight="1">
      <c r="A276" s="223"/>
      <c r="B276" s="176" t="s">
        <v>2141</v>
      </c>
      <c r="C276" s="176" t="s">
        <v>2140</v>
      </c>
      <c r="D276" s="808" t="s">
        <v>2139</v>
      </c>
      <c r="E276" s="176">
        <f>F276-6</f>
        <v>45595</v>
      </c>
      <c r="F276" s="176">
        <v>45601</v>
      </c>
      <c r="G276" s="176">
        <f>F276+30</f>
        <v>45631</v>
      </c>
    </row>
    <row r="277" spans="1:8">
      <c r="A277" s="223"/>
      <c r="B277" s="176" t="s">
        <v>2138</v>
      </c>
      <c r="C277" s="176" t="s">
        <v>2137</v>
      </c>
      <c r="D277" s="809"/>
      <c r="E277" s="176">
        <f>F277-6</f>
        <v>45602</v>
      </c>
      <c r="F277" s="176">
        <f>F276+7</f>
        <v>45608</v>
      </c>
      <c r="G277" s="176">
        <f>F277+30</f>
        <v>45638</v>
      </c>
    </row>
    <row r="278" spans="1:8">
      <c r="A278" s="223"/>
      <c r="B278" s="176" t="s">
        <v>2136</v>
      </c>
      <c r="C278" s="176" t="s">
        <v>2135</v>
      </c>
      <c r="D278" s="809"/>
      <c r="E278" s="176">
        <f>F278-6</f>
        <v>45609</v>
      </c>
      <c r="F278" s="176">
        <f>F277+7</f>
        <v>45615</v>
      </c>
      <c r="G278" s="176">
        <f>F278+30</f>
        <v>45645</v>
      </c>
    </row>
    <row r="279" spans="1:8">
      <c r="A279" s="223"/>
      <c r="B279" s="302" t="s">
        <v>2134</v>
      </c>
      <c r="C279" s="176" t="s">
        <v>2133</v>
      </c>
      <c r="D279" s="809"/>
      <c r="E279" s="176">
        <f>F279-6</f>
        <v>45616</v>
      </c>
      <c r="F279" s="176">
        <f>F278+7</f>
        <v>45622</v>
      </c>
      <c r="G279" s="176">
        <f>F279+30</f>
        <v>45652</v>
      </c>
    </row>
    <row r="280" spans="1:8">
      <c r="B280" s="176" t="s">
        <v>2132</v>
      </c>
      <c r="C280" s="176"/>
      <c r="D280" s="810"/>
      <c r="E280" s="176">
        <f>F280-6</f>
        <v>45623</v>
      </c>
      <c r="F280" s="176">
        <f>F279+7</f>
        <v>45629</v>
      </c>
      <c r="G280" s="176">
        <f>F280+30</f>
        <v>45659</v>
      </c>
    </row>
    <row r="281" spans="1:8">
      <c r="B281" s="173"/>
      <c r="C281" s="173"/>
      <c r="F281" s="187"/>
      <c r="G281" s="187"/>
    </row>
    <row r="282" spans="1:8">
      <c r="A282" s="223" t="s">
        <v>54</v>
      </c>
      <c r="B282" s="173"/>
      <c r="C282" s="173"/>
      <c r="F282" s="223"/>
      <c r="G282" s="221"/>
    </row>
    <row r="283" spans="1:8">
      <c r="B283" s="811" t="s">
        <v>19</v>
      </c>
      <c r="C283" s="811" t="s">
        <v>20</v>
      </c>
      <c r="D283" s="816" t="s">
        <v>21</v>
      </c>
      <c r="E283" s="247" t="s">
        <v>126</v>
      </c>
      <c r="F283" s="247" t="s">
        <v>126</v>
      </c>
      <c r="G283" s="247" t="s">
        <v>47</v>
      </c>
      <c r="H283" s="247" t="s">
        <v>2131</v>
      </c>
    </row>
    <row r="284" spans="1:8">
      <c r="B284" s="812"/>
      <c r="C284" s="812"/>
      <c r="D284" s="817"/>
      <c r="E284" s="247" t="s">
        <v>1026</v>
      </c>
      <c r="F284" s="247" t="s">
        <v>23</v>
      </c>
      <c r="G284" s="247" t="s">
        <v>24</v>
      </c>
      <c r="H284" s="247" t="s">
        <v>24</v>
      </c>
    </row>
    <row r="285" spans="1:8" ht="16.5" customHeight="1">
      <c r="B285" s="179" t="s">
        <v>2130</v>
      </c>
      <c r="C285" s="179" t="s">
        <v>2125</v>
      </c>
      <c r="D285" s="808" t="s">
        <v>2124</v>
      </c>
      <c r="E285" s="176">
        <f>F285-4</f>
        <v>45595</v>
      </c>
      <c r="F285" s="176">
        <v>45599</v>
      </c>
      <c r="G285" s="176">
        <f>F285+22</f>
        <v>45621</v>
      </c>
      <c r="H285" s="176" t="s">
        <v>2120</v>
      </c>
    </row>
    <row r="286" spans="1:8">
      <c r="B286" s="182" t="s">
        <v>1020</v>
      </c>
      <c r="C286" s="182"/>
      <c r="D286" s="809"/>
      <c r="E286" s="180">
        <f>F286-4</f>
        <v>45602</v>
      </c>
      <c r="F286" s="180">
        <f>F285+7</f>
        <v>45606</v>
      </c>
      <c r="G286" s="180">
        <f>F286+22</f>
        <v>45628</v>
      </c>
      <c r="H286" s="180" t="s">
        <v>2120</v>
      </c>
    </row>
    <row r="287" spans="1:8">
      <c r="B287" s="179" t="s">
        <v>2123</v>
      </c>
      <c r="C287" s="179" t="s">
        <v>2129</v>
      </c>
      <c r="D287" s="809"/>
      <c r="E287" s="176">
        <f>F287-4</f>
        <v>45609</v>
      </c>
      <c r="F287" s="176">
        <f>F286+7</f>
        <v>45613</v>
      </c>
      <c r="G287" s="176">
        <f>F287+22</f>
        <v>45635</v>
      </c>
      <c r="H287" s="176" t="s">
        <v>2120</v>
      </c>
    </row>
    <row r="288" spans="1:8">
      <c r="B288" s="179" t="s">
        <v>2121</v>
      </c>
      <c r="C288" s="179" t="s">
        <v>80</v>
      </c>
      <c r="D288" s="809"/>
      <c r="E288" s="176">
        <f>F288-4</f>
        <v>45616</v>
      </c>
      <c r="F288" s="176">
        <f>F287+7</f>
        <v>45620</v>
      </c>
      <c r="G288" s="176">
        <f>F288+22</f>
        <v>45642</v>
      </c>
      <c r="H288" s="176" t="s">
        <v>2120</v>
      </c>
    </row>
    <row r="289" spans="1:8">
      <c r="B289" s="179" t="s">
        <v>614</v>
      </c>
      <c r="C289" s="179" t="s">
        <v>60</v>
      </c>
      <c r="D289" s="810"/>
      <c r="E289" s="176">
        <f>F289-4</f>
        <v>45623</v>
      </c>
      <c r="F289" s="176">
        <f>F288+7</f>
        <v>45627</v>
      </c>
      <c r="G289" s="176">
        <f>F289+22</f>
        <v>45649</v>
      </c>
      <c r="H289" s="176" t="s">
        <v>2120</v>
      </c>
    </row>
    <row r="290" spans="1:8">
      <c r="B290" s="173"/>
      <c r="C290" s="173"/>
      <c r="E290" s="187"/>
      <c r="F290" s="187"/>
      <c r="G290" s="187"/>
    </row>
    <row r="291" spans="1:8">
      <c r="A291" s="223" t="s">
        <v>144</v>
      </c>
      <c r="B291" s="173"/>
      <c r="C291" s="173"/>
    </row>
    <row r="292" spans="1:8">
      <c r="B292" s="811" t="s">
        <v>19</v>
      </c>
      <c r="C292" s="811" t="s">
        <v>20</v>
      </c>
      <c r="D292" s="816" t="s">
        <v>21</v>
      </c>
      <c r="E292" s="247" t="s">
        <v>126</v>
      </c>
      <c r="F292" s="247" t="s">
        <v>126</v>
      </c>
      <c r="G292" s="247" t="s">
        <v>2128</v>
      </c>
      <c r="H292" s="247" t="s">
        <v>2127</v>
      </c>
    </row>
    <row r="293" spans="1:8">
      <c r="B293" s="812"/>
      <c r="C293" s="812"/>
      <c r="D293" s="817"/>
      <c r="E293" s="247" t="s">
        <v>1026</v>
      </c>
      <c r="F293" s="247" t="s">
        <v>23</v>
      </c>
      <c r="G293" s="247" t="s">
        <v>24</v>
      </c>
      <c r="H293" s="247" t="s">
        <v>24</v>
      </c>
    </row>
    <row r="294" spans="1:8" ht="16.5" customHeight="1">
      <c r="B294" s="179" t="s">
        <v>2126</v>
      </c>
      <c r="C294" s="179" t="s">
        <v>2125</v>
      </c>
      <c r="D294" s="808" t="s">
        <v>2124</v>
      </c>
      <c r="E294" s="176">
        <f>F294-4</f>
        <v>45595</v>
      </c>
      <c r="F294" s="176">
        <v>45599</v>
      </c>
      <c r="G294" s="176">
        <f>F294+22</f>
        <v>45621</v>
      </c>
      <c r="H294" s="176" t="s">
        <v>2120</v>
      </c>
    </row>
    <row r="295" spans="1:8">
      <c r="B295" s="182" t="s">
        <v>2023</v>
      </c>
      <c r="C295" s="182"/>
      <c r="D295" s="809"/>
      <c r="E295" s="180">
        <f>F295-4</f>
        <v>45602</v>
      </c>
      <c r="F295" s="180">
        <f>F294+7</f>
        <v>45606</v>
      </c>
      <c r="G295" s="180">
        <f>F295+22</f>
        <v>45628</v>
      </c>
      <c r="H295" s="180" t="s">
        <v>2120</v>
      </c>
    </row>
    <row r="296" spans="1:8">
      <c r="B296" s="179" t="s">
        <v>2123</v>
      </c>
      <c r="C296" s="179" t="s">
        <v>2122</v>
      </c>
      <c r="D296" s="809"/>
      <c r="E296" s="176">
        <f>F296-4</f>
        <v>45609</v>
      </c>
      <c r="F296" s="176">
        <f>F295+7</f>
        <v>45613</v>
      </c>
      <c r="G296" s="176">
        <f>F296+22</f>
        <v>45635</v>
      </c>
      <c r="H296" s="176" t="s">
        <v>2120</v>
      </c>
    </row>
    <row r="297" spans="1:8">
      <c r="B297" s="179" t="s">
        <v>2121</v>
      </c>
      <c r="C297" s="179" t="s">
        <v>80</v>
      </c>
      <c r="D297" s="809"/>
      <c r="E297" s="176">
        <f>F297-4</f>
        <v>45616</v>
      </c>
      <c r="F297" s="176">
        <f>F296+7</f>
        <v>45620</v>
      </c>
      <c r="G297" s="176">
        <f>F297+22</f>
        <v>45642</v>
      </c>
      <c r="H297" s="176" t="s">
        <v>2120</v>
      </c>
    </row>
    <row r="298" spans="1:8">
      <c r="B298" s="179" t="s">
        <v>614</v>
      </c>
      <c r="C298" s="179" t="s">
        <v>60</v>
      </c>
      <c r="D298" s="810"/>
      <c r="E298" s="176">
        <f>F298-4</f>
        <v>45623</v>
      </c>
      <c r="F298" s="176">
        <f>F297+7</f>
        <v>45627</v>
      </c>
      <c r="G298" s="176">
        <f>F298+22</f>
        <v>45649</v>
      </c>
      <c r="H298" s="176" t="s">
        <v>2120</v>
      </c>
    </row>
    <row r="299" spans="1:8">
      <c r="B299" s="209"/>
      <c r="C299" s="209"/>
      <c r="D299" s="225"/>
      <c r="E299" s="187"/>
      <c r="F299" s="187"/>
      <c r="G299" s="187"/>
      <c r="H299" s="187"/>
    </row>
    <row r="300" spans="1:8">
      <c r="A300" s="223" t="s">
        <v>141</v>
      </c>
      <c r="B300" s="173"/>
      <c r="C300" s="173"/>
      <c r="E300" s="223"/>
      <c r="F300" s="223"/>
      <c r="G300" s="221"/>
    </row>
    <row r="301" spans="1:8">
      <c r="B301" s="811" t="s">
        <v>19</v>
      </c>
      <c r="C301" s="811" t="s">
        <v>20</v>
      </c>
      <c r="D301" s="816" t="s">
        <v>21</v>
      </c>
      <c r="E301" s="247" t="s">
        <v>126</v>
      </c>
      <c r="F301" s="247" t="s">
        <v>126</v>
      </c>
      <c r="G301" s="247" t="s">
        <v>2119</v>
      </c>
    </row>
    <row r="302" spans="1:8">
      <c r="B302" s="812"/>
      <c r="C302" s="812"/>
      <c r="D302" s="817"/>
      <c r="E302" s="247" t="s">
        <v>1026</v>
      </c>
      <c r="F302" s="247" t="s">
        <v>23</v>
      </c>
      <c r="G302" s="247" t="s">
        <v>24</v>
      </c>
    </row>
    <row r="303" spans="1:8" ht="16.5" customHeight="1">
      <c r="B303" s="179" t="s">
        <v>2118</v>
      </c>
      <c r="C303" s="179" t="s">
        <v>2106</v>
      </c>
      <c r="D303" s="808" t="s">
        <v>2117</v>
      </c>
      <c r="E303" s="176">
        <f>F303-5</f>
        <v>45596</v>
      </c>
      <c r="F303" s="176">
        <v>45601</v>
      </c>
      <c r="G303" s="176">
        <f>F303+25</f>
        <v>45626</v>
      </c>
    </row>
    <row r="304" spans="1:8">
      <c r="B304" s="179" t="s">
        <v>2116</v>
      </c>
      <c r="C304" s="179" t="s">
        <v>2115</v>
      </c>
      <c r="D304" s="809"/>
      <c r="E304" s="176">
        <f>F304-5</f>
        <v>45603</v>
      </c>
      <c r="F304" s="176">
        <f>F303+7</f>
        <v>45608</v>
      </c>
      <c r="G304" s="176">
        <f>F304+25</f>
        <v>45633</v>
      </c>
    </row>
    <row r="305" spans="1:7">
      <c r="B305" s="179" t="s">
        <v>2102</v>
      </c>
      <c r="C305" s="179" t="s">
        <v>73</v>
      </c>
      <c r="D305" s="809"/>
      <c r="E305" s="176">
        <f>F305-5</f>
        <v>45610</v>
      </c>
      <c r="F305" s="176">
        <f>F304+7</f>
        <v>45615</v>
      </c>
      <c r="G305" s="176">
        <f>F305+25</f>
        <v>45640</v>
      </c>
    </row>
    <row r="306" spans="1:7">
      <c r="B306" s="179" t="s">
        <v>2101</v>
      </c>
      <c r="C306" s="179" t="s">
        <v>2100</v>
      </c>
      <c r="D306" s="809"/>
      <c r="E306" s="176">
        <f>F306-5</f>
        <v>45617</v>
      </c>
      <c r="F306" s="176">
        <f>F305+7</f>
        <v>45622</v>
      </c>
      <c r="G306" s="176">
        <f>F306+25</f>
        <v>45647</v>
      </c>
    </row>
    <row r="307" spans="1:7">
      <c r="B307" s="179" t="s">
        <v>2114</v>
      </c>
      <c r="C307" s="179" t="s">
        <v>866</v>
      </c>
      <c r="D307" s="810"/>
      <c r="E307" s="176">
        <f>F307-5</f>
        <v>45624</v>
      </c>
      <c r="F307" s="176">
        <f>F306+7</f>
        <v>45629</v>
      </c>
      <c r="G307" s="176">
        <f>F307+25</f>
        <v>45654</v>
      </c>
    </row>
    <row r="308" spans="1:7">
      <c r="B308" s="285"/>
      <c r="C308" s="285"/>
      <c r="E308" s="187"/>
      <c r="F308" s="187"/>
      <c r="G308" s="187"/>
    </row>
    <row r="309" spans="1:7">
      <c r="A309" s="223" t="s">
        <v>2113</v>
      </c>
      <c r="B309" s="173"/>
      <c r="C309" s="173"/>
      <c r="F309" s="223"/>
      <c r="G309" s="221"/>
    </row>
    <row r="310" spans="1:7">
      <c r="B310" s="811" t="s">
        <v>19</v>
      </c>
      <c r="C310" s="811" t="s">
        <v>20</v>
      </c>
      <c r="D310" s="816" t="s">
        <v>21</v>
      </c>
      <c r="E310" s="247" t="s">
        <v>126</v>
      </c>
      <c r="F310" s="247" t="s">
        <v>126</v>
      </c>
      <c r="G310" s="247" t="s">
        <v>2112</v>
      </c>
    </row>
    <row r="311" spans="1:7">
      <c r="B311" s="812"/>
      <c r="C311" s="812"/>
      <c r="D311" s="817"/>
      <c r="E311" s="247" t="s">
        <v>1026</v>
      </c>
      <c r="F311" s="247" t="s">
        <v>23</v>
      </c>
      <c r="G311" s="247" t="s">
        <v>24</v>
      </c>
    </row>
    <row r="312" spans="1:7" ht="16.5" customHeight="1">
      <c r="B312" s="179" t="s">
        <v>2107</v>
      </c>
      <c r="C312" s="179" t="s">
        <v>2106</v>
      </c>
      <c r="D312" s="808" t="s">
        <v>2105</v>
      </c>
      <c r="E312" s="176">
        <f>F312-5</f>
        <v>45596</v>
      </c>
      <c r="F312" s="176">
        <v>45601</v>
      </c>
      <c r="G312" s="176">
        <f>F312+33</f>
        <v>45634</v>
      </c>
    </row>
    <row r="313" spans="1:7">
      <c r="B313" s="179" t="s">
        <v>2111</v>
      </c>
      <c r="C313" s="179" t="s">
        <v>2103</v>
      </c>
      <c r="D313" s="809"/>
      <c r="E313" s="176">
        <f>F313-5</f>
        <v>45603</v>
      </c>
      <c r="F313" s="176">
        <f>F312+7</f>
        <v>45608</v>
      </c>
      <c r="G313" s="176">
        <f>F313+33</f>
        <v>45641</v>
      </c>
    </row>
    <row r="314" spans="1:7">
      <c r="B314" s="179" t="s">
        <v>2102</v>
      </c>
      <c r="C314" s="179" t="s">
        <v>73</v>
      </c>
      <c r="D314" s="809"/>
      <c r="E314" s="176">
        <f>F314-5</f>
        <v>45610</v>
      </c>
      <c r="F314" s="176">
        <f>F313+7</f>
        <v>45615</v>
      </c>
      <c r="G314" s="176">
        <f>F314+33</f>
        <v>45648</v>
      </c>
    </row>
    <row r="315" spans="1:7">
      <c r="B315" s="179" t="s">
        <v>2101</v>
      </c>
      <c r="C315" s="179" t="s">
        <v>2100</v>
      </c>
      <c r="D315" s="809"/>
      <c r="E315" s="176">
        <f>F315-5</f>
        <v>45617</v>
      </c>
      <c r="F315" s="176">
        <f>F314+7</f>
        <v>45622</v>
      </c>
      <c r="G315" s="176">
        <f>F315+33</f>
        <v>45655</v>
      </c>
    </row>
    <row r="316" spans="1:7">
      <c r="B316" s="179" t="s">
        <v>2110</v>
      </c>
      <c r="C316" s="179" t="s">
        <v>866</v>
      </c>
      <c r="D316" s="810"/>
      <c r="E316" s="176">
        <f>F316-5</f>
        <v>45624</v>
      </c>
      <c r="F316" s="176">
        <f>F315+7</f>
        <v>45629</v>
      </c>
      <c r="G316" s="176">
        <f>F316+33</f>
        <v>45662</v>
      </c>
    </row>
    <row r="317" spans="1:7">
      <c r="A317" s="223" t="s">
        <v>2109</v>
      </c>
      <c r="B317" s="252"/>
      <c r="C317" s="252"/>
      <c r="D317" s="225"/>
      <c r="E317" s="187"/>
      <c r="F317" s="187"/>
      <c r="G317" s="303"/>
    </row>
    <row r="318" spans="1:7">
      <c r="B318" s="811" t="s">
        <v>19</v>
      </c>
      <c r="C318" s="811" t="s">
        <v>20</v>
      </c>
      <c r="D318" s="816" t="s">
        <v>21</v>
      </c>
      <c r="E318" s="247" t="s">
        <v>126</v>
      </c>
      <c r="F318" s="247" t="s">
        <v>126</v>
      </c>
      <c r="G318" s="247" t="s">
        <v>2108</v>
      </c>
    </row>
    <row r="319" spans="1:7">
      <c r="B319" s="812"/>
      <c r="C319" s="812"/>
      <c r="D319" s="817"/>
      <c r="E319" s="247" t="s">
        <v>1026</v>
      </c>
      <c r="F319" s="247" t="s">
        <v>23</v>
      </c>
      <c r="G319" s="247" t="s">
        <v>24</v>
      </c>
    </row>
    <row r="320" spans="1:7" ht="16.5" customHeight="1">
      <c r="B320" s="179" t="s">
        <v>2107</v>
      </c>
      <c r="C320" s="179" t="s">
        <v>2106</v>
      </c>
      <c r="D320" s="808" t="s">
        <v>2105</v>
      </c>
      <c r="E320" s="176">
        <f>F320-5</f>
        <v>45596</v>
      </c>
      <c r="F320" s="176">
        <v>45601</v>
      </c>
      <c r="G320" s="176">
        <f>F320+35</f>
        <v>45636</v>
      </c>
    </row>
    <row r="321" spans="1:8">
      <c r="B321" s="179" t="s">
        <v>2104</v>
      </c>
      <c r="C321" s="179" t="s">
        <v>2103</v>
      </c>
      <c r="D321" s="809"/>
      <c r="E321" s="176">
        <f>F321-5</f>
        <v>45603</v>
      </c>
      <c r="F321" s="176">
        <f>F320+7</f>
        <v>45608</v>
      </c>
      <c r="G321" s="176">
        <f>F321+35</f>
        <v>45643</v>
      </c>
    </row>
    <row r="322" spans="1:8">
      <c r="B322" s="179" t="s">
        <v>2102</v>
      </c>
      <c r="C322" s="179" t="s">
        <v>73</v>
      </c>
      <c r="D322" s="809"/>
      <c r="E322" s="176">
        <f>F322-5</f>
        <v>45610</v>
      </c>
      <c r="F322" s="176">
        <f>F321+7</f>
        <v>45615</v>
      </c>
      <c r="G322" s="176">
        <f>F322+35</f>
        <v>45650</v>
      </c>
    </row>
    <row r="323" spans="1:8">
      <c r="B323" s="179" t="s">
        <v>2101</v>
      </c>
      <c r="C323" s="179" t="s">
        <v>2100</v>
      </c>
      <c r="D323" s="809"/>
      <c r="E323" s="176">
        <f>F323-5</f>
        <v>45617</v>
      </c>
      <c r="F323" s="176">
        <f>F322+7</f>
        <v>45622</v>
      </c>
      <c r="G323" s="176">
        <f>F323+35</f>
        <v>45657</v>
      </c>
    </row>
    <row r="324" spans="1:8">
      <c r="B324" s="179" t="s">
        <v>2099</v>
      </c>
      <c r="C324" s="179" t="s">
        <v>866</v>
      </c>
      <c r="D324" s="810"/>
      <c r="E324" s="176">
        <f>F324-5</f>
        <v>45624</v>
      </c>
      <c r="F324" s="176">
        <f>F323+7</f>
        <v>45629</v>
      </c>
      <c r="G324" s="176">
        <f>F324+35</f>
        <v>45664</v>
      </c>
    </row>
    <row r="325" spans="1:8">
      <c r="B325" s="209"/>
      <c r="C325" s="209"/>
      <c r="D325" s="225"/>
      <c r="E325" s="187"/>
      <c r="F325" s="187"/>
      <c r="G325" s="187"/>
    </row>
    <row r="326" spans="1:8">
      <c r="A326" s="223" t="s">
        <v>135</v>
      </c>
      <c r="B326" s="173"/>
      <c r="C326" s="173"/>
    </row>
    <row r="327" spans="1:8">
      <c r="B327" s="811" t="s">
        <v>19</v>
      </c>
      <c r="C327" s="811" t="s">
        <v>20</v>
      </c>
      <c r="D327" s="816" t="s">
        <v>21</v>
      </c>
      <c r="E327" s="247" t="s">
        <v>126</v>
      </c>
      <c r="F327" s="247" t="s">
        <v>126</v>
      </c>
      <c r="G327" s="247" t="s">
        <v>2098</v>
      </c>
      <c r="H327" s="247" t="s">
        <v>2097</v>
      </c>
    </row>
    <row r="328" spans="1:8">
      <c r="B328" s="812"/>
      <c r="C328" s="812"/>
      <c r="D328" s="817"/>
      <c r="E328" s="247" t="s">
        <v>1026</v>
      </c>
      <c r="F328" s="247" t="s">
        <v>23</v>
      </c>
      <c r="G328" s="247" t="s">
        <v>24</v>
      </c>
      <c r="H328" s="247" t="s">
        <v>24</v>
      </c>
    </row>
    <row r="329" spans="1:8" ht="16.5" customHeight="1">
      <c r="B329" s="180" t="s">
        <v>2096</v>
      </c>
      <c r="C329" s="180"/>
      <c r="D329" s="813" t="s">
        <v>2092</v>
      </c>
      <c r="E329" s="180">
        <f>F329-4</f>
        <v>45595</v>
      </c>
      <c r="F329" s="180">
        <v>45599</v>
      </c>
      <c r="G329" s="180">
        <f>F329+28</f>
        <v>45627</v>
      </c>
      <c r="H329" s="180" t="s">
        <v>2095</v>
      </c>
    </row>
    <row r="330" spans="1:8">
      <c r="B330" s="176" t="s">
        <v>2091</v>
      </c>
      <c r="C330" s="176" t="s">
        <v>147</v>
      </c>
      <c r="D330" s="814"/>
      <c r="E330" s="176">
        <f>F330-4</f>
        <v>45602</v>
      </c>
      <c r="F330" s="176">
        <f>F329+7</f>
        <v>45606</v>
      </c>
      <c r="G330" s="176">
        <f>F330+28</f>
        <v>45634</v>
      </c>
      <c r="H330" s="176" t="s">
        <v>2093</v>
      </c>
    </row>
    <row r="331" spans="1:8">
      <c r="B331" s="176" t="s">
        <v>2094</v>
      </c>
      <c r="C331" s="176" t="s">
        <v>80</v>
      </c>
      <c r="D331" s="814"/>
      <c r="E331" s="176">
        <f>F331-4</f>
        <v>45609</v>
      </c>
      <c r="F331" s="176">
        <f>F330+7</f>
        <v>45613</v>
      </c>
      <c r="G331" s="176">
        <f>F331+28</f>
        <v>45641</v>
      </c>
      <c r="H331" s="176" t="s">
        <v>2093</v>
      </c>
    </row>
    <row r="332" spans="1:8">
      <c r="B332" s="302" t="s">
        <v>2089</v>
      </c>
      <c r="C332" s="176" t="s">
        <v>146</v>
      </c>
      <c r="D332" s="814"/>
      <c r="E332" s="176">
        <f>F332-4</f>
        <v>45616</v>
      </c>
      <c r="F332" s="176">
        <f>F331+7</f>
        <v>45620</v>
      </c>
      <c r="G332" s="176">
        <f>F332+28</f>
        <v>45648</v>
      </c>
      <c r="H332" s="176" t="s">
        <v>2093</v>
      </c>
    </row>
    <row r="333" spans="1:8">
      <c r="B333" s="176"/>
      <c r="C333" s="176"/>
      <c r="D333" s="815"/>
      <c r="E333" s="176">
        <f>F333-4</f>
        <v>45623</v>
      </c>
      <c r="F333" s="176">
        <f>F332+7</f>
        <v>45627</v>
      </c>
      <c r="G333" s="176">
        <f>F333+28</f>
        <v>45655</v>
      </c>
      <c r="H333" s="176" t="s">
        <v>2093</v>
      </c>
    </row>
    <row r="334" spans="1:8">
      <c r="B334" s="190"/>
      <c r="C334" s="252"/>
      <c r="D334" s="225"/>
      <c r="E334" s="187"/>
      <c r="F334" s="187"/>
    </row>
    <row r="335" spans="1:8">
      <c r="A335" s="223" t="s">
        <v>55</v>
      </c>
    </row>
    <row r="336" spans="1:8">
      <c r="A336" s="223"/>
      <c r="B336" s="811" t="s">
        <v>19</v>
      </c>
      <c r="C336" s="811" t="s">
        <v>20</v>
      </c>
      <c r="D336" s="816" t="s">
        <v>21</v>
      </c>
      <c r="E336" s="247" t="s">
        <v>126</v>
      </c>
      <c r="F336" s="247" t="s">
        <v>126</v>
      </c>
      <c r="G336" s="247" t="s">
        <v>55</v>
      </c>
    </row>
    <row r="337" spans="1:10">
      <c r="A337" s="223"/>
      <c r="B337" s="812"/>
      <c r="C337" s="812"/>
      <c r="D337" s="817"/>
      <c r="E337" s="247" t="s">
        <v>1026</v>
      </c>
      <c r="F337" s="247" t="s">
        <v>23</v>
      </c>
      <c r="G337" s="247" t="s">
        <v>24</v>
      </c>
    </row>
    <row r="338" spans="1:10">
      <c r="A338" s="223"/>
      <c r="B338" s="180" t="s">
        <v>1049</v>
      </c>
      <c r="C338" s="180"/>
      <c r="D338" s="813" t="s">
        <v>2092</v>
      </c>
      <c r="E338" s="180">
        <f>F338-4</f>
        <v>45595</v>
      </c>
      <c r="F338" s="180">
        <v>45599</v>
      </c>
      <c r="G338" s="180">
        <f>F338+23</f>
        <v>45622</v>
      </c>
    </row>
    <row r="339" spans="1:10">
      <c r="A339" s="223"/>
      <c r="B339" s="176" t="s">
        <v>2091</v>
      </c>
      <c r="C339" s="176" t="s">
        <v>147</v>
      </c>
      <c r="D339" s="814"/>
      <c r="E339" s="176">
        <f>F339-4</f>
        <v>45602</v>
      </c>
      <c r="F339" s="176">
        <f>F338+7</f>
        <v>45606</v>
      </c>
      <c r="G339" s="176">
        <f>F339+23</f>
        <v>45629</v>
      </c>
    </row>
    <row r="340" spans="1:10">
      <c r="A340" s="223"/>
      <c r="B340" s="176" t="s">
        <v>2090</v>
      </c>
      <c r="C340" s="176" t="s">
        <v>80</v>
      </c>
      <c r="D340" s="814"/>
      <c r="E340" s="176">
        <f>F340-4</f>
        <v>45609</v>
      </c>
      <c r="F340" s="176">
        <f>F339+7</f>
        <v>45613</v>
      </c>
      <c r="G340" s="176">
        <f>F340+23</f>
        <v>45636</v>
      </c>
    </row>
    <row r="341" spans="1:10">
      <c r="A341" s="223"/>
      <c r="B341" s="302" t="s">
        <v>2089</v>
      </c>
      <c r="C341" s="176" t="s">
        <v>146</v>
      </c>
      <c r="D341" s="814"/>
      <c r="E341" s="176">
        <f>F341-4</f>
        <v>45616</v>
      </c>
      <c r="F341" s="176">
        <f>F340+7</f>
        <v>45620</v>
      </c>
      <c r="G341" s="176">
        <f>F341+23</f>
        <v>45643</v>
      </c>
    </row>
    <row r="342" spans="1:10">
      <c r="A342" s="223"/>
      <c r="B342" s="176"/>
      <c r="C342" s="176"/>
      <c r="D342" s="815"/>
      <c r="E342" s="176">
        <f>F342-4</f>
        <v>45623</v>
      </c>
      <c r="F342" s="176">
        <f>F341+7</f>
        <v>45627</v>
      </c>
      <c r="G342" s="176">
        <f>F342+23</f>
        <v>45650</v>
      </c>
    </row>
    <row r="343" spans="1:10">
      <c r="A343" s="223"/>
    </row>
    <row r="344" spans="1:10">
      <c r="B344" s="252"/>
      <c r="C344" s="252"/>
      <c r="D344" s="225"/>
      <c r="E344" s="187"/>
      <c r="F344" s="187"/>
      <c r="G344" s="187"/>
    </row>
    <row r="345" spans="1:10" s="216" customFormat="1">
      <c r="A345" s="824" t="s">
        <v>2088</v>
      </c>
      <c r="B345" s="824"/>
      <c r="C345" s="824"/>
      <c r="D345" s="824"/>
      <c r="E345" s="824"/>
      <c r="F345" s="824"/>
      <c r="G345" s="824"/>
      <c r="H345" s="221"/>
      <c r="J345" s="173"/>
    </row>
    <row r="346" spans="1:10">
      <c r="A346" s="223" t="s">
        <v>2087</v>
      </c>
      <c r="F346" s="301"/>
    </row>
    <row r="347" spans="1:10">
      <c r="B347" s="811" t="s">
        <v>1500</v>
      </c>
      <c r="C347" s="811" t="s">
        <v>20</v>
      </c>
      <c r="D347" s="816" t="s">
        <v>1389</v>
      </c>
      <c r="E347" s="247" t="s">
        <v>126</v>
      </c>
      <c r="F347" s="247" t="s">
        <v>126</v>
      </c>
      <c r="G347" s="247" t="s">
        <v>2082</v>
      </c>
    </row>
    <row r="348" spans="1:10">
      <c r="B348" s="812"/>
      <c r="C348" s="812"/>
      <c r="D348" s="817"/>
      <c r="E348" s="247" t="s">
        <v>1026</v>
      </c>
      <c r="F348" s="247" t="s">
        <v>23</v>
      </c>
      <c r="G348" s="247" t="s">
        <v>24</v>
      </c>
    </row>
    <row r="349" spans="1:10">
      <c r="B349" s="179" t="s">
        <v>1476</v>
      </c>
      <c r="C349" s="176" t="s">
        <v>2086</v>
      </c>
      <c r="D349" s="820" t="s">
        <v>2085</v>
      </c>
      <c r="E349" s="176">
        <f>F349-5</f>
        <v>45594</v>
      </c>
      <c r="F349" s="176">
        <v>45599</v>
      </c>
      <c r="G349" s="176">
        <f>F349+4</f>
        <v>45603</v>
      </c>
    </row>
    <row r="350" spans="1:10">
      <c r="B350" s="179" t="s">
        <v>2084</v>
      </c>
      <c r="C350" s="176" t="s">
        <v>777</v>
      </c>
      <c r="D350" s="820"/>
      <c r="E350" s="176">
        <f t="shared" ref="E350:F353" si="0">E349+7</f>
        <v>45601</v>
      </c>
      <c r="F350" s="176">
        <f t="shared" si="0"/>
        <v>45606</v>
      </c>
      <c r="G350" s="176">
        <f>F350+4</f>
        <v>45610</v>
      </c>
    </row>
    <row r="351" spans="1:10">
      <c r="B351" s="176" t="s">
        <v>2083</v>
      </c>
      <c r="C351" s="176" t="s">
        <v>778</v>
      </c>
      <c r="D351" s="820"/>
      <c r="E351" s="176">
        <f t="shared" si="0"/>
        <v>45608</v>
      </c>
      <c r="F351" s="176">
        <f t="shared" si="0"/>
        <v>45613</v>
      </c>
      <c r="G351" s="176">
        <f>F351+4</f>
        <v>45617</v>
      </c>
    </row>
    <row r="352" spans="1:10">
      <c r="B352" s="179" t="s">
        <v>1476</v>
      </c>
      <c r="C352" s="176" t="s">
        <v>779</v>
      </c>
      <c r="D352" s="820"/>
      <c r="E352" s="176">
        <f t="shared" si="0"/>
        <v>45615</v>
      </c>
      <c r="F352" s="176">
        <f t="shared" si="0"/>
        <v>45620</v>
      </c>
      <c r="G352" s="176">
        <f>F352+4</f>
        <v>45624</v>
      </c>
    </row>
    <row r="353" spans="1:7">
      <c r="B353" s="179"/>
      <c r="C353" s="176"/>
      <c r="D353" s="820"/>
      <c r="E353" s="176">
        <f t="shared" si="0"/>
        <v>45622</v>
      </c>
      <c r="F353" s="176">
        <f t="shared" si="0"/>
        <v>45627</v>
      </c>
      <c r="G353" s="176">
        <f>F353+4</f>
        <v>45631</v>
      </c>
    </row>
    <row r="354" spans="1:7">
      <c r="F354" s="301"/>
    </row>
    <row r="355" spans="1:7">
      <c r="B355" s="811" t="s">
        <v>1396</v>
      </c>
      <c r="C355" s="811" t="s">
        <v>20</v>
      </c>
      <c r="D355" s="816" t="s">
        <v>1389</v>
      </c>
      <c r="E355" s="247" t="s">
        <v>126</v>
      </c>
      <c r="F355" s="247" t="s">
        <v>126</v>
      </c>
      <c r="G355" s="247" t="s">
        <v>2082</v>
      </c>
    </row>
    <row r="356" spans="1:7">
      <c r="B356" s="812"/>
      <c r="C356" s="812"/>
      <c r="D356" s="817"/>
      <c r="E356" s="247" t="s">
        <v>1026</v>
      </c>
      <c r="F356" s="247" t="s">
        <v>23</v>
      </c>
      <c r="G356" s="247" t="s">
        <v>24</v>
      </c>
    </row>
    <row r="357" spans="1:7">
      <c r="B357" s="176" t="s">
        <v>1855</v>
      </c>
      <c r="C357" s="176" t="s">
        <v>2081</v>
      </c>
      <c r="D357" s="813" t="s">
        <v>2080</v>
      </c>
      <c r="E357" s="176">
        <f>F357-3</f>
        <v>45594</v>
      </c>
      <c r="F357" s="176">
        <v>45597</v>
      </c>
      <c r="G357" s="176">
        <f>F357+3</f>
        <v>45600</v>
      </c>
    </row>
    <row r="358" spans="1:7">
      <c r="B358" s="179" t="s">
        <v>2079</v>
      </c>
      <c r="C358" s="176" t="s">
        <v>2078</v>
      </c>
      <c r="D358" s="814"/>
      <c r="E358" s="176">
        <f>F358-3</f>
        <v>45601</v>
      </c>
      <c r="F358" s="176">
        <f>F357+7</f>
        <v>45604</v>
      </c>
      <c r="G358" s="176">
        <f>F358+3</f>
        <v>45607</v>
      </c>
    </row>
    <row r="359" spans="1:7">
      <c r="B359" s="176" t="s">
        <v>2074</v>
      </c>
      <c r="C359" s="176" t="s">
        <v>2077</v>
      </c>
      <c r="D359" s="814"/>
      <c r="E359" s="176">
        <f>F359-3</f>
        <v>45608</v>
      </c>
      <c r="F359" s="176">
        <f>F358+7</f>
        <v>45611</v>
      </c>
      <c r="G359" s="176">
        <f>F359+3</f>
        <v>45614</v>
      </c>
    </row>
    <row r="360" spans="1:7">
      <c r="B360" s="176" t="s">
        <v>2076</v>
      </c>
      <c r="C360" s="176" t="s">
        <v>2075</v>
      </c>
      <c r="D360" s="814"/>
      <c r="E360" s="176">
        <f>F360-3</f>
        <v>45615</v>
      </c>
      <c r="F360" s="176">
        <f>F359+7</f>
        <v>45618</v>
      </c>
      <c r="G360" s="176">
        <f>F360+3</f>
        <v>45621</v>
      </c>
    </row>
    <row r="361" spans="1:7">
      <c r="B361" s="176" t="s">
        <v>2074</v>
      </c>
      <c r="C361" s="176" t="s">
        <v>2073</v>
      </c>
      <c r="D361" s="815"/>
      <c r="E361" s="176">
        <f>F361-3</f>
        <v>45622</v>
      </c>
      <c r="F361" s="176">
        <f>F360+7</f>
        <v>45625</v>
      </c>
      <c r="G361" s="176">
        <f>F361+3</f>
        <v>45628</v>
      </c>
    </row>
    <row r="363" spans="1:7">
      <c r="B363" s="209"/>
      <c r="C363" s="209"/>
      <c r="D363" s="225"/>
      <c r="E363" s="187"/>
      <c r="F363" s="187"/>
      <c r="G363" s="187"/>
    </row>
    <row r="364" spans="1:7">
      <c r="B364" s="173"/>
      <c r="C364" s="173"/>
    </row>
    <row r="365" spans="1:7">
      <c r="A365" s="822" t="s">
        <v>2072</v>
      </c>
      <c r="B365" s="822"/>
      <c r="C365" s="822"/>
      <c r="E365" s="187"/>
      <c r="F365" s="187"/>
      <c r="G365" s="187"/>
    </row>
    <row r="366" spans="1:7">
      <c r="B366" s="811" t="s">
        <v>1396</v>
      </c>
      <c r="C366" s="811" t="s">
        <v>20</v>
      </c>
      <c r="D366" s="816" t="s">
        <v>1389</v>
      </c>
      <c r="E366" s="247" t="s">
        <v>126</v>
      </c>
      <c r="F366" s="247" t="s">
        <v>126</v>
      </c>
      <c r="G366" s="247" t="s">
        <v>2071</v>
      </c>
    </row>
    <row r="367" spans="1:7">
      <c r="B367" s="812"/>
      <c r="C367" s="812"/>
      <c r="D367" s="817"/>
      <c r="E367" s="247" t="s">
        <v>1026</v>
      </c>
      <c r="F367" s="247" t="s">
        <v>23</v>
      </c>
      <c r="G367" s="247" t="s">
        <v>24</v>
      </c>
    </row>
    <row r="368" spans="1:7">
      <c r="B368" s="179" t="s">
        <v>2064</v>
      </c>
      <c r="C368" s="179" t="s">
        <v>2070</v>
      </c>
      <c r="D368" s="813" t="s">
        <v>2069</v>
      </c>
      <c r="E368" s="176">
        <f>F368-3</f>
        <v>45596</v>
      </c>
      <c r="F368" s="176">
        <v>45599</v>
      </c>
      <c r="G368" s="176">
        <f>F368+3</f>
        <v>45602</v>
      </c>
    </row>
    <row r="369" spans="1:8">
      <c r="B369" s="179" t="s">
        <v>2064</v>
      </c>
      <c r="C369" s="179" t="s">
        <v>2068</v>
      </c>
      <c r="D369" s="814"/>
      <c r="E369" s="176">
        <f>F369-3</f>
        <v>45603</v>
      </c>
      <c r="F369" s="176">
        <f>F368+7</f>
        <v>45606</v>
      </c>
      <c r="G369" s="176">
        <f>F369+3</f>
        <v>45609</v>
      </c>
    </row>
    <row r="370" spans="1:8">
      <c r="B370" s="179" t="s">
        <v>2064</v>
      </c>
      <c r="C370" s="179" t="s">
        <v>2067</v>
      </c>
      <c r="D370" s="814"/>
      <c r="E370" s="176">
        <f>F370-3</f>
        <v>45610</v>
      </c>
      <c r="F370" s="176">
        <f>F369+7</f>
        <v>45613</v>
      </c>
      <c r="G370" s="176">
        <f>F370+3</f>
        <v>45616</v>
      </c>
    </row>
    <row r="371" spans="1:8">
      <c r="B371" s="179" t="s">
        <v>2066</v>
      </c>
      <c r="C371" s="179" t="s">
        <v>2065</v>
      </c>
      <c r="D371" s="814"/>
      <c r="E371" s="176">
        <f>F371-3</f>
        <v>45617</v>
      </c>
      <c r="F371" s="176">
        <f>F370+7</f>
        <v>45620</v>
      </c>
      <c r="G371" s="176">
        <f>F371+3</f>
        <v>45623</v>
      </c>
    </row>
    <row r="372" spans="1:8">
      <c r="B372" s="179" t="s">
        <v>2064</v>
      </c>
      <c r="C372" s="179" t="s">
        <v>553</v>
      </c>
      <c r="D372" s="815"/>
      <c r="E372" s="176">
        <f>F372-3</f>
        <v>45624</v>
      </c>
      <c r="F372" s="176">
        <f>F371+7</f>
        <v>45627</v>
      </c>
      <c r="G372" s="176">
        <f>F372+3</f>
        <v>45630</v>
      </c>
    </row>
    <row r="373" spans="1:8">
      <c r="B373" s="173"/>
      <c r="C373" s="173"/>
    </row>
    <row r="374" spans="1:8">
      <c r="B374" s="811" t="s">
        <v>1396</v>
      </c>
      <c r="C374" s="811" t="s">
        <v>20</v>
      </c>
      <c r="D374" s="816" t="s">
        <v>1389</v>
      </c>
      <c r="E374" s="247" t="s">
        <v>126</v>
      </c>
      <c r="F374" s="247" t="s">
        <v>126</v>
      </c>
      <c r="G374" s="247" t="s">
        <v>2063</v>
      </c>
    </row>
    <row r="375" spans="1:8">
      <c r="B375" s="812"/>
      <c r="C375" s="812"/>
      <c r="D375" s="817"/>
      <c r="E375" s="247" t="s">
        <v>1026</v>
      </c>
      <c r="F375" s="247" t="s">
        <v>23</v>
      </c>
      <c r="G375" s="247" t="s">
        <v>24</v>
      </c>
    </row>
    <row r="376" spans="1:8">
      <c r="B376" s="179" t="s">
        <v>2023</v>
      </c>
      <c r="C376" s="179" t="s">
        <v>553</v>
      </c>
      <c r="D376" s="820" t="s">
        <v>2062</v>
      </c>
      <c r="E376" s="176">
        <f>F376-3</f>
        <v>45595</v>
      </c>
      <c r="F376" s="176">
        <v>45598</v>
      </c>
      <c r="G376" s="176">
        <f>F376+3</f>
        <v>45601</v>
      </c>
    </row>
    <row r="377" spans="1:8">
      <c r="B377" s="179" t="s">
        <v>2061</v>
      </c>
      <c r="C377" s="179" t="s">
        <v>777</v>
      </c>
      <c r="D377" s="820"/>
      <c r="E377" s="176">
        <f>F377-3</f>
        <v>45602</v>
      </c>
      <c r="F377" s="176">
        <f>F376+7</f>
        <v>45605</v>
      </c>
      <c r="G377" s="176">
        <f>F377+3</f>
        <v>45608</v>
      </c>
    </row>
    <row r="378" spans="1:8">
      <c r="B378" s="179" t="s">
        <v>2060</v>
      </c>
      <c r="C378" s="179" t="s">
        <v>778</v>
      </c>
      <c r="D378" s="820"/>
      <c r="E378" s="176">
        <f>F378-3</f>
        <v>45609</v>
      </c>
      <c r="F378" s="176">
        <f>F377+7</f>
        <v>45612</v>
      </c>
      <c r="G378" s="176">
        <f>F378+3</f>
        <v>45615</v>
      </c>
    </row>
    <row r="379" spans="1:8">
      <c r="B379" s="179" t="s">
        <v>2060</v>
      </c>
      <c r="C379" s="179" t="s">
        <v>779</v>
      </c>
      <c r="D379" s="820"/>
      <c r="E379" s="176">
        <f>F379-3</f>
        <v>45616</v>
      </c>
      <c r="F379" s="176">
        <f>F378+7</f>
        <v>45619</v>
      </c>
      <c r="G379" s="176">
        <f>F379+3</f>
        <v>45622</v>
      </c>
    </row>
    <row r="380" spans="1:8">
      <c r="B380" s="179" t="s">
        <v>2060</v>
      </c>
      <c r="C380" s="179" t="s">
        <v>827</v>
      </c>
      <c r="D380" s="820"/>
      <c r="E380" s="176">
        <f>F380-3</f>
        <v>45623</v>
      </c>
      <c r="F380" s="176">
        <f>F379+7</f>
        <v>45626</v>
      </c>
      <c r="G380" s="176">
        <f>F380+3</f>
        <v>45629</v>
      </c>
    </row>
    <row r="381" spans="1:8">
      <c r="B381" s="173"/>
      <c r="C381" s="173"/>
    </row>
    <row r="382" spans="1:8">
      <c r="A382" s="824" t="s">
        <v>69</v>
      </c>
      <c r="B382" s="824"/>
      <c r="C382" s="824"/>
      <c r="D382" s="824"/>
      <c r="E382" s="824"/>
      <c r="F382" s="824"/>
      <c r="G382" s="824"/>
      <c r="H382" s="221"/>
    </row>
    <row r="383" spans="1:8">
      <c r="A383" s="223" t="s">
        <v>2059</v>
      </c>
    </row>
    <row r="384" spans="1:8">
      <c r="B384" s="811" t="s">
        <v>1396</v>
      </c>
      <c r="C384" s="811" t="s">
        <v>1262</v>
      </c>
      <c r="D384" s="816" t="s">
        <v>1662</v>
      </c>
      <c r="E384" s="247" t="s">
        <v>1247</v>
      </c>
      <c r="F384" s="247" t="s">
        <v>1313</v>
      </c>
      <c r="G384" s="247" t="s">
        <v>1965</v>
      </c>
    </row>
    <row r="385" spans="2:7">
      <c r="B385" s="812"/>
      <c r="C385" s="812"/>
      <c r="D385" s="817"/>
      <c r="E385" s="247" t="s">
        <v>1260</v>
      </c>
      <c r="F385" s="247" t="s">
        <v>1259</v>
      </c>
      <c r="G385" s="247" t="s">
        <v>1287</v>
      </c>
    </row>
    <row r="386" spans="2:7" ht="16.5" customHeight="1">
      <c r="B386" s="179" t="s">
        <v>2058</v>
      </c>
      <c r="C386" s="176" t="s">
        <v>1988</v>
      </c>
      <c r="D386" s="820" t="s">
        <v>1987</v>
      </c>
      <c r="E386" s="176">
        <f>F386-3</f>
        <v>45600</v>
      </c>
      <c r="F386" s="176">
        <v>45603</v>
      </c>
      <c r="G386" s="176">
        <f>F386+10</f>
        <v>45613</v>
      </c>
    </row>
    <row r="387" spans="2:7">
      <c r="B387" s="179" t="s">
        <v>1986</v>
      </c>
      <c r="C387" s="179" t="s">
        <v>1985</v>
      </c>
      <c r="D387" s="820"/>
      <c r="E387" s="176">
        <f>F387-3</f>
        <v>45607</v>
      </c>
      <c r="F387" s="176">
        <f>F386+7</f>
        <v>45610</v>
      </c>
      <c r="G387" s="176">
        <f>F387+10</f>
        <v>45620</v>
      </c>
    </row>
    <row r="388" spans="2:7">
      <c r="B388" s="179" t="s">
        <v>2057</v>
      </c>
      <c r="C388" s="179" t="s">
        <v>1983</v>
      </c>
      <c r="D388" s="820"/>
      <c r="E388" s="176">
        <f>F388-3</f>
        <v>45614</v>
      </c>
      <c r="F388" s="176">
        <f>F387+7</f>
        <v>45617</v>
      </c>
      <c r="G388" s="176">
        <f>F388+10</f>
        <v>45627</v>
      </c>
    </row>
    <row r="389" spans="2:7">
      <c r="B389" s="179" t="s">
        <v>2056</v>
      </c>
      <c r="C389" s="176" t="s">
        <v>1981</v>
      </c>
      <c r="D389" s="820"/>
      <c r="E389" s="176">
        <f>F389-3</f>
        <v>45621</v>
      </c>
      <c r="F389" s="176">
        <f>F388+7</f>
        <v>45624</v>
      </c>
      <c r="G389" s="176">
        <f>F389+10</f>
        <v>45634</v>
      </c>
    </row>
    <row r="390" spans="2:7">
      <c r="B390" s="179"/>
      <c r="C390" s="179"/>
      <c r="D390" s="820"/>
      <c r="E390" s="176">
        <f>F390-3</f>
        <v>45628</v>
      </c>
      <c r="F390" s="176">
        <f>F389+7</f>
        <v>45631</v>
      </c>
      <c r="G390" s="176">
        <f>F390+10</f>
        <v>45641</v>
      </c>
    </row>
    <row r="391" spans="2:7">
      <c r="B391" s="173"/>
      <c r="C391" s="173"/>
    </row>
    <row r="392" spans="2:7">
      <c r="B392" s="811" t="s">
        <v>1396</v>
      </c>
      <c r="C392" s="811" t="s">
        <v>1262</v>
      </c>
      <c r="D392" s="816" t="s">
        <v>1389</v>
      </c>
      <c r="E392" s="247" t="s">
        <v>1247</v>
      </c>
      <c r="F392" s="247" t="s">
        <v>1247</v>
      </c>
      <c r="G392" s="247" t="s">
        <v>1965</v>
      </c>
    </row>
    <row r="393" spans="2:7">
      <c r="B393" s="812"/>
      <c r="C393" s="812"/>
      <c r="D393" s="817"/>
      <c r="E393" s="247" t="s">
        <v>1260</v>
      </c>
      <c r="F393" s="247" t="s">
        <v>1259</v>
      </c>
      <c r="G393" s="247" t="s">
        <v>1287</v>
      </c>
    </row>
    <row r="394" spans="2:7">
      <c r="B394" s="179" t="s">
        <v>2027</v>
      </c>
      <c r="C394" s="176" t="s">
        <v>2018</v>
      </c>
      <c r="D394" s="820" t="s">
        <v>2055</v>
      </c>
      <c r="E394" s="176">
        <f>F394-3</f>
        <v>45595</v>
      </c>
      <c r="F394" s="176">
        <v>45598</v>
      </c>
      <c r="G394" s="176">
        <f>F394+7</f>
        <v>45605</v>
      </c>
    </row>
    <row r="395" spans="2:7">
      <c r="B395" s="179" t="s">
        <v>2054</v>
      </c>
      <c r="C395" s="179" t="s">
        <v>1985</v>
      </c>
      <c r="D395" s="820"/>
      <c r="E395" s="176">
        <f>F395-3</f>
        <v>45602</v>
      </c>
      <c r="F395" s="176">
        <f>F394+7</f>
        <v>45605</v>
      </c>
      <c r="G395" s="176">
        <f>F395+7</f>
        <v>45612</v>
      </c>
    </row>
    <row r="396" spans="2:7">
      <c r="B396" s="179" t="s">
        <v>2053</v>
      </c>
      <c r="C396" s="179" t="s">
        <v>2038</v>
      </c>
      <c r="D396" s="820"/>
      <c r="E396" s="176">
        <f>F396-3</f>
        <v>45609</v>
      </c>
      <c r="F396" s="176">
        <f>F395+7</f>
        <v>45612</v>
      </c>
      <c r="G396" s="176">
        <f>F396+7</f>
        <v>45619</v>
      </c>
    </row>
    <row r="397" spans="2:7">
      <c r="B397" s="182" t="s">
        <v>2023</v>
      </c>
      <c r="C397" s="180"/>
      <c r="D397" s="820"/>
      <c r="E397" s="180">
        <f>F397-3</f>
        <v>45616</v>
      </c>
      <c r="F397" s="180">
        <f>F396+7</f>
        <v>45619</v>
      </c>
      <c r="G397" s="180">
        <f>F397+7</f>
        <v>45626</v>
      </c>
    </row>
    <row r="398" spans="2:7">
      <c r="B398" s="179" t="s">
        <v>2052</v>
      </c>
      <c r="C398" s="179" t="s">
        <v>1988</v>
      </c>
      <c r="D398" s="820"/>
      <c r="E398" s="176">
        <f>F398-3</f>
        <v>45623</v>
      </c>
      <c r="F398" s="176">
        <f>F397+7</f>
        <v>45626</v>
      </c>
      <c r="G398" s="176">
        <f>F398+7</f>
        <v>45633</v>
      </c>
    </row>
    <row r="399" spans="2:7">
      <c r="B399" s="190"/>
      <c r="C399" s="190"/>
      <c r="D399" s="225"/>
      <c r="E399" s="187"/>
      <c r="F399" s="187"/>
      <c r="G399" s="187"/>
    </row>
    <row r="400" spans="2:7">
      <c r="B400" s="811" t="s">
        <v>1500</v>
      </c>
      <c r="C400" s="811" t="s">
        <v>1262</v>
      </c>
      <c r="D400" s="816" t="s">
        <v>1389</v>
      </c>
      <c r="E400" s="247" t="s">
        <v>1247</v>
      </c>
      <c r="F400" s="247" t="s">
        <v>1247</v>
      </c>
      <c r="G400" s="247" t="s">
        <v>2051</v>
      </c>
    </row>
    <row r="401" spans="1:7">
      <c r="B401" s="812"/>
      <c r="C401" s="812"/>
      <c r="D401" s="817"/>
      <c r="E401" s="247" t="s">
        <v>1260</v>
      </c>
      <c r="F401" s="247" t="s">
        <v>1259</v>
      </c>
      <c r="G401" s="247" t="s">
        <v>1287</v>
      </c>
    </row>
    <row r="402" spans="1:7" ht="18.75" customHeight="1">
      <c r="B402" s="179" t="s">
        <v>2050</v>
      </c>
      <c r="C402" s="176" t="s">
        <v>1963</v>
      </c>
      <c r="D402" s="808" t="s">
        <v>1385</v>
      </c>
      <c r="E402" s="176">
        <f>F402-3</f>
        <v>45595</v>
      </c>
      <c r="F402" s="176">
        <v>45598</v>
      </c>
      <c r="G402" s="176">
        <f>F402+9</f>
        <v>45607</v>
      </c>
    </row>
    <row r="403" spans="1:7" ht="18.75" customHeight="1">
      <c r="B403" s="179" t="s">
        <v>1384</v>
      </c>
      <c r="C403" s="179" t="s">
        <v>1722</v>
      </c>
      <c r="D403" s="809"/>
      <c r="E403" s="176">
        <f>F403-3</f>
        <v>45602</v>
      </c>
      <c r="F403" s="176">
        <f>F402+7</f>
        <v>45605</v>
      </c>
      <c r="G403" s="176">
        <f>F403+9</f>
        <v>45614</v>
      </c>
    </row>
    <row r="404" spans="1:7">
      <c r="B404" s="179" t="s">
        <v>2049</v>
      </c>
      <c r="C404" s="179" t="s">
        <v>2048</v>
      </c>
      <c r="D404" s="809"/>
      <c r="E404" s="176">
        <f>F404-3</f>
        <v>45609</v>
      </c>
      <c r="F404" s="176">
        <f>F403+7</f>
        <v>45612</v>
      </c>
      <c r="G404" s="176">
        <f>F404+9</f>
        <v>45621</v>
      </c>
    </row>
    <row r="405" spans="1:7">
      <c r="B405" s="179" t="s">
        <v>1380</v>
      </c>
      <c r="C405" s="176" t="s">
        <v>1959</v>
      </c>
      <c r="D405" s="809"/>
      <c r="E405" s="176">
        <f>F405-3</f>
        <v>45616</v>
      </c>
      <c r="F405" s="176">
        <f>F404+7</f>
        <v>45619</v>
      </c>
      <c r="G405" s="176">
        <f>F405+9</f>
        <v>45628</v>
      </c>
    </row>
    <row r="406" spans="1:7">
      <c r="B406" s="179" t="s">
        <v>1958</v>
      </c>
      <c r="C406" s="179" t="s">
        <v>52</v>
      </c>
      <c r="D406" s="810"/>
      <c r="E406" s="176">
        <f>F406-3</f>
        <v>45623</v>
      </c>
      <c r="F406" s="176">
        <f>F405+7</f>
        <v>45626</v>
      </c>
      <c r="G406" s="176">
        <f>F406+9</f>
        <v>45635</v>
      </c>
    </row>
    <row r="407" spans="1:7">
      <c r="B407" s="190"/>
      <c r="C407" s="190"/>
      <c r="D407" s="225"/>
      <c r="E407" s="187"/>
      <c r="F407" s="187"/>
      <c r="G407" s="187"/>
    </row>
    <row r="408" spans="1:7">
      <c r="B408" s="811" t="s">
        <v>1396</v>
      </c>
      <c r="C408" s="811" t="s">
        <v>1262</v>
      </c>
      <c r="D408" s="816" t="s">
        <v>1389</v>
      </c>
      <c r="E408" s="247" t="s">
        <v>1313</v>
      </c>
      <c r="F408" s="247" t="s">
        <v>1247</v>
      </c>
      <c r="G408" s="247" t="s">
        <v>1965</v>
      </c>
    </row>
    <row r="409" spans="1:7">
      <c r="B409" s="812"/>
      <c r="C409" s="812"/>
      <c r="D409" s="817"/>
      <c r="E409" s="247" t="s">
        <v>1327</v>
      </c>
      <c r="F409" s="247" t="s">
        <v>1259</v>
      </c>
      <c r="G409" s="247" t="s">
        <v>1946</v>
      </c>
    </row>
    <row r="410" spans="1:7">
      <c r="B410" s="179" t="s">
        <v>2047</v>
      </c>
      <c r="C410" s="176" t="s">
        <v>7</v>
      </c>
      <c r="D410" s="833" t="s">
        <v>2046</v>
      </c>
      <c r="E410" s="176">
        <f>F410-3</f>
        <v>45598</v>
      </c>
      <c r="F410" s="176">
        <v>45601</v>
      </c>
      <c r="G410" s="176">
        <f>F410+8</f>
        <v>45609</v>
      </c>
    </row>
    <row r="411" spans="1:7">
      <c r="B411" s="179" t="s">
        <v>2045</v>
      </c>
      <c r="C411" s="179" t="s">
        <v>2044</v>
      </c>
      <c r="D411" s="834"/>
      <c r="E411" s="176">
        <f>F411-3</f>
        <v>45605</v>
      </c>
      <c r="F411" s="176">
        <f>F410+7</f>
        <v>45608</v>
      </c>
      <c r="G411" s="176">
        <f>F411+8</f>
        <v>45616</v>
      </c>
    </row>
    <row r="412" spans="1:7">
      <c r="B412" s="179" t="s">
        <v>2043</v>
      </c>
      <c r="C412" s="179" t="s">
        <v>1985</v>
      </c>
      <c r="D412" s="834"/>
      <c r="E412" s="176">
        <f>F412-3</f>
        <v>45612</v>
      </c>
      <c r="F412" s="176">
        <f>F411+7</f>
        <v>45615</v>
      </c>
      <c r="G412" s="176">
        <f>F412+8</f>
        <v>45623</v>
      </c>
    </row>
    <row r="413" spans="1:7">
      <c r="B413" s="179" t="s">
        <v>2042</v>
      </c>
      <c r="C413" s="176" t="s">
        <v>2041</v>
      </c>
      <c r="D413" s="834"/>
      <c r="E413" s="176">
        <f>F413-3</f>
        <v>45619</v>
      </c>
      <c r="F413" s="176">
        <f>F412+7</f>
        <v>45622</v>
      </c>
      <c r="G413" s="176">
        <f>F413+8</f>
        <v>45630</v>
      </c>
    </row>
    <row r="414" spans="1:7">
      <c r="B414" s="179"/>
      <c r="C414" s="179"/>
      <c r="D414" s="835"/>
      <c r="E414" s="176">
        <f>F414-3</f>
        <v>45626</v>
      </c>
      <c r="F414" s="176">
        <f>F413+7</f>
        <v>45629</v>
      </c>
      <c r="G414" s="176">
        <f>F414+8</f>
        <v>45637</v>
      </c>
    </row>
    <row r="415" spans="1:7">
      <c r="B415" s="190"/>
      <c r="C415" s="190"/>
      <c r="D415" s="225"/>
      <c r="E415" s="187"/>
      <c r="F415" s="187"/>
      <c r="G415" s="187"/>
    </row>
    <row r="416" spans="1:7">
      <c r="A416" s="223" t="s">
        <v>71</v>
      </c>
      <c r="B416" s="219"/>
      <c r="C416" s="219"/>
      <c r="D416" s="220"/>
      <c r="E416" s="219"/>
      <c r="F416" s="223"/>
      <c r="G416" s="223"/>
    </row>
    <row r="417" spans="1:13">
      <c r="A417" s="223"/>
      <c r="B417" s="811" t="s">
        <v>1396</v>
      </c>
      <c r="C417" s="811" t="s">
        <v>1262</v>
      </c>
      <c r="D417" s="816" t="s">
        <v>1389</v>
      </c>
      <c r="E417" s="247" t="s">
        <v>1247</v>
      </c>
      <c r="F417" s="247" t="s">
        <v>1247</v>
      </c>
      <c r="G417" s="247" t="s">
        <v>2040</v>
      </c>
    </row>
    <row r="418" spans="1:13" ht="16.5" customHeight="1">
      <c r="A418" s="223"/>
      <c r="B418" s="812"/>
      <c r="C418" s="812"/>
      <c r="D418" s="817"/>
      <c r="E418" s="247" t="s">
        <v>1260</v>
      </c>
      <c r="F418" s="247" t="s">
        <v>1259</v>
      </c>
      <c r="G418" s="247" t="s">
        <v>24</v>
      </c>
    </row>
    <row r="419" spans="1:13" ht="16.5" customHeight="1">
      <c r="A419" s="223"/>
      <c r="B419" s="179" t="s">
        <v>2039</v>
      </c>
      <c r="C419" s="176" t="s">
        <v>1988</v>
      </c>
      <c r="D419" s="820" t="s">
        <v>1987</v>
      </c>
      <c r="E419" s="176">
        <f>F419-3</f>
        <v>45600</v>
      </c>
      <c r="F419" s="176">
        <v>45603</v>
      </c>
      <c r="G419" s="176">
        <f>F419+8</f>
        <v>45611</v>
      </c>
    </row>
    <row r="420" spans="1:13" ht="16.5" customHeight="1">
      <c r="A420" s="223"/>
      <c r="B420" s="179" t="s">
        <v>1986</v>
      </c>
      <c r="C420" s="179" t="s">
        <v>2038</v>
      </c>
      <c r="D420" s="820"/>
      <c r="E420" s="176">
        <f>F420-3</f>
        <v>45607</v>
      </c>
      <c r="F420" s="176">
        <f>F419+7</f>
        <v>45610</v>
      </c>
      <c r="G420" s="176">
        <f>F420+8</f>
        <v>45618</v>
      </c>
    </row>
    <row r="421" spans="1:13">
      <c r="A421" s="223"/>
      <c r="B421" s="179" t="s">
        <v>2037</v>
      </c>
      <c r="C421" s="179" t="s">
        <v>1983</v>
      </c>
      <c r="D421" s="820"/>
      <c r="E421" s="176">
        <f>F421-3</f>
        <v>45614</v>
      </c>
      <c r="F421" s="176">
        <f>F420+7</f>
        <v>45617</v>
      </c>
      <c r="G421" s="176">
        <f>F421+8</f>
        <v>45625</v>
      </c>
    </row>
    <row r="422" spans="1:13">
      <c r="A422" s="223"/>
      <c r="B422" s="179" t="s">
        <v>2036</v>
      </c>
      <c r="C422" s="176" t="s">
        <v>1981</v>
      </c>
      <c r="D422" s="820"/>
      <c r="E422" s="176">
        <f>F422-3</f>
        <v>45621</v>
      </c>
      <c r="F422" s="176">
        <f>F421+7</f>
        <v>45624</v>
      </c>
      <c r="G422" s="176">
        <f>F422+8</f>
        <v>45632</v>
      </c>
    </row>
    <row r="423" spans="1:13">
      <c r="A423" s="223"/>
      <c r="B423" s="179"/>
      <c r="C423" s="179"/>
      <c r="D423" s="820"/>
      <c r="E423" s="176">
        <f>F423-3</f>
        <v>45628</v>
      </c>
      <c r="F423" s="176">
        <f>F422+7</f>
        <v>45631</v>
      </c>
      <c r="G423" s="176">
        <f>F423+8</f>
        <v>45639</v>
      </c>
    </row>
    <row r="424" spans="1:13">
      <c r="A424" s="223"/>
      <c r="B424" s="173"/>
      <c r="C424" s="173"/>
    </row>
    <row r="425" spans="1:13">
      <c r="B425" s="811" t="s">
        <v>1396</v>
      </c>
      <c r="C425" s="811" t="s">
        <v>1262</v>
      </c>
      <c r="D425" s="816" t="s">
        <v>1389</v>
      </c>
      <c r="E425" s="247" t="s">
        <v>1247</v>
      </c>
      <c r="F425" s="247" t="s">
        <v>1247</v>
      </c>
      <c r="G425" s="247" t="s">
        <v>152</v>
      </c>
    </row>
    <row r="426" spans="1:13" ht="16.5" customHeight="1">
      <c r="B426" s="812"/>
      <c r="C426" s="812"/>
      <c r="D426" s="817"/>
      <c r="E426" s="247" t="s">
        <v>1260</v>
      </c>
      <c r="F426" s="247" t="s">
        <v>1243</v>
      </c>
      <c r="G426" s="247" t="s">
        <v>24</v>
      </c>
    </row>
    <row r="427" spans="1:13" ht="16.5" customHeight="1">
      <c r="B427" s="179" t="s">
        <v>2035</v>
      </c>
      <c r="C427" s="176" t="s">
        <v>2034</v>
      </c>
      <c r="D427" s="820" t="s">
        <v>2033</v>
      </c>
      <c r="E427" s="176">
        <f>F427-3</f>
        <v>45596</v>
      </c>
      <c r="F427" s="176">
        <v>45599</v>
      </c>
      <c r="G427" s="176">
        <f>F427+8</f>
        <v>45607</v>
      </c>
    </row>
    <row r="428" spans="1:13" ht="16.5" customHeight="1">
      <c r="B428" s="179" t="s">
        <v>2032</v>
      </c>
      <c r="C428" s="179" t="s">
        <v>2031</v>
      </c>
      <c r="D428" s="820"/>
      <c r="E428" s="176">
        <f>F428-3</f>
        <v>45603</v>
      </c>
      <c r="F428" s="176">
        <f>F427+7</f>
        <v>45606</v>
      </c>
      <c r="G428" s="176">
        <f>F428+8</f>
        <v>45614</v>
      </c>
      <c r="M428" s="174"/>
    </row>
    <row r="429" spans="1:13" ht="16.5" customHeight="1">
      <c r="B429" s="179" t="s">
        <v>2030</v>
      </c>
      <c r="C429" s="179" t="s">
        <v>2029</v>
      </c>
      <c r="D429" s="820"/>
      <c r="E429" s="176">
        <f>F429-3</f>
        <v>45610</v>
      </c>
      <c r="F429" s="176">
        <f>F428+7</f>
        <v>45613</v>
      </c>
      <c r="G429" s="176">
        <f>F429+8</f>
        <v>45621</v>
      </c>
    </row>
    <row r="430" spans="1:13">
      <c r="B430" s="179" t="s">
        <v>2028</v>
      </c>
      <c r="C430" s="176" t="s">
        <v>2004</v>
      </c>
      <c r="D430" s="820"/>
      <c r="E430" s="176">
        <f>F430-3</f>
        <v>45617</v>
      </c>
      <c r="F430" s="176">
        <f>F429+7</f>
        <v>45620</v>
      </c>
      <c r="G430" s="176">
        <f>F430+8</f>
        <v>45628</v>
      </c>
    </row>
    <row r="431" spans="1:13">
      <c r="B431" s="179" t="s">
        <v>1113</v>
      </c>
      <c r="C431" s="176" t="s">
        <v>1528</v>
      </c>
      <c r="D431" s="820"/>
      <c r="E431" s="176">
        <f>F431-3</f>
        <v>45624</v>
      </c>
      <c r="F431" s="176">
        <f>F430+7</f>
        <v>45627</v>
      </c>
      <c r="G431" s="176">
        <f>F431+8</f>
        <v>45635</v>
      </c>
    </row>
    <row r="432" spans="1:13">
      <c r="A432" s="223" t="s">
        <v>154</v>
      </c>
      <c r="D432" s="225"/>
      <c r="E432" s="187"/>
      <c r="F432" s="187"/>
      <c r="G432" s="187"/>
    </row>
    <row r="433" spans="1:7">
      <c r="B433" s="811" t="s">
        <v>1396</v>
      </c>
      <c r="C433" s="811" t="s">
        <v>1262</v>
      </c>
      <c r="D433" s="816" t="s">
        <v>1613</v>
      </c>
      <c r="E433" s="247" t="s">
        <v>1247</v>
      </c>
      <c r="F433" s="247" t="s">
        <v>1246</v>
      </c>
      <c r="G433" s="247" t="s">
        <v>154</v>
      </c>
    </row>
    <row r="434" spans="1:7">
      <c r="B434" s="812"/>
      <c r="C434" s="812"/>
      <c r="D434" s="817"/>
      <c r="E434" s="247" t="s">
        <v>1260</v>
      </c>
      <c r="F434" s="247" t="s">
        <v>1259</v>
      </c>
      <c r="G434" s="247" t="s">
        <v>24</v>
      </c>
    </row>
    <row r="435" spans="1:7" ht="16.5" customHeight="1">
      <c r="B435" s="179" t="s">
        <v>2027</v>
      </c>
      <c r="C435" s="176" t="s">
        <v>2018</v>
      </c>
      <c r="D435" s="820" t="s">
        <v>2026</v>
      </c>
      <c r="E435" s="176">
        <f>F435-3</f>
        <v>45595</v>
      </c>
      <c r="F435" s="176">
        <v>45598</v>
      </c>
      <c r="G435" s="176">
        <f>F435+9</f>
        <v>45607</v>
      </c>
    </row>
    <row r="436" spans="1:7">
      <c r="B436" s="179" t="s">
        <v>2025</v>
      </c>
      <c r="C436" s="179" t="s">
        <v>1985</v>
      </c>
      <c r="D436" s="820"/>
      <c r="E436" s="176">
        <f>F436-3</f>
        <v>45602</v>
      </c>
      <c r="F436" s="176">
        <f>F435+7</f>
        <v>45605</v>
      </c>
      <c r="G436" s="176">
        <f>F436+9</f>
        <v>45614</v>
      </c>
    </row>
    <row r="437" spans="1:7" ht="16.5" customHeight="1">
      <c r="B437" s="179" t="s">
        <v>2024</v>
      </c>
      <c r="C437" s="179" t="s">
        <v>1985</v>
      </c>
      <c r="D437" s="820"/>
      <c r="E437" s="176">
        <f>F437-3</f>
        <v>45609</v>
      </c>
      <c r="F437" s="176">
        <f>F436+7</f>
        <v>45612</v>
      </c>
      <c r="G437" s="176">
        <f>F437+9</f>
        <v>45621</v>
      </c>
    </row>
    <row r="438" spans="1:7">
      <c r="B438" s="182" t="s">
        <v>2023</v>
      </c>
      <c r="C438" s="180"/>
      <c r="D438" s="820"/>
      <c r="E438" s="180">
        <f>F438-3</f>
        <v>45616</v>
      </c>
      <c r="F438" s="180">
        <f>F437+7</f>
        <v>45619</v>
      </c>
      <c r="G438" s="180">
        <f>F438+9</f>
        <v>45628</v>
      </c>
    </row>
    <row r="439" spans="1:7">
      <c r="B439" s="179" t="s">
        <v>2022</v>
      </c>
      <c r="C439" s="176" t="s">
        <v>2021</v>
      </c>
      <c r="D439" s="820"/>
      <c r="E439" s="176">
        <f>F439-3</f>
        <v>45623</v>
      </c>
      <c r="F439" s="176">
        <f>F438+7</f>
        <v>45626</v>
      </c>
      <c r="G439" s="176">
        <f>F439+9</f>
        <v>45635</v>
      </c>
    </row>
    <row r="440" spans="1:7">
      <c r="B440" s="209"/>
      <c r="C440" s="209"/>
      <c r="D440" s="225"/>
      <c r="E440" s="187"/>
      <c r="F440" s="187"/>
      <c r="G440" s="203"/>
    </row>
    <row r="441" spans="1:7">
      <c r="A441" s="223" t="s">
        <v>75</v>
      </c>
      <c r="B441" s="173"/>
    </row>
    <row r="442" spans="1:7">
      <c r="B442" s="811" t="s">
        <v>1396</v>
      </c>
      <c r="C442" s="811" t="s">
        <v>1262</v>
      </c>
      <c r="D442" s="816" t="s">
        <v>1389</v>
      </c>
      <c r="E442" s="247" t="s">
        <v>1246</v>
      </c>
      <c r="F442" s="247" t="s">
        <v>1247</v>
      </c>
      <c r="G442" s="247" t="s">
        <v>2020</v>
      </c>
    </row>
    <row r="443" spans="1:7">
      <c r="B443" s="812"/>
      <c r="C443" s="812"/>
      <c r="D443" s="817"/>
      <c r="E443" s="247" t="s">
        <v>1260</v>
      </c>
      <c r="F443" s="247" t="s">
        <v>1259</v>
      </c>
      <c r="G443" s="247" t="s">
        <v>1287</v>
      </c>
    </row>
    <row r="444" spans="1:7">
      <c r="B444" s="179" t="s">
        <v>2019</v>
      </c>
      <c r="C444" s="176" t="s">
        <v>2018</v>
      </c>
      <c r="D444" s="820" t="s">
        <v>2017</v>
      </c>
      <c r="E444" s="176">
        <f>F444-5</f>
        <v>45597</v>
      </c>
      <c r="F444" s="176">
        <v>45602</v>
      </c>
      <c r="G444" s="176">
        <f>F444+11</f>
        <v>45613</v>
      </c>
    </row>
    <row r="445" spans="1:7">
      <c r="B445" s="179" t="s">
        <v>2016</v>
      </c>
      <c r="C445" s="179" t="s">
        <v>2015</v>
      </c>
      <c r="D445" s="820"/>
      <c r="E445" s="176">
        <f>F445-5</f>
        <v>45604</v>
      </c>
      <c r="F445" s="176">
        <f>F444+7</f>
        <v>45609</v>
      </c>
      <c r="G445" s="176">
        <f>F445+11</f>
        <v>45620</v>
      </c>
    </row>
    <row r="446" spans="1:7">
      <c r="B446" s="179" t="s">
        <v>2014</v>
      </c>
      <c r="C446" s="179" t="s">
        <v>2013</v>
      </c>
      <c r="D446" s="820"/>
      <c r="E446" s="176">
        <f>F446-5</f>
        <v>45611</v>
      </c>
      <c r="F446" s="176">
        <f>F445+7</f>
        <v>45616</v>
      </c>
      <c r="G446" s="176">
        <f>F446+11</f>
        <v>45627</v>
      </c>
    </row>
    <row r="447" spans="1:7">
      <c r="B447" s="179" t="s">
        <v>2012</v>
      </c>
      <c r="C447" s="179" t="s">
        <v>2011</v>
      </c>
      <c r="D447" s="820"/>
      <c r="E447" s="176">
        <f>F447-5</f>
        <v>45618</v>
      </c>
      <c r="F447" s="176">
        <f>F446+7</f>
        <v>45623</v>
      </c>
      <c r="G447" s="176">
        <f>F447+11</f>
        <v>45634</v>
      </c>
    </row>
    <row r="448" spans="1:7">
      <c r="B448" s="179" t="s">
        <v>1146</v>
      </c>
      <c r="C448" s="176" t="s">
        <v>1146</v>
      </c>
      <c r="D448" s="820"/>
      <c r="E448" s="176">
        <f>F448-5</f>
        <v>45625</v>
      </c>
      <c r="F448" s="176">
        <f>F447+7</f>
        <v>45630</v>
      </c>
      <c r="G448" s="176">
        <f>F448+11</f>
        <v>45641</v>
      </c>
    </row>
    <row r="449" spans="1:7">
      <c r="B449" s="173"/>
      <c r="C449" s="173"/>
    </row>
    <row r="450" spans="1:7">
      <c r="B450" s="811" t="s">
        <v>1390</v>
      </c>
      <c r="C450" s="811" t="s">
        <v>1315</v>
      </c>
      <c r="D450" s="816" t="s">
        <v>1389</v>
      </c>
      <c r="E450" s="247" t="s">
        <v>1313</v>
      </c>
      <c r="F450" s="247" t="s">
        <v>1247</v>
      </c>
      <c r="G450" s="247" t="s">
        <v>2010</v>
      </c>
    </row>
    <row r="451" spans="1:7">
      <c r="B451" s="821"/>
      <c r="C451" s="821"/>
      <c r="D451" s="817"/>
      <c r="E451" s="247" t="s">
        <v>1260</v>
      </c>
      <c r="F451" s="247" t="s">
        <v>1259</v>
      </c>
      <c r="G451" s="247" t="s">
        <v>1287</v>
      </c>
    </row>
    <row r="452" spans="1:7">
      <c r="B452" s="179" t="s">
        <v>2009</v>
      </c>
      <c r="C452" s="176" t="s">
        <v>2004</v>
      </c>
      <c r="D452" s="808" t="s">
        <v>2003</v>
      </c>
      <c r="E452" s="176">
        <f>F452-4</f>
        <v>45595</v>
      </c>
      <c r="F452" s="176">
        <v>45599</v>
      </c>
      <c r="G452" s="176">
        <f>F452+8</f>
        <v>45607</v>
      </c>
    </row>
    <row r="453" spans="1:7">
      <c r="B453" s="179" t="s">
        <v>2002</v>
      </c>
      <c r="C453" s="179" t="s">
        <v>2001</v>
      </c>
      <c r="D453" s="809"/>
      <c r="E453" s="176">
        <f>F453-4</f>
        <v>45602</v>
      </c>
      <c r="F453" s="176">
        <f>F452+7</f>
        <v>45606</v>
      </c>
      <c r="G453" s="176">
        <f>F453+8</f>
        <v>45614</v>
      </c>
    </row>
    <row r="454" spans="1:7">
      <c r="B454" s="179" t="s">
        <v>2008</v>
      </c>
      <c r="C454" s="179" t="s">
        <v>1999</v>
      </c>
      <c r="D454" s="809"/>
      <c r="E454" s="176">
        <f>F454-4</f>
        <v>45609</v>
      </c>
      <c r="F454" s="176">
        <f>F453+7</f>
        <v>45613</v>
      </c>
      <c r="G454" s="176">
        <f>F454+8</f>
        <v>45621</v>
      </c>
    </row>
    <row r="455" spans="1:7">
      <c r="B455" s="179" t="s">
        <v>1998</v>
      </c>
      <c r="C455" s="179" t="s">
        <v>2007</v>
      </c>
      <c r="D455" s="809"/>
      <c r="E455" s="176">
        <f>F455-4</f>
        <v>45616</v>
      </c>
      <c r="F455" s="176">
        <f>F454+7</f>
        <v>45620</v>
      </c>
      <c r="G455" s="176">
        <f>F455+8</f>
        <v>45628</v>
      </c>
    </row>
    <row r="456" spans="1:7">
      <c r="B456" s="179"/>
      <c r="C456" s="176"/>
      <c r="D456" s="810"/>
      <c r="E456" s="176">
        <f>F456-4</f>
        <v>45623</v>
      </c>
      <c r="F456" s="176">
        <f>F455+7</f>
        <v>45627</v>
      </c>
      <c r="G456" s="176">
        <f>F456+8</f>
        <v>45635</v>
      </c>
    </row>
    <row r="457" spans="1:7">
      <c r="B457" s="299"/>
      <c r="C457" s="299"/>
      <c r="D457" s="225"/>
      <c r="E457" s="187"/>
      <c r="F457" s="187"/>
      <c r="G457" s="187"/>
    </row>
    <row r="458" spans="1:7">
      <c r="A458" s="223" t="s">
        <v>2006</v>
      </c>
      <c r="B458" s="173"/>
      <c r="C458" s="173"/>
    </row>
    <row r="459" spans="1:7">
      <c r="B459" s="811" t="s">
        <v>1396</v>
      </c>
      <c r="C459" s="811" t="s">
        <v>1262</v>
      </c>
      <c r="D459" s="816" t="s">
        <v>1389</v>
      </c>
      <c r="E459" s="247" t="s">
        <v>1247</v>
      </c>
      <c r="F459" s="247" t="s">
        <v>1247</v>
      </c>
      <c r="G459" s="247" t="s">
        <v>156</v>
      </c>
    </row>
    <row r="460" spans="1:7">
      <c r="B460" s="812"/>
      <c r="C460" s="812"/>
      <c r="D460" s="817"/>
      <c r="E460" s="247" t="s">
        <v>1260</v>
      </c>
      <c r="F460" s="247" t="s">
        <v>1259</v>
      </c>
      <c r="G460" s="247" t="s">
        <v>24</v>
      </c>
    </row>
    <row r="461" spans="1:7">
      <c r="B461" s="179" t="s">
        <v>2005</v>
      </c>
      <c r="C461" s="176" t="s">
        <v>2004</v>
      </c>
      <c r="D461" s="808" t="s">
        <v>2003</v>
      </c>
      <c r="E461" s="176">
        <f>F461-4</f>
        <v>45595</v>
      </c>
      <c r="F461" s="176">
        <v>45599</v>
      </c>
      <c r="G461" s="176">
        <f>F461+11</f>
        <v>45610</v>
      </c>
    </row>
    <row r="462" spans="1:7">
      <c r="B462" s="179" t="s">
        <v>2002</v>
      </c>
      <c r="C462" s="179" t="s">
        <v>2001</v>
      </c>
      <c r="D462" s="809"/>
      <c r="E462" s="176">
        <f>F462-4</f>
        <v>45602</v>
      </c>
      <c r="F462" s="176">
        <f>F461+7</f>
        <v>45606</v>
      </c>
      <c r="G462" s="176">
        <f>F462+11</f>
        <v>45617</v>
      </c>
    </row>
    <row r="463" spans="1:7">
      <c r="B463" s="179" t="s">
        <v>2000</v>
      </c>
      <c r="C463" s="179" t="s">
        <v>1999</v>
      </c>
      <c r="D463" s="809"/>
      <c r="E463" s="176">
        <f>F463-4</f>
        <v>45609</v>
      </c>
      <c r="F463" s="176">
        <f>F462+7</f>
        <v>45613</v>
      </c>
      <c r="G463" s="176">
        <f>F463+11</f>
        <v>45624</v>
      </c>
    </row>
    <row r="464" spans="1:7">
      <c r="B464" s="179" t="s">
        <v>1998</v>
      </c>
      <c r="C464" s="179" t="s">
        <v>1997</v>
      </c>
      <c r="D464" s="809"/>
      <c r="E464" s="176">
        <f>F464-4</f>
        <v>45616</v>
      </c>
      <c r="F464" s="176">
        <f>F463+7</f>
        <v>45620</v>
      </c>
      <c r="G464" s="176">
        <f>F464+11</f>
        <v>45631</v>
      </c>
    </row>
    <row r="465" spans="1:9">
      <c r="B465" s="179"/>
      <c r="C465" s="176"/>
      <c r="D465" s="810"/>
      <c r="E465" s="176">
        <f>F465-4</f>
        <v>45623</v>
      </c>
      <c r="F465" s="176">
        <f>F464+7</f>
        <v>45627</v>
      </c>
      <c r="G465" s="176">
        <f>F465+11</f>
        <v>45638</v>
      </c>
    </row>
    <row r="466" spans="1:9">
      <c r="B466" s="299"/>
      <c r="C466" s="299"/>
      <c r="E466" s="187"/>
      <c r="F466" s="187"/>
    </row>
    <row r="467" spans="1:9">
      <c r="A467" s="223" t="s">
        <v>1990</v>
      </c>
      <c r="B467" s="252"/>
      <c r="C467" s="252"/>
      <c r="D467" s="225"/>
      <c r="E467" s="187"/>
      <c r="F467" s="187"/>
      <c r="G467" s="203"/>
    </row>
    <row r="468" spans="1:9">
      <c r="A468" s="223"/>
      <c r="B468" s="811" t="s">
        <v>1396</v>
      </c>
      <c r="C468" s="811" t="s">
        <v>1262</v>
      </c>
      <c r="D468" s="816" t="s">
        <v>1389</v>
      </c>
      <c r="E468" s="247" t="s">
        <v>1247</v>
      </c>
      <c r="F468" s="247" t="s">
        <v>1246</v>
      </c>
      <c r="G468" s="247" t="s">
        <v>1990</v>
      </c>
      <c r="I468" s="173" t="s">
        <v>1996</v>
      </c>
    </row>
    <row r="469" spans="1:9">
      <c r="A469" s="223"/>
      <c r="B469" s="812"/>
      <c r="C469" s="812"/>
      <c r="D469" s="817"/>
      <c r="E469" s="247" t="s">
        <v>1327</v>
      </c>
      <c r="F469" s="247" t="s">
        <v>1243</v>
      </c>
      <c r="G469" s="247" t="s">
        <v>1287</v>
      </c>
    </row>
    <row r="470" spans="1:9">
      <c r="A470" s="223"/>
      <c r="B470" s="179" t="s">
        <v>1978</v>
      </c>
      <c r="C470" s="179" t="s">
        <v>1977</v>
      </c>
      <c r="D470" s="820" t="s">
        <v>1995</v>
      </c>
      <c r="E470" s="176">
        <f>F470-4</f>
        <v>45594</v>
      </c>
      <c r="F470" s="176">
        <v>45598</v>
      </c>
      <c r="G470" s="176">
        <f>F470+8</f>
        <v>45606</v>
      </c>
    </row>
    <row r="471" spans="1:9">
      <c r="A471" s="223"/>
      <c r="B471" s="179" t="s">
        <v>1975</v>
      </c>
      <c r="C471" s="179" t="s">
        <v>1974</v>
      </c>
      <c r="D471" s="820"/>
      <c r="E471" s="176">
        <f>F471-4</f>
        <v>45601</v>
      </c>
      <c r="F471" s="176">
        <f>F470+7</f>
        <v>45605</v>
      </c>
      <c r="G471" s="176">
        <f>F471+8</f>
        <v>45613</v>
      </c>
    </row>
    <row r="472" spans="1:9">
      <c r="A472" s="223"/>
      <c r="B472" s="179" t="s">
        <v>1994</v>
      </c>
      <c r="C472" s="179" t="s">
        <v>1993</v>
      </c>
      <c r="D472" s="820"/>
      <c r="E472" s="176">
        <f>F472-4</f>
        <v>45608</v>
      </c>
      <c r="F472" s="176">
        <f>F471+7</f>
        <v>45612</v>
      </c>
      <c r="G472" s="176">
        <f>F472+8</f>
        <v>45620</v>
      </c>
    </row>
    <row r="473" spans="1:9">
      <c r="A473" s="223"/>
      <c r="B473" s="179" t="s">
        <v>1970</v>
      </c>
      <c r="C473" s="179" t="s">
        <v>1969</v>
      </c>
      <c r="D473" s="820"/>
      <c r="E473" s="176">
        <f>F473-4</f>
        <v>45615</v>
      </c>
      <c r="F473" s="176">
        <f>F472+7</f>
        <v>45619</v>
      </c>
      <c r="G473" s="176">
        <f>F473+8</f>
        <v>45627</v>
      </c>
    </row>
    <row r="474" spans="1:9">
      <c r="A474" s="223"/>
      <c r="B474" s="177" t="s">
        <v>1992</v>
      </c>
      <c r="C474" s="177" t="s">
        <v>1991</v>
      </c>
      <c r="D474" s="820"/>
      <c r="E474" s="176">
        <f>F474-4</f>
        <v>45622</v>
      </c>
      <c r="F474" s="176">
        <f>F473+7</f>
        <v>45626</v>
      </c>
      <c r="G474" s="176">
        <f>F474+8</f>
        <v>45634</v>
      </c>
    </row>
    <row r="475" spans="1:9">
      <c r="A475" s="223"/>
      <c r="B475" s="300"/>
      <c r="C475" s="299"/>
      <c r="D475" s="225"/>
      <c r="E475" s="187"/>
      <c r="F475" s="187"/>
      <c r="G475" s="203"/>
    </row>
    <row r="476" spans="1:9">
      <c r="A476" s="223"/>
      <c r="B476" s="811" t="s">
        <v>1396</v>
      </c>
      <c r="C476" s="811" t="s">
        <v>1315</v>
      </c>
      <c r="D476" s="816" t="s">
        <v>1389</v>
      </c>
      <c r="E476" s="247" t="s">
        <v>1247</v>
      </c>
      <c r="F476" s="247" t="s">
        <v>1247</v>
      </c>
      <c r="G476" s="247" t="s">
        <v>1990</v>
      </c>
    </row>
    <row r="477" spans="1:9">
      <c r="A477" s="223"/>
      <c r="B477" s="812"/>
      <c r="C477" s="812"/>
      <c r="D477" s="817"/>
      <c r="E477" s="247" t="s">
        <v>1260</v>
      </c>
      <c r="F477" s="247" t="s">
        <v>1259</v>
      </c>
      <c r="G477" s="247" t="s">
        <v>24</v>
      </c>
    </row>
    <row r="478" spans="1:9" ht="16.5" customHeight="1">
      <c r="A478" s="223"/>
      <c r="B478" s="179" t="s">
        <v>1989</v>
      </c>
      <c r="C478" s="176" t="s">
        <v>1988</v>
      </c>
      <c r="D478" s="820" t="s">
        <v>1987</v>
      </c>
      <c r="E478" s="176">
        <f>F478-3</f>
        <v>45600</v>
      </c>
      <c r="F478" s="176">
        <v>45603</v>
      </c>
      <c r="G478" s="176">
        <f>F478+10</f>
        <v>45613</v>
      </c>
    </row>
    <row r="479" spans="1:9">
      <c r="A479" s="223"/>
      <c r="B479" s="179" t="s">
        <v>1986</v>
      </c>
      <c r="C479" s="179" t="s">
        <v>1985</v>
      </c>
      <c r="D479" s="820"/>
      <c r="E479" s="176">
        <f>F479-3</f>
        <v>45607</v>
      </c>
      <c r="F479" s="176">
        <f>F478+7</f>
        <v>45610</v>
      </c>
      <c r="G479" s="176">
        <f>F479+10</f>
        <v>45620</v>
      </c>
    </row>
    <row r="480" spans="1:9">
      <c r="A480" s="223"/>
      <c r="B480" s="179" t="s">
        <v>1984</v>
      </c>
      <c r="C480" s="179" t="s">
        <v>1983</v>
      </c>
      <c r="D480" s="820"/>
      <c r="E480" s="176">
        <f>F480-3</f>
        <v>45614</v>
      </c>
      <c r="F480" s="176">
        <f>F479+7</f>
        <v>45617</v>
      </c>
      <c r="G480" s="176">
        <f>F480+10</f>
        <v>45627</v>
      </c>
    </row>
    <row r="481" spans="1:8">
      <c r="A481" s="223"/>
      <c r="B481" s="179" t="s">
        <v>1982</v>
      </c>
      <c r="C481" s="176" t="s">
        <v>1981</v>
      </c>
      <c r="D481" s="820"/>
      <c r="E481" s="176">
        <f>F481-3</f>
        <v>45621</v>
      </c>
      <c r="F481" s="176">
        <f>F480+7</f>
        <v>45624</v>
      </c>
      <c r="G481" s="176">
        <f>F481+10</f>
        <v>45634</v>
      </c>
    </row>
    <row r="482" spans="1:8">
      <c r="A482" s="223"/>
      <c r="B482" s="179"/>
      <c r="C482" s="179"/>
      <c r="D482" s="820"/>
      <c r="E482" s="176">
        <f>F482-3</f>
        <v>45628</v>
      </c>
      <c r="F482" s="176">
        <f>F481+7</f>
        <v>45631</v>
      </c>
      <c r="G482" s="176">
        <f>F482+10</f>
        <v>45641</v>
      </c>
    </row>
    <row r="483" spans="1:8">
      <c r="A483" s="223"/>
      <c r="B483" s="300"/>
      <c r="C483" s="299"/>
      <c r="D483" s="225"/>
      <c r="E483" s="187"/>
      <c r="F483" s="187"/>
      <c r="G483" s="203"/>
    </row>
    <row r="484" spans="1:8">
      <c r="A484" s="223" t="s">
        <v>1979</v>
      </c>
      <c r="B484" s="298"/>
      <c r="C484" s="298"/>
      <c r="D484" s="225"/>
      <c r="E484" s="187"/>
      <c r="F484" s="187"/>
      <c r="G484" s="187"/>
    </row>
    <row r="485" spans="1:8">
      <c r="B485" s="811" t="s">
        <v>1500</v>
      </c>
      <c r="C485" s="811" t="s">
        <v>1262</v>
      </c>
      <c r="D485" s="816" t="s">
        <v>1613</v>
      </c>
      <c r="E485" s="247" t="s">
        <v>1247</v>
      </c>
      <c r="F485" s="247" t="s">
        <v>1313</v>
      </c>
      <c r="G485" s="247" t="s">
        <v>1980</v>
      </c>
      <c r="H485" s="247" t="s">
        <v>1979</v>
      </c>
    </row>
    <row r="486" spans="1:8">
      <c r="B486" s="812"/>
      <c r="C486" s="812"/>
      <c r="D486" s="817"/>
      <c r="E486" s="247" t="s">
        <v>1244</v>
      </c>
      <c r="F486" s="247" t="s">
        <v>1243</v>
      </c>
      <c r="G486" s="247" t="s">
        <v>1287</v>
      </c>
      <c r="H486" s="247" t="s">
        <v>1946</v>
      </c>
    </row>
    <row r="487" spans="1:8">
      <c r="B487" s="179" t="s">
        <v>1978</v>
      </c>
      <c r="C487" s="179" t="s">
        <v>1977</v>
      </c>
      <c r="D487" s="820" t="s">
        <v>1976</v>
      </c>
      <c r="E487" s="176">
        <f>F487-4</f>
        <v>45594</v>
      </c>
      <c r="F487" s="176">
        <v>45598</v>
      </c>
      <c r="G487" s="176">
        <f>F487+13</f>
        <v>45611</v>
      </c>
      <c r="H487" s="247" t="s">
        <v>1966</v>
      </c>
    </row>
    <row r="488" spans="1:8">
      <c r="B488" s="179" t="s">
        <v>1975</v>
      </c>
      <c r="C488" s="179" t="s">
        <v>1974</v>
      </c>
      <c r="D488" s="820"/>
      <c r="E488" s="176">
        <f>F488-4</f>
        <v>45601</v>
      </c>
      <c r="F488" s="176">
        <f>F487+7</f>
        <v>45605</v>
      </c>
      <c r="G488" s="176">
        <f>F488+13</f>
        <v>45618</v>
      </c>
      <c r="H488" s="247" t="s">
        <v>1966</v>
      </c>
    </row>
    <row r="489" spans="1:8">
      <c r="B489" s="179" t="s">
        <v>1973</v>
      </c>
      <c r="C489" s="179" t="s">
        <v>1972</v>
      </c>
      <c r="D489" s="820"/>
      <c r="E489" s="176">
        <f>F489-4</f>
        <v>45608</v>
      </c>
      <c r="F489" s="176">
        <f>F488+7</f>
        <v>45612</v>
      </c>
      <c r="G489" s="176">
        <f>F489+13</f>
        <v>45625</v>
      </c>
      <c r="H489" s="247" t="s">
        <v>1971</v>
      </c>
    </row>
    <row r="490" spans="1:8">
      <c r="B490" s="179" t="s">
        <v>1970</v>
      </c>
      <c r="C490" s="179" t="s">
        <v>1969</v>
      </c>
      <c r="D490" s="820"/>
      <c r="E490" s="176">
        <f>F490-4</f>
        <v>45615</v>
      </c>
      <c r="F490" s="176">
        <f>F489+7</f>
        <v>45619</v>
      </c>
      <c r="G490" s="176">
        <f>F490+13</f>
        <v>45632</v>
      </c>
      <c r="H490" s="247" t="s">
        <v>1966</v>
      </c>
    </row>
    <row r="491" spans="1:8">
      <c r="B491" s="177" t="s">
        <v>1968</v>
      </c>
      <c r="C491" s="177" t="s">
        <v>1967</v>
      </c>
      <c r="D491" s="820"/>
      <c r="E491" s="176">
        <f>F491-4</f>
        <v>45622</v>
      </c>
      <c r="F491" s="176">
        <f>F490+7</f>
        <v>45626</v>
      </c>
      <c r="G491" s="176">
        <f>F491+13</f>
        <v>45639</v>
      </c>
      <c r="H491" s="247" t="s">
        <v>1966</v>
      </c>
    </row>
    <row r="492" spans="1:8">
      <c r="B492" s="298"/>
      <c r="C492" s="298"/>
      <c r="D492" s="225"/>
      <c r="E492" s="187"/>
      <c r="F492" s="187"/>
      <c r="G492" s="187"/>
    </row>
    <row r="493" spans="1:8">
      <c r="B493" s="811" t="s">
        <v>1396</v>
      </c>
      <c r="C493" s="811" t="s">
        <v>1910</v>
      </c>
      <c r="D493" s="816" t="s">
        <v>1389</v>
      </c>
      <c r="E493" s="247" t="s">
        <v>1247</v>
      </c>
      <c r="F493" s="247" t="s">
        <v>1247</v>
      </c>
      <c r="G493" s="247" t="s">
        <v>1965</v>
      </c>
      <c r="H493" s="247" t="s">
        <v>1964</v>
      </c>
    </row>
    <row r="494" spans="1:8">
      <c r="B494" s="812"/>
      <c r="C494" s="812"/>
      <c r="D494" s="817"/>
      <c r="E494" s="247" t="s">
        <v>1244</v>
      </c>
      <c r="F494" s="247" t="s">
        <v>1259</v>
      </c>
      <c r="G494" s="247" t="s">
        <v>1287</v>
      </c>
      <c r="H494" s="247" t="s">
        <v>1287</v>
      </c>
    </row>
    <row r="495" spans="1:8" ht="18" customHeight="1">
      <c r="B495" s="179" t="s">
        <v>1387</v>
      </c>
      <c r="C495" s="176" t="s">
        <v>1963</v>
      </c>
      <c r="D495" s="808" t="s">
        <v>1385</v>
      </c>
      <c r="E495" s="176">
        <f>F495-3</f>
        <v>45595</v>
      </c>
      <c r="F495" s="176">
        <v>45598</v>
      </c>
      <c r="G495" s="176">
        <f>F495+9</f>
        <v>45607</v>
      </c>
      <c r="H495" s="247" t="s">
        <v>1957</v>
      </c>
    </row>
    <row r="496" spans="1:8" ht="19.5" customHeight="1">
      <c r="B496" s="179" t="s">
        <v>1384</v>
      </c>
      <c r="C496" s="179" t="s">
        <v>1962</v>
      </c>
      <c r="D496" s="809"/>
      <c r="E496" s="176">
        <f>F496-3</f>
        <v>45602</v>
      </c>
      <c r="F496" s="176">
        <f>F495+7</f>
        <v>45605</v>
      </c>
      <c r="G496" s="176">
        <f>F496+9</f>
        <v>45614</v>
      </c>
      <c r="H496" s="247" t="s">
        <v>1961</v>
      </c>
    </row>
    <row r="497" spans="1:8">
      <c r="B497" s="179" t="s">
        <v>1382</v>
      </c>
      <c r="C497" s="179" t="s">
        <v>1960</v>
      </c>
      <c r="D497" s="809"/>
      <c r="E497" s="176">
        <f>F497-3</f>
        <v>45609</v>
      </c>
      <c r="F497" s="176">
        <f>F496+7</f>
        <v>45612</v>
      </c>
      <c r="G497" s="176">
        <f>F497+9</f>
        <v>45621</v>
      </c>
      <c r="H497" s="247" t="s">
        <v>1957</v>
      </c>
    </row>
    <row r="498" spans="1:8">
      <c r="B498" s="179" t="s">
        <v>1380</v>
      </c>
      <c r="C498" s="176" t="s">
        <v>1959</v>
      </c>
      <c r="D498" s="809"/>
      <c r="E498" s="176">
        <f>F498-3</f>
        <v>45616</v>
      </c>
      <c r="F498" s="176">
        <f>F497+7</f>
        <v>45619</v>
      </c>
      <c r="G498" s="176">
        <f>F498+9</f>
        <v>45628</v>
      </c>
      <c r="H498" s="247" t="s">
        <v>1957</v>
      </c>
    </row>
    <row r="499" spans="1:8">
      <c r="B499" s="179" t="s">
        <v>1958</v>
      </c>
      <c r="C499" s="179" t="s">
        <v>52</v>
      </c>
      <c r="D499" s="810"/>
      <c r="E499" s="176">
        <f>F499-3</f>
        <v>45623</v>
      </c>
      <c r="F499" s="176">
        <f>F498+7</f>
        <v>45626</v>
      </c>
      <c r="G499" s="176">
        <f>F499+9</f>
        <v>45635</v>
      </c>
      <c r="H499" s="247" t="s">
        <v>1957</v>
      </c>
    </row>
    <row r="500" spans="1:8">
      <c r="B500" s="209"/>
      <c r="C500" s="209"/>
      <c r="D500" s="225"/>
      <c r="E500" s="187"/>
      <c r="F500" s="187"/>
      <c r="G500" s="187"/>
    </row>
    <row r="501" spans="1:8">
      <c r="A501" s="223" t="s">
        <v>1956</v>
      </c>
      <c r="B501" s="219"/>
      <c r="C501" s="219"/>
    </row>
    <row r="502" spans="1:8">
      <c r="B502" s="190"/>
      <c r="C502" s="209"/>
      <c r="D502" s="225"/>
      <c r="E502" s="187"/>
      <c r="F502" s="187"/>
      <c r="G502" s="187"/>
    </row>
    <row r="503" spans="1:8">
      <c r="B503" s="811" t="s">
        <v>1396</v>
      </c>
      <c r="C503" s="811" t="s">
        <v>1315</v>
      </c>
      <c r="D503" s="816" t="s">
        <v>1389</v>
      </c>
      <c r="E503" s="247" t="s">
        <v>1247</v>
      </c>
      <c r="F503" s="247" t="s">
        <v>1247</v>
      </c>
      <c r="G503" s="247" t="s">
        <v>1955</v>
      </c>
    </row>
    <row r="504" spans="1:8">
      <c r="B504" s="812"/>
      <c r="C504" s="812"/>
      <c r="D504" s="817"/>
      <c r="E504" s="247" t="s">
        <v>1260</v>
      </c>
      <c r="F504" s="247" t="s">
        <v>1243</v>
      </c>
      <c r="G504" s="247" t="s">
        <v>1287</v>
      </c>
    </row>
    <row r="505" spans="1:8">
      <c r="B505" s="179" t="s">
        <v>1949</v>
      </c>
      <c r="C505" s="176" t="s">
        <v>150</v>
      </c>
      <c r="D505" s="813" t="s">
        <v>1954</v>
      </c>
      <c r="E505" s="176">
        <f>F505-3</f>
        <v>45600</v>
      </c>
      <c r="F505" s="176">
        <v>45603</v>
      </c>
      <c r="G505" s="176">
        <f>F505+9</f>
        <v>45612</v>
      </c>
    </row>
    <row r="506" spans="1:8">
      <c r="B506" s="179" t="s">
        <v>1953</v>
      </c>
      <c r="C506" s="179" t="s">
        <v>1952</v>
      </c>
      <c r="D506" s="814"/>
      <c r="E506" s="176">
        <f>F506-3</f>
        <v>45607</v>
      </c>
      <c r="F506" s="176">
        <f>F505+7</f>
        <v>45610</v>
      </c>
      <c r="G506" s="176">
        <f>F506+9</f>
        <v>45619</v>
      </c>
    </row>
    <row r="507" spans="1:8">
      <c r="B507" s="179" t="s">
        <v>1951</v>
      </c>
      <c r="C507" s="179" t="s">
        <v>1950</v>
      </c>
      <c r="D507" s="814"/>
      <c r="E507" s="176">
        <f>F507-3</f>
        <v>45614</v>
      </c>
      <c r="F507" s="176">
        <f>F506+7</f>
        <v>45617</v>
      </c>
      <c r="G507" s="176">
        <f>F507+9</f>
        <v>45626</v>
      </c>
    </row>
    <row r="508" spans="1:8">
      <c r="B508" s="179" t="s">
        <v>1949</v>
      </c>
      <c r="C508" s="176" t="s">
        <v>1948</v>
      </c>
      <c r="D508" s="814"/>
      <c r="E508" s="176">
        <f>F508-3</f>
        <v>45621</v>
      </c>
      <c r="F508" s="176">
        <f>F507+7</f>
        <v>45624</v>
      </c>
      <c r="G508" s="176">
        <f>F508+9</f>
        <v>45633</v>
      </c>
    </row>
    <row r="509" spans="1:8">
      <c r="B509" s="179" t="s">
        <v>1188</v>
      </c>
      <c r="C509" s="179" t="s">
        <v>1835</v>
      </c>
      <c r="D509" s="815"/>
      <c r="E509" s="176">
        <f>F509-3</f>
        <v>45628</v>
      </c>
      <c r="F509" s="176">
        <f>F508+7</f>
        <v>45631</v>
      </c>
      <c r="G509" s="176">
        <f>F509+9</f>
        <v>45640</v>
      </c>
    </row>
    <row r="510" spans="1:8">
      <c r="B510" s="190"/>
      <c r="C510" s="209"/>
      <c r="D510" s="225"/>
      <c r="E510" s="187"/>
      <c r="F510" s="187"/>
      <c r="G510" s="187"/>
    </row>
    <row r="511" spans="1:8">
      <c r="B511" s="190"/>
      <c r="C511" s="209"/>
      <c r="D511" s="225"/>
      <c r="E511" s="187"/>
      <c r="F511" s="187"/>
      <c r="G511" s="187"/>
    </row>
    <row r="512" spans="1:8">
      <c r="A512" s="223" t="s">
        <v>1947</v>
      </c>
      <c r="B512" s="219"/>
      <c r="C512" s="219"/>
      <c r="D512" s="286"/>
      <c r="E512" s="223"/>
      <c r="F512" s="223"/>
      <c r="G512" s="221"/>
    </row>
    <row r="513" spans="2:7">
      <c r="B513" s="811" t="s">
        <v>1500</v>
      </c>
      <c r="C513" s="811" t="s">
        <v>1262</v>
      </c>
      <c r="D513" s="816" t="s">
        <v>1389</v>
      </c>
      <c r="E513" s="247" t="s">
        <v>1246</v>
      </c>
      <c r="F513" s="247" t="s">
        <v>1313</v>
      </c>
      <c r="G513" s="247" t="s">
        <v>1930</v>
      </c>
    </row>
    <row r="514" spans="2:7">
      <c r="B514" s="812"/>
      <c r="C514" s="812"/>
      <c r="D514" s="817"/>
      <c r="E514" s="247" t="s">
        <v>1260</v>
      </c>
      <c r="F514" s="247" t="s">
        <v>1311</v>
      </c>
      <c r="G514" s="247" t="s">
        <v>1946</v>
      </c>
    </row>
    <row r="515" spans="2:7">
      <c r="B515" s="179" t="s">
        <v>1898</v>
      </c>
      <c r="C515" s="179" t="s">
        <v>1945</v>
      </c>
      <c r="D515" s="820" t="s">
        <v>1944</v>
      </c>
      <c r="E515" s="176">
        <f>F515-5</f>
        <v>45597</v>
      </c>
      <c r="F515" s="176">
        <v>45602</v>
      </c>
      <c r="G515" s="176">
        <f>F515+9</f>
        <v>45611</v>
      </c>
    </row>
    <row r="516" spans="2:7">
      <c r="B516" s="179" t="s">
        <v>1895</v>
      </c>
      <c r="C516" s="179" t="s">
        <v>1943</v>
      </c>
      <c r="D516" s="820"/>
      <c r="E516" s="176">
        <f>F516-5</f>
        <v>45604</v>
      </c>
      <c r="F516" s="176">
        <f>F515+7</f>
        <v>45609</v>
      </c>
      <c r="G516" s="176">
        <f>F516+9</f>
        <v>45618</v>
      </c>
    </row>
    <row r="517" spans="2:7">
      <c r="B517" s="179" t="s">
        <v>1894</v>
      </c>
      <c r="C517" s="179" t="s">
        <v>1942</v>
      </c>
      <c r="D517" s="820"/>
      <c r="E517" s="176">
        <f>F517-5</f>
        <v>45611</v>
      </c>
      <c r="F517" s="176">
        <f>F516+7</f>
        <v>45616</v>
      </c>
      <c r="G517" s="176">
        <f>F517+9</f>
        <v>45625</v>
      </c>
    </row>
    <row r="518" spans="2:7">
      <c r="B518" s="179" t="s">
        <v>1941</v>
      </c>
      <c r="C518" s="179" t="s">
        <v>1760</v>
      </c>
      <c r="D518" s="820"/>
      <c r="E518" s="176">
        <f>F518-5</f>
        <v>45618</v>
      </c>
      <c r="F518" s="176">
        <f>F517+7</f>
        <v>45623</v>
      </c>
      <c r="G518" s="176">
        <f>F518+9</f>
        <v>45632</v>
      </c>
    </row>
    <row r="519" spans="2:7">
      <c r="B519" s="179" t="s">
        <v>1892</v>
      </c>
      <c r="C519" s="179" t="s">
        <v>1940</v>
      </c>
      <c r="D519" s="820"/>
      <c r="E519" s="176">
        <f>F519-5</f>
        <v>45625</v>
      </c>
      <c r="F519" s="176">
        <f>F518+7</f>
        <v>45630</v>
      </c>
      <c r="G519" s="176">
        <f>F519+9</f>
        <v>45639</v>
      </c>
    </row>
    <row r="520" spans="2:7">
      <c r="B520" s="173"/>
      <c r="C520" s="173"/>
      <c r="F520" s="295"/>
    </row>
    <row r="521" spans="2:7">
      <c r="B521" s="173"/>
      <c r="C521" s="173"/>
    </row>
    <row r="522" spans="2:7">
      <c r="B522" s="811" t="s">
        <v>1500</v>
      </c>
      <c r="C522" s="811" t="s">
        <v>1262</v>
      </c>
      <c r="D522" s="816" t="s">
        <v>1389</v>
      </c>
      <c r="E522" s="247" t="s">
        <v>1246</v>
      </c>
      <c r="F522" s="247" t="s">
        <v>1246</v>
      </c>
      <c r="G522" s="247" t="s">
        <v>1939</v>
      </c>
    </row>
    <row r="523" spans="2:7">
      <c r="B523" s="812"/>
      <c r="C523" s="812"/>
      <c r="D523" s="817"/>
      <c r="E523" s="247" t="s">
        <v>1244</v>
      </c>
      <c r="F523" s="247" t="s">
        <v>1243</v>
      </c>
      <c r="G523" s="247" t="s">
        <v>1287</v>
      </c>
    </row>
    <row r="524" spans="2:7">
      <c r="B524" s="179" t="s">
        <v>1922</v>
      </c>
      <c r="C524" s="179" t="s">
        <v>1921</v>
      </c>
      <c r="D524" s="820" t="s">
        <v>1938</v>
      </c>
      <c r="E524" s="176">
        <f>F524-4</f>
        <v>45595</v>
      </c>
      <c r="F524" s="176">
        <v>45599</v>
      </c>
      <c r="G524" s="176">
        <f>F524+7</f>
        <v>45606</v>
      </c>
    </row>
    <row r="525" spans="2:7">
      <c r="B525" s="179" t="s">
        <v>1919</v>
      </c>
      <c r="C525" s="179" t="s">
        <v>1937</v>
      </c>
      <c r="D525" s="820" t="s">
        <v>1918</v>
      </c>
      <c r="E525" s="176">
        <f>F525-4</f>
        <v>45602</v>
      </c>
      <c r="F525" s="176">
        <f>F524+7</f>
        <v>45606</v>
      </c>
      <c r="G525" s="176">
        <f>F525+7</f>
        <v>45613</v>
      </c>
    </row>
    <row r="526" spans="2:7">
      <c r="B526" s="179" t="s">
        <v>1917</v>
      </c>
      <c r="C526" s="179" t="s">
        <v>1936</v>
      </c>
      <c r="D526" s="820" t="s">
        <v>1935</v>
      </c>
      <c r="E526" s="176">
        <f>F526-4</f>
        <v>45609</v>
      </c>
      <c r="F526" s="176">
        <f>F525+7</f>
        <v>45613</v>
      </c>
      <c r="G526" s="176">
        <f>F526+7</f>
        <v>45620</v>
      </c>
    </row>
    <row r="527" spans="2:7">
      <c r="B527" s="179" t="s">
        <v>1934</v>
      </c>
      <c r="C527" s="179" t="s">
        <v>1933</v>
      </c>
      <c r="D527" s="820" t="s">
        <v>1932</v>
      </c>
      <c r="E527" s="176">
        <f>F527-4</f>
        <v>45616</v>
      </c>
      <c r="F527" s="176">
        <f>F526+7</f>
        <v>45620</v>
      </c>
      <c r="G527" s="176">
        <f>F527+7</f>
        <v>45627</v>
      </c>
    </row>
    <row r="528" spans="2:7">
      <c r="B528" s="179" t="s">
        <v>1145</v>
      </c>
      <c r="C528" s="179" t="s">
        <v>1931</v>
      </c>
      <c r="D528" s="820"/>
      <c r="E528" s="176">
        <f>F528-4</f>
        <v>45623</v>
      </c>
      <c r="F528" s="176">
        <f>F527+7</f>
        <v>45627</v>
      </c>
      <c r="G528" s="176">
        <f>F528+7</f>
        <v>45634</v>
      </c>
    </row>
    <row r="529" spans="1:7">
      <c r="B529" s="209"/>
      <c r="C529" s="209"/>
      <c r="D529" s="225"/>
      <c r="E529" s="187"/>
      <c r="F529" s="187"/>
      <c r="G529" s="187"/>
    </row>
    <row r="530" spans="1:7">
      <c r="B530" s="811" t="s">
        <v>1396</v>
      </c>
      <c r="C530" s="811" t="s">
        <v>1910</v>
      </c>
      <c r="D530" s="816" t="s">
        <v>1389</v>
      </c>
      <c r="E530" s="247" t="s">
        <v>1313</v>
      </c>
      <c r="F530" s="247" t="s">
        <v>1246</v>
      </c>
      <c r="G530" s="247" t="s">
        <v>1930</v>
      </c>
    </row>
    <row r="531" spans="1:7">
      <c r="B531" s="812"/>
      <c r="C531" s="812"/>
      <c r="D531" s="817"/>
      <c r="E531" s="247" t="s">
        <v>1260</v>
      </c>
      <c r="F531" s="247" t="s">
        <v>1243</v>
      </c>
      <c r="G531" s="247" t="s">
        <v>1287</v>
      </c>
    </row>
    <row r="532" spans="1:7">
      <c r="B532" s="179" t="s">
        <v>1929</v>
      </c>
      <c r="C532" s="179" t="s">
        <v>1928</v>
      </c>
      <c r="D532" s="813" t="s">
        <v>1927</v>
      </c>
      <c r="E532" s="176">
        <f>F532-3</f>
        <v>45600</v>
      </c>
      <c r="F532" s="176">
        <v>45603</v>
      </c>
      <c r="G532" s="176">
        <f>F532+7</f>
        <v>45610</v>
      </c>
    </row>
    <row r="533" spans="1:7">
      <c r="B533" s="179" t="s">
        <v>1905</v>
      </c>
      <c r="C533" s="179" t="s">
        <v>1926</v>
      </c>
      <c r="D533" s="814"/>
      <c r="E533" s="176">
        <f>F533-3</f>
        <v>45607</v>
      </c>
      <c r="F533" s="176">
        <f>F532+7</f>
        <v>45610</v>
      </c>
      <c r="G533" s="176">
        <f>F533+7</f>
        <v>45617</v>
      </c>
    </row>
    <row r="534" spans="1:7">
      <c r="B534" s="179" t="s">
        <v>1925</v>
      </c>
      <c r="C534" s="179" t="s">
        <v>1924</v>
      </c>
      <c r="D534" s="814"/>
      <c r="E534" s="176">
        <f>F534-3</f>
        <v>45614</v>
      </c>
      <c r="F534" s="176">
        <f>F533+7</f>
        <v>45617</v>
      </c>
      <c r="G534" s="176">
        <f>F534+7</f>
        <v>45624</v>
      </c>
    </row>
    <row r="535" spans="1:7">
      <c r="B535" s="179" t="s">
        <v>1901</v>
      </c>
      <c r="C535" s="179" t="s">
        <v>1900</v>
      </c>
      <c r="D535" s="814"/>
      <c r="E535" s="176">
        <f>F535-3</f>
        <v>45621</v>
      </c>
      <c r="F535" s="176">
        <f>F534+7</f>
        <v>45624</v>
      </c>
      <c r="G535" s="176">
        <f>F535+7</f>
        <v>45631</v>
      </c>
    </row>
    <row r="536" spans="1:7">
      <c r="B536" s="179"/>
      <c r="C536" s="179"/>
      <c r="D536" s="815"/>
      <c r="E536" s="176">
        <f>F536-3</f>
        <v>45628</v>
      </c>
      <c r="F536" s="176">
        <f>F535+7</f>
        <v>45631</v>
      </c>
      <c r="G536" s="176">
        <f>F536+7</f>
        <v>45638</v>
      </c>
    </row>
    <row r="537" spans="1:7">
      <c r="B537" s="209"/>
      <c r="C537" s="209"/>
      <c r="D537" s="225"/>
      <c r="E537" s="187"/>
      <c r="F537" s="187"/>
      <c r="G537" s="187"/>
    </row>
    <row r="538" spans="1:7">
      <c r="B538" s="297"/>
      <c r="C538" s="297"/>
      <c r="D538" s="296"/>
      <c r="E538" s="187"/>
      <c r="F538" s="187"/>
      <c r="G538" s="295"/>
    </row>
    <row r="539" spans="1:7">
      <c r="A539" s="223" t="s">
        <v>158</v>
      </c>
      <c r="D539" s="286"/>
      <c r="E539" s="223"/>
    </row>
    <row r="540" spans="1:7">
      <c r="B540" s="811" t="s">
        <v>1623</v>
      </c>
      <c r="C540" s="811" t="s">
        <v>1262</v>
      </c>
      <c r="D540" s="825" t="s">
        <v>1613</v>
      </c>
      <c r="E540" s="183" t="s">
        <v>1247</v>
      </c>
      <c r="F540" s="183" t="s">
        <v>1246</v>
      </c>
      <c r="G540" s="247" t="s">
        <v>1923</v>
      </c>
    </row>
    <row r="541" spans="1:7">
      <c r="B541" s="812"/>
      <c r="C541" s="812"/>
      <c r="D541" s="826"/>
      <c r="E541" s="183" t="s">
        <v>1327</v>
      </c>
      <c r="F541" s="183" t="s">
        <v>1311</v>
      </c>
      <c r="G541" s="247" t="s">
        <v>1310</v>
      </c>
    </row>
    <row r="542" spans="1:7">
      <c r="B542" s="179" t="s">
        <v>1922</v>
      </c>
      <c r="C542" s="179" t="s">
        <v>1921</v>
      </c>
      <c r="D542" s="820" t="s">
        <v>1920</v>
      </c>
      <c r="E542" s="176">
        <f>F542-4</f>
        <v>45595</v>
      </c>
      <c r="F542" s="176">
        <v>45599</v>
      </c>
      <c r="G542" s="176">
        <f>F542+6</f>
        <v>45605</v>
      </c>
    </row>
    <row r="543" spans="1:7">
      <c r="B543" s="179" t="s">
        <v>1919</v>
      </c>
      <c r="C543" s="179" t="s">
        <v>1877</v>
      </c>
      <c r="D543" s="820" t="s">
        <v>1918</v>
      </c>
      <c r="E543" s="176">
        <f>F543-4</f>
        <v>45602</v>
      </c>
      <c r="F543" s="176">
        <f>F542+7</f>
        <v>45606</v>
      </c>
      <c r="G543" s="176">
        <f>F543+6</f>
        <v>45612</v>
      </c>
    </row>
    <row r="544" spans="1:7">
      <c r="B544" s="179" t="s">
        <v>1917</v>
      </c>
      <c r="C544" s="179" t="s">
        <v>1916</v>
      </c>
      <c r="D544" s="820" t="s">
        <v>1915</v>
      </c>
      <c r="E544" s="176">
        <f>F544-4</f>
        <v>45609</v>
      </c>
      <c r="F544" s="176">
        <f>F543+7</f>
        <v>45613</v>
      </c>
      <c r="G544" s="176">
        <f>F544+6</f>
        <v>45619</v>
      </c>
    </row>
    <row r="545" spans="1:16">
      <c r="B545" s="179" t="s">
        <v>1914</v>
      </c>
      <c r="C545" s="179" t="s">
        <v>1913</v>
      </c>
      <c r="D545" s="820" t="s">
        <v>1912</v>
      </c>
      <c r="E545" s="176">
        <f>F545-4</f>
        <v>45616</v>
      </c>
      <c r="F545" s="176">
        <f>F544+7</f>
        <v>45620</v>
      </c>
      <c r="G545" s="176">
        <f>F545+6</f>
        <v>45626</v>
      </c>
    </row>
    <row r="546" spans="1:16">
      <c r="B546" s="179" t="s">
        <v>1145</v>
      </c>
      <c r="C546" s="179" t="s">
        <v>1911</v>
      </c>
      <c r="D546" s="820"/>
      <c r="E546" s="176">
        <f>F546-4</f>
        <v>45623</v>
      </c>
      <c r="F546" s="176">
        <f>F545+7</f>
        <v>45627</v>
      </c>
      <c r="G546" s="176">
        <f>F546+6</f>
        <v>45633</v>
      </c>
    </row>
    <row r="547" spans="1:16" s="216" customFormat="1">
      <c r="A547" s="173"/>
      <c r="B547" s="190"/>
      <c r="C547" s="209"/>
      <c r="D547" s="225"/>
      <c r="E547" s="187"/>
      <c r="F547" s="187"/>
      <c r="G547" s="173"/>
      <c r="H547" s="173"/>
    </row>
    <row r="548" spans="1:16" s="216" customFormat="1">
      <c r="A548" s="173"/>
      <c r="B548" s="811" t="s">
        <v>1396</v>
      </c>
      <c r="C548" s="811" t="s">
        <v>1910</v>
      </c>
      <c r="D548" s="816" t="s">
        <v>1613</v>
      </c>
      <c r="E548" s="247" t="s">
        <v>1313</v>
      </c>
      <c r="F548" s="247" t="s">
        <v>1246</v>
      </c>
      <c r="G548" s="247" t="s">
        <v>1909</v>
      </c>
      <c r="H548" s="173"/>
    </row>
    <row r="549" spans="1:16" s="216" customFormat="1">
      <c r="A549" s="173"/>
      <c r="B549" s="812"/>
      <c r="C549" s="812"/>
      <c r="D549" s="817"/>
      <c r="E549" s="247" t="s">
        <v>1260</v>
      </c>
      <c r="F549" s="247" t="s">
        <v>1243</v>
      </c>
      <c r="G549" s="247" t="s">
        <v>24</v>
      </c>
      <c r="H549" s="173"/>
    </row>
    <row r="550" spans="1:16" s="216" customFormat="1">
      <c r="A550" s="173"/>
      <c r="B550" s="179" t="s">
        <v>1908</v>
      </c>
      <c r="C550" s="179" t="s">
        <v>1907</v>
      </c>
      <c r="D550" s="813" t="s">
        <v>1906</v>
      </c>
      <c r="E550" s="176">
        <f>F550-3</f>
        <v>45600</v>
      </c>
      <c r="F550" s="176">
        <v>45603</v>
      </c>
      <c r="G550" s="176">
        <f>F550+10</f>
        <v>45613</v>
      </c>
      <c r="H550" s="173"/>
    </row>
    <row r="551" spans="1:16" s="216" customFormat="1">
      <c r="A551" s="173"/>
      <c r="B551" s="179" t="s">
        <v>1905</v>
      </c>
      <c r="C551" s="179" t="s">
        <v>1904</v>
      </c>
      <c r="D551" s="814"/>
      <c r="E551" s="176">
        <f>F551-3</f>
        <v>45607</v>
      </c>
      <c r="F551" s="176">
        <f>F550+7</f>
        <v>45610</v>
      </c>
      <c r="G551" s="176">
        <f>F551+10</f>
        <v>45620</v>
      </c>
      <c r="H551" s="173"/>
    </row>
    <row r="552" spans="1:16" s="216" customFormat="1">
      <c r="A552" s="173"/>
      <c r="B552" s="179" t="s">
        <v>1903</v>
      </c>
      <c r="C552" s="179" t="s">
        <v>1902</v>
      </c>
      <c r="D552" s="814"/>
      <c r="E552" s="176">
        <f>F552-3</f>
        <v>45614</v>
      </c>
      <c r="F552" s="176">
        <f>F551+7</f>
        <v>45617</v>
      </c>
      <c r="G552" s="176">
        <f>F552+10</f>
        <v>45627</v>
      </c>
      <c r="H552" s="173"/>
    </row>
    <row r="553" spans="1:16" s="216" customFormat="1">
      <c r="A553" s="173"/>
      <c r="B553" s="179" t="s">
        <v>1901</v>
      </c>
      <c r="C553" s="179" t="s">
        <v>1900</v>
      </c>
      <c r="D553" s="814"/>
      <c r="E553" s="176">
        <f>F553-3</f>
        <v>45621</v>
      </c>
      <c r="F553" s="176">
        <f>F552+7</f>
        <v>45624</v>
      </c>
      <c r="G553" s="176">
        <f>F553+10</f>
        <v>45634</v>
      </c>
      <c r="H553" s="173"/>
    </row>
    <row r="554" spans="1:16" s="216" customFormat="1">
      <c r="A554" s="173"/>
      <c r="B554" s="179"/>
      <c r="C554" s="179"/>
      <c r="D554" s="815"/>
      <c r="E554" s="176">
        <f>F554-3</f>
        <v>45628</v>
      </c>
      <c r="F554" s="176">
        <f>F553+7</f>
        <v>45631</v>
      </c>
      <c r="G554" s="176">
        <f>F554+10</f>
        <v>45641</v>
      </c>
      <c r="H554" s="173"/>
    </row>
    <row r="555" spans="1:16" s="216" customFormat="1">
      <c r="A555" s="173"/>
      <c r="B555" s="190"/>
      <c r="C555" s="209"/>
      <c r="D555" s="225"/>
      <c r="E555" s="187"/>
      <c r="F555" s="187"/>
      <c r="G555" s="173"/>
      <c r="H555" s="173"/>
    </row>
    <row r="556" spans="1:16" s="216" customFormat="1">
      <c r="A556" s="223" t="s">
        <v>1899</v>
      </c>
      <c r="B556" s="175"/>
      <c r="C556" s="175"/>
      <c r="D556" s="174"/>
      <c r="E556" s="173"/>
      <c r="F556" s="173"/>
      <c r="G556" s="173"/>
      <c r="H556" s="173"/>
      <c r="I556" s="173"/>
      <c r="J556" s="173"/>
      <c r="K556" s="173"/>
      <c r="L556" s="173"/>
      <c r="M556" s="173"/>
      <c r="N556" s="173"/>
      <c r="O556" s="173"/>
      <c r="P556" s="173"/>
    </row>
    <row r="557" spans="1:16" s="216" customFormat="1">
      <c r="A557" s="223"/>
      <c r="B557" s="811" t="s">
        <v>19</v>
      </c>
      <c r="C557" s="811" t="s">
        <v>20</v>
      </c>
      <c r="D557" s="825" t="s">
        <v>21</v>
      </c>
      <c r="E557" s="183" t="s">
        <v>126</v>
      </c>
      <c r="F557" s="183" t="s">
        <v>126</v>
      </c>
      <c r="G557" s="247" t="s">
        <v>1882</v>
      </c>
      <c r="H557" s="173"/>
      <c r="I557" s="173"/>
      <c r="J557" s="173"/>
      <c r="K557" s="173"/>
      <c r="L557" s="173"/>
      <c r="M557" s="173"/>
      <c r="N557" s="173"/>
      <c r="O557" s="173"/>
      <c r="P557" s="173"/>
    </row>
    <row r="558" spans="1:16" s="216" customFormat="1">
      <c r="A558" s="223"/>
      <c r="B558" s="812"/>
      <c r="C558" s="812"/>
      <c r="D558" s="826"/>
      <c r="E558" s="183" t="s">
        <v>1026</v>
      </c>
      <c r="F558" s="183" t="s">
        <v>23</v>
      </c>
      <c r="G558" s="247" t="s">
        <v>24</v>
      </c>
      <c r="H558" s="173"/>
      <c r="I558" s="173"/>
      <c r="J558" s="173"/>
      <c r="K558" s="173"/>
      <c r="L558" s="173"/>
      <c r="M558" s="173"/>
      <c r="N558" s="173"/>
      <c r="O558" s="173"/>
      <c r="P558" s="173"/>
    </row>
    <row r="559" spans="1:16" s="216" customFormat="1" ht="16.5" customHeight="1">
      <c r="A559" s="223"/>
      <c r="B559" s="179" t="s">
        <v>1898</v>
      </c>
      <c r="C559" s="179" t="s">
        <v>1897</v>
      </c>
      <c r="D559" s="820" t="s">
        <v>1896</v>
      </c>
      <c r="E559" s="176">
        <f>F559-5</f>
        <v>45597</v>
      </c>
      <c r="F559" s="176">
        <v>45602</v>
      </c>
      <c r="G559" s="176">
        <f>F559+6</f>
        <v>45608</v>
      </c>
      <c r="H559" s="173"/>
      <c r="I559" s="173"/>
      <c r="J559" s="173"/>
      <c r="K559" s="173"/>
      <c r="L559" s="173"/>
      <c r="M559" s="173"/>
      <c r="N559" s="173"/>
      <c r="O559" s="173"/>
      <c r="P559" s="173"/>
    </row>
    <row r="560" spans="1:16" s="216" customFormat="1">
      <c r="A560" s="223"/>
      <c r="B560" s="179" t="s">
        <v>1895</v>
      </c>
      <c r="C560" s="179" t="s">
        <v>1827</v>
      </c>
      <c r="D560" s="820"/>
      <c r="E560" s="176">
        <f>F560-5</f>
        <v>45604</v>
      </c>
      <c r="F560" s="176">
        <f>F559+7</f>
        <v>45609</v>
      </c>
      <c r="G560" s="176">
        <f>F560+6</f>
        <v>45615</v>
      </c>
      <c r="H560" s="173"/>
      <c r="I560" s="173"/>
      <c r="J560" s="173"/>
      <c r="K560" s="173"/>
      <c r="L560" s="173"/>
      <c r="M560" s="173"/>
      <c r="N560" s="173"/>
      <c r="O560" s="173"/>
      <c r="P560" s="173"/>
    </row>
    <row r="561" spans="1:16" s="216" customFormat="1" ht="16.5" customHeight="1">
      <c r="A561" s="223"/>
      <c r="B561" s="179" t="s">
        <v>1894</v>
      </c>
      <c r="C561" s="179" t="s">
        <v>1849</v>
      </c>
      <c r="D561" s="820"/>
      <c r="E561" s="176">
        <f>F561-5</f>
        <v>45611</v>
      </c>
      <c r="F561" s="176">
        <f>F560+7</f>
        <v>45616</v>
      </c>
      <c r="G561" s="176">
        <f>F561+6</f>
        <v>45622</v>
      </c>
      <c r="H561" s="173"/>
      <c r="I561" s="173"/>
      <c r="J561" s="173"/>
      <c r="K561" s="173"/>
      <c r="L561" s="173"/>
      <c r="M561" s="173"/>
      <c r="N561" s="173"/>
      <c r="O561" s="173"/>
      <c r="P561" s="173"/>
    </row>
    <row r="562" spans="1:16" s="216" customFormat="1">
      <c r="A562" s="173"/>
      <c r="B562" s="179" t="s">
        <v>1893</v>
      </c>
      <c r="C562" s="179" t="s">
        <v>1760</v>
      </c>
      <c r="D562" s="820"/>
      <c r="E562" s="176">
        <f>F562-5</f>
        <v>45618</v>
      </c>
      <c r="F562" s="176">
        <f>F561+7</f>
        <v>45623</v>
      </c>
      <c r="G562" s="176">
        <f>F562+6</f>
        <v>45629</v>
      </c>
      <c r="H562" s="173"/>
      <c r="I562" s="173"/>
      <c r="J562" s="173"/>
      <c r="K562" s="173"/>
      <c r="L562" s="173"/>
      <c r="M562" s="173"/>
      <c r="N562" s="173"/>
      <c r="O562" s="173"/>
      <c r="P562" s="173"/>
    </row>
    <row r="563" spans="1:16" s="216" customFormat="1">
      <c r="A563" s="173"/>
      <c r="B563" s="179" t="s">
        <v>1892</v>
      </c>
      <c r="C563" s="179" t="s">
        <v>1883</v>
      </c>
      <c r="D563" s="820"/>
      <c r="E563" s="176">
        <f>F563-5</f>
        <v>45625</v>
      </c>
      <c r="F563" s="176">
        <f>F562+7</f>
        <v>45630</v>
      </c>
      <c r="G563" s="176">
        <f>F563+6</f>
        <v>45636</v>
      </c>
      <c r="H563" s="173"/>
      <c r="I563" s="173"/>
      <c r="J563" s="173"/>
      <c r="K563" s="173"/>
      <c r="L563" s="173"/>
      <c r="M563" s="173"/>
      <c r="N563" s="173"/>
      <c r="O563" s="173"/>
      <c r="P563" s="173"/>
    </row>
    <row r="564" spans="1:16" s="216" customFormat="1">
      <c r="A564" s="173"/>
      <c r="B564" s="223"/>
      <c r="C564" s="223"/>
      <c r="D564" s="286"/>
      <c r="E564" s="223"/>
      <c r="F564" s="223"/>
      <c r="G564" s="223"/>
      <c r="H564" s="173"/>
      <c r="I564" s="173"/>
      <c r="J564" s="173"/>
      <c r="K564" s="173"/>
      <c r="L564" s="173"/>
      <c r="M564" s="173"/>
      <c r="N564" s="173"/>
      <c r="O564" s="173"/>
      <c r="P564" s="173"/>
    </row>
    <row r="565" spans="1:16">
      <c r="B565" s="811" t="s">
        <v>1390</v>
      </c>
      <c r="C565" s="811" t="s">
        <v>20</v>
      </c>
      <c r="D565" s="816" t="s">
        <v>1662</v>
      </c>
      <c r="E565" s="247" t="s">
        <v>126</v>
      </c>
      <c r="F565" s="247" t="s">
        <v>126</v>
      </c>
      <c r="G565" s="247" t="s">
        <v>1891</v>
      </c>
    </row>
    <row r="566" spans="1:16" ht="16.5" customHeight="1">
      <c r="B566" s="812"/>
      <c r="C566" s="812"/>
      <c r="D566" s="817"/>
      <c r="E566" s="247" t="s">
        <v>1026</v>
      </c>
      <c r="F566" s="247" t="s">
        <v>23</v>
      </c>
      <c r="G566" s="247" t="s">
        <v>24</v>
      </c>
    </row>
    <row r="567" spans="1:16" ht="16.5" customHeight="1">
      <c r="B567" s="179" t="s">
        <v>1890</v>
      </c>
      <c r="C567" s="179" t="s">
        <v>1883</v>
      </c>
      <c r="D567" s="813" t="s">
        <v>1889</v>
      </c>
      <c r="E567" s="176">
        <f>F567-3</f>
        <v>45594</v>
      </c>
      <c r="F567" s="176">
        <v>45597</v>
      </c>
      <c r="G567" s="176">
        <f>F567+6</f>
        <v>45603</v>
      </c>
    </row>
    <row r="568" spans="1:16">
      <c r="B568" s="179" t="s">
        <v>1888</v>
      </c>
      <c r="C568" s="179" t="s">
        <v>1887</v>
      </c>
      <c r="D568" s="814"/>
      <c r="E568" s="176">
        <f>F568-3</f>
        <v>45601</v>
      </c>
      <c r="F568" s="176">
        <f>F567+7</f>
        <v>45604</v>
      </c>
      <c r="G568" s="176">
        <f>F568+6</f>
        <v>45610</v>
      </c>
    </row>
    <row r="569" spans="1:16" ht="16.5" customHeight="1">
      <c r="B569" s="179" t="s">
        <v>1886</v>
      </c>
      <c r="C569" s="179" t="s">
        <v>1827</v>
      </c>
      <c r="D569" s="814"/>
      <c r="E569" s="176">
        <f>F569-3</f>
        <v>45608</v>
      </c>
      <c r="F569" s="176">
        <f>F568+7</f>
        <v>45611</v>
      </c>
      <c r="G569" s="176">
        <f>F569+6</f>
        <v>45617</v>
      </c>
    </row>
    <row r="570" spans="1:16" ht="16.5" customHeight="1">
      <c r="B570" s="179" t="s">
        <v>1885</v>
      </c>
      <c r="C570" s="179" t="s">
        <v>1827</v>
      </c>
      <c r="D570" s="814"/>
      <c r="E570" s="176">
        <f>F570-3</f>
        <v>45615</v>
      </c>
      <c r="F570" s="176">
        <f>F569+7</f>
        <v>45618</v>
      </c>
      <c r="G570" s="176">
        <f>F570+6</f>
        <v>45624</v>
      </c>
    </row>
    <row r="571" spans="1:16" ht="16.5" customHeight="1">
      <c r="B571" s="179" t="s">
        <v>1884</v>
      </c>
      <c r="C571" s="179" t="s">
        <v>1883</v>
      </c>
      <c r="D571" s="815"/>
      <c r="E571" s="176">
        <f>F571-3</f>
        <v>45622</v>
      </c>
      <c r="F571" s="176">
        <f>F570+7</f>
        <v>45625</v>
      </c>
      <c r="G571" s="176">
        <f>F571+6</f>
        <v>45631</v>
      </c>
    </row>
    <row r="572" spans="1:16">
      <c r="B572" s="209"/>
      <c r="C572" s="209"/>
      <c r="D572" s="225"/>
      <c r="E572" s="187"/>
      <c r="F572" s="187"/>
      <c r="G572" s="187"/>
    </row>
    <row r="573" spans="1:16">
      <c r="B573" s="811" t="s">
        <v>1623</v>
      </c>
      <c r="C573" s="811" t="s">
        <v>1683</v>
      </c>
      <c r="D573" s="816" t="s">
        <v>1662</v>
      </c>
      <c r="E573" s="247" t="s">
        <v>1346</v>
      </c>
      <c r="F573" s="247" t="s">
        <v>1661</v>
      </c>
      <c r="G573" s="247" t="s">
        <v>1882</v>
      </c>
    </row>
    <row r="574" spans="1:16">
      <c r="B574" s="812"/>
      <c r="C574" s="812"/>
      <c r="D574" s="817"/>
      <c r="E574" s="247" t="s">
        <v>1674</v>
      </c>
      <c r="F574" s="247" t="s">
        <v>1342</v>
      </c>
      <c r="G574" s="247" t="s">
        <v>1657</v>
      </c>
    </row>
    <row r="575" spans="1:16" ht="16.5" customHeight="1">
      <c r="B575" s="179" t="s">
        <v>1881</v>
      </c>
      <c r="C575" s="179" t="s">
        <v>1880</v>
      </c>
      <c r="D575" s="813" t="s">
        <v>1879</v>
      </c>
      <c r="E575" s="176">
        <f>F575-3</f>
        <v>45595</v>
      </c>
      <c r="F575" s="176">
        <v>45598</v>
      </c>
      <c r="G575" s="176">
        <f>F575+6</f>
        <v>45604</v>
      </c>
    </row>
    <row r="576" spans="1:16">
      <c r="B576" s="179" t="s">
        <v>1878</v>
      </c>
      <c r="C576" s="179" t="s">
        <v>1877</v>
      </c>
      <c r="D576" s="814"/>
      <c r="E576" s="176">
        <f>F576-3</f>
        <v>45602</v>
      </c>
      <c r="F576" s="176">
        <f>F575+7</f>
        <v>45605</v>
      </c>
      <c r="G576" s="176">
        <f>F576+6</f>
        <v>45611</v>
      </c>
    </row>
    <row r="577" spans="1:10">
      <c r="B577" s="179" t="s">
        <v>1876</v>
      </c>
      <c r="C577" s="179" t="s">
        <v>1875</v>
      </c>
      <c r="D577" s="814"/>
      <c r="E577" s="176">
        <f>F577-3</f>
        <v>45609</v>
      </c>
      <c r="F577" s="176">
        <f>F576+7</f>
        <v>45612</v>
      </c>
      <c r="G577" s="176">
        <f>F577+6</f>
        <v>45618</v>
      </c>
    </row>
    <row r="578" spans="1:10">
      <c r="B578" s="179" t="s">
        <v>1874</v>
      </c>
      <c r="C578" s="179" t="s">
        <v>1873</v>
      </c>
      <c r="D578" s="814"/>
      <c r="E578" s="176">
        <f>F578-3</f>
        <v>45616</v>
      </c>
      <c r="F578" s="176">
        <f>F577+7</f>
        <v>45619</v>
      </c>
      <c r="G578" s="176">
        <f>F578+6</f>
        <v>45625</v>
      </c>
    </row>
    <row r="579" spans="1:10">
      <c r="B579" s="179" t="s">
        <v>1872</v>
      </c>
      <c r="C579" s="179" t="s">
        <v>1871</v>
      </c>
      <c r="D579" s="815"/>
      <c r="E579" s="176">
        <f>F579-3</f>
        <v>45623</v>
      </c>
      <c r="F579" s="176">
        <f>F578+7</f>
        <v>45626</v>
      </c>
      <c r="G579" s="176">
        <f>F579+6</f>
        <v>45632</v>
      </c>
    </row>
    <row r="580" spans="1:10">
      <c r="B580" s="209"/>
      <c r="C580" s="209"/>
      <c r="D580" s="225"/>
      <c r="E580" s="187"/>
      <c r="F580" s="187"/>
      <c r="G580" s="187"/>
    </row>
    <row r="581" spans="1:10">
      <c r="B581" s="209"/>
      <c r="C581" s="209"/>
      <c r="D581" s="225"/>
      <c r="E581" s="187"/>
      <c r="F581" s="187"/>
      <c r="G581" s="187"/>
    </row>
    <row r="582" spans="1:10">
      <c r="A582" s="223" t="s">
        <v>155</v>
      </c>
    </row>
    <row r="583" spans="1:10" s="216" customFormat="1">
      <c r="A583" s="173"/>
      <c r="B583" s="811" t="s">
        <v>1623</v>
      </c>
      <c r="C583" s="811" t="s">
        <v>1683</v>
      </c>
      <c r="D583" s="816" t="s">
        <v>1613</v>
      </c>
      <c r="E583" s="247" t="s">
        <v>1346</v>
      </c>
      <c r="F583" s="247" t="s">
        <v>1346</v>
      </c>
      <c r="G583" s="247" t="s">
        <v>1853</v>
      </c>
      <c r="H583" s="173"/>
      <c r="I583" s="173"/>
      <c r="J583" s="173"/>
    </row>
    <row r="584" spans="1:10">
      <c r="B584" s="812"/>
      <c r="C584" s="812"/>
      <c r="D584" s="817"/>
      <c r="E584" s="247" t="s">
        <v>1659</v>
      </c>
      <c r="F584" s="176" t="s">
        <v>1342</v>
      </c>
      <c r="G584" s="247" t="s">
        <v>1733</v>
      </c>
    </row>
    <row r="585" spans="1:10">
      <c r="B585" s="179" t="s">
        <v>1870</v>
      </c>
      <c r="C585" s="179" t="s">
        <v>1869</v>
      </c>
      <c r="D585" s="813" t="s">
        <v>1868</v>
      </c>
      <c r="E585" s="176">
        <f>F585-3</f>
        <v>45600</v>
      </c>
      <c r="F585" s="176">
        <v>45603</v>
      </c>
      <c r="G585" s="176">
        <f>F585+5</f>
        <v>45608</v>
      </c>
    </row>
    <row r="586" spans="1:10">
      <c r="B586" s="179" t="s">
        <v>1867</v>
      </c>
      <c r="C586" s="179" t="s">
        <v>1813</v>
      </c>
      <c r="D586" s="814"/>
      <c r="E586" s="176">
        <f>F586-3</f>
        <v>45607</v>
      </c>
      <c r="F586" s="176">
        <f>F585+7</f>
        <v>45610</v>
      </c>
      <c r="G586" s="176">
        <f>F586+5</f>
        <v>45615</v>
      </c>
    </row>
    <row r="587" spans="1:10">
      <c r="B587" s="179" t="s">
        <v>1866</v>
      </c>
      <c r="C587" s="179" t="s">
        <v>1813</v>
      </c>
      <c r="D587" s="814"/>
      <c r="E587" s="176">
        <f>F587-3</f>
        <v>45614</v>
      </c>
      <c r="F587" s="176">
        <f>F586+7</f>
        <v>45617</v>
      </c>
      <c r="G587" s="176">
        <f>F587+5</f>
        <v>45622</v>
      </c>
    </row>
    <row r="588" spans="1:10">
      <c r="B588" s="179" t="s">
        <v>1865</v>
      </c>
      <c r="C588" s="179" t="s">
        <v>1846</v>
      </c>
      <c r="D588" s="814"/>
      <c r="E588" s="176">
        <f>F588-3</f>
        <v>45621</v>
      </c>
      <c r="F588" s="176">
        <f>F587+7</f>
        <v>45624</v>
      </c>
      <c r="G588" s="176">
        <f>F588+5</f>
        <v>45629</v>
      </c>
    </row>
    <row r="589" spans="1:10">
      <c r="B589" s="179" t="s">
        <v>1864</v>
      </c>
      <c r="C589" s="179" t="s">
        <v>1863</v>
      </c>
      <c r="D589" s="815"/>
      <c r="E589" s="176">
        <f>F589-3</f>
        <v>45628</v>
      </c>
      <c r="F589" s="176">
        <f>F588+7</f>
        <v>45631</v>
      </c>
      <c r="G589" s="176">
        <f>F589+5</f>
        <v>45636</v>
      </c>
    </row>
    <row r="590" spans="1:10">
      <c r="B590" s="190"/>
      <c r="C590" s="190"/>
      <c r="D590" s="294"/>
      <c r="E590" s="190"/>
    </row>
    <row r="591" spans="1:10">
      <c r="B591" s="811" t="s">
        <v>1390</v>
      </c>
      <c r="C591" s="811" t="s">
        <v>1663</v>
      </c>
      <c r="D591" s="816" t="s">
        <v>1389</v>
      </c>
      <c r="E591" s="247" t="s">
        <v>1661</v>
      </c>
      <c r="F591" s="247" t="s">
        <v>1346</v>
      </c>
      <c r="G591" s="247" t="s">
        <v>1853</v>
      </c>
    </row>
    <row r="592" spans="1:10">
      <c r="B592" s="812"/>
      <c r="C592" s="812"/>
      <c r="D592" s="817"/>
      <c r="E592" s="247" t="s">
        <v>1674</v>
      </c>
      <c r="F592" s="247" t="s">
        <v>1658</v>
      </c>
      <c r="G592" s="247" t="s">
        <v>1657</v>
      </c>
    </row>
    <row r="593" spans="1:8">
      <c r="B593" s="179" t="s">
        <v>1855</v>
      </c>
      <c r="C593" s="179" t="s">
        <v>1863</v>
      </c>
      <c r="D593" s="820" t="s">
        <v>1862</v>
      </c>
      <c r="E593" s="176">
        <f>F593-3</f>
        <v>45594</v>
      </c>
      <c r="F593" s="176">
        <v>45597</v>
      </c>
      <c r="G593" s="176">
        <f>F593+5</f>
        <v>45602</v>
      </c>
    </row>
    <row r="594" spans="1:8">
      <c r="B594" s="179" t="s">
        <v>1861</v>
      </c>
      <c r="C594" s="179" t="s">
        <v>1860</v>
      </c>
      <c r="D594" s="820"/>
      <c r="E594" s="176">
        <f>F594-3</f>
        <v>45601</v>
      </c>
      <c r="F594" s="176">
        <f>F593+7</f>
        <v>45604</v>
      </c>
      <c r="G594" s="176">
        <f>F594+5</f>
        <v>45609</v>
      </c>
    </row>
    <row r="595" spans="1:8">
      <c r="B595" s="179" t="s">
        <v>1859</v>
      </c>
      <c r="C595" s="179" t="s">
        <v>1858</v>
      </c>
      <c r="D595" s="820"/>
      <c r="E595" s="176">
        <f>F595-3</f>
        <v>45608</v>
      </c>
      <c r="F595" s="176">
        <f>F594+7</f>
        <v>45611</v>
      </c>
      <c r="G595" s="176">
        <f>F595+5</f>
        <v>45616</v>
      </c>
    </row>
    <row r="596" spans="1:8">
      <c r="B596" s="179" t="s">
        <v>1857</v>
      </c>
      <c r="C596" s="179" t="s">
        <v>1856</v>
      </c>
      <c r="D596" s="820"/>
      <c r="E596" s="176">
        <f>F596-3</f>
        <v>45615</v>
      </c>
      <c r="F596" s="176">
        <f>F595+7</f>
        <v>45618</v>
      </c>
      <c r="G596" s="176">
        <f>F596+5</f>
        <v>45623</v>
      </c>
    </row>
    <row r="597" spans="1:8">
      <c r="B597" s="179" t="s">
        <v>1855</v>
      </c>
      <c r="C597" s="179" t="s">
        <v>1854</v>
      </c>
      <c r="D597" s="820"/>
      <c r="E597" s="176">
        <f>F597-3</f>
        <v>45622</v>
      </c>
      <c r="F597" s="176">
        <f>F596+7</f>
        <v>45625</v>
      </c>
      <c r="G597" s="176">
        <f>F597+5</f>
        <v>45630</v>
      </c>
    </row>
    <row r="598" spans="1:8">
      <c r="B598" s="173"/>
      <c r="C598" s="173"/>
    </row>
    <row r="599" spans="1:8">
      <c r="B599" s="811" t="s">
        <v>1623</v>
      </c>
      <c r="C599" s="811" t="s">
        <v>1683</v>
      </c>
      <c r="D599" s="816" t="s">
        <v>1389</v>
      </c>
      <c r="E599" s="247" t="s">
        <v>1676</v>
      </c>
      <c r="F599" s="247" t="s">
        <v>1346</v>
      </c>
      <c r="G599" s="247" t="s">
        <v>1853</v>
      </c>
    </row>
    <row r="600" spans="1:8">
      <c r="B600" s="812"/>
      <c r="C600" s="812"/>
      <c r="D600" s="817"/>
      <c r="E600" s="247" t="s">
        <v>1674</v>
      </c>
      <c r="F600" s="247" t="s">
        <v>1658</v>
      </c>
      <c r="G600" s="247" t="s">
        <v>1657</v>
      </c>
    </row>
    <row r="601" spans="1:8" s="216" customFormat="1">
      <c r="A601" s="173"/>
      <c r="B601" s="179" t="s">
        <v>1852</v>
      </c>
      <c r="C601" s="179" t="s">
        <v>1851</v>
      </c>
      <c r="D601" s="808" t="s">
        <v>1524</v>
      </c>
      <c r="E601" s="176">
        <f>F601-3</f>
        <v>45595</v>
      </c>
      <c r="F601" s="176">
        <v>45598</v>
      </c>
      <c r="G601" s="176">
        <f>F601+4</f>
        <v>45602</v>
      </c>
      <c r="H601" s="173"/>
    </row>
    <row r="602" spans="1:8">
      <c r="B602" s="179" t="s">
        <v>1850</v>
      </c>
      <c r="C602" s="179" t="s">
        <v>1849</v>
      </c>
      <c r="D602" s="809"/>
      <c r="E602" s="176">
        <f>F602-3</f>
        <v>45602</v>
      </c>
      <c r="F602" s="176">
        <f>F601+7</f>
        <v>45605</v>
      </c>
      <c r="G602" s="176">
        <f>F602+4</f>
        <v>45609</v>
      </c>
    </row>
    <row r="603" spans="1:8">
      <c r="B603" s="179" t="s">
        <v>1848</v>
      </c>
      <c r="C603" s="179" t="s">
        <v>1760</v>
      </c>
      <c r="D603" s="809"/>
      <c r="E603" s="176">
        <f>F603-3</f>
        <v>45609</v>
      </c>
      <c r="F603" s="176">
        <f>F602+7</f>
        <v>45612</v>
      </c>
      <c r="G603" s="176">
        <f>F603+4</f>
        <v>45616</v>
      </c>
    </row>
    <row r="604" spans="1:8">
      <c r="B604" s="179" t="s">
        <v>1847</v>
      </c>
      <c r="C604" s="179" t="s">
        <v>1846</v>
      </c>
      <c r="D604" s="809"/>
      <c r="E604" s="176">
        <f>F604-3</f>
        <v>45616</v>
      </c>
      <c r="F604" s="176">
        <f>F603+7</f>
        <v>45619</v>
      </c>
      <c r="G604" s="176">
        <f>F604+4</f>
        <v>45623</v>
      </c>
    </row>
    <row r="605" spans="1:8">
      <c r="B605" s="179" t="s">
        <v>1845</v>
      </c>
      <c r="C605" s="179" t="s">
        <v>1844</v>
      </c>
      <c r="D605" s="810"/>
      <c r="E605" s="176">
        <f>F605-3</f>
        <v>45623</v>
      </c>
      <c r="F605" s="176">
        <f>F604+7</f>
        <v>45626</v>
      </c>
      <c r="G605" s="176">
        <f>F605+4</f>
        <v>45630</v>
      </c>
    </row>
    <row r="606" spans="1:8">
      <c r="B606" s="173"/>
      <c r="C606" s="173"/>
      <c r="E606" s="187"/>
      <c r="F606" s="187"/>
      <c r="G606" s="187"/>
    </row>
    <row r="607" spans="1:8">
      <c r="B607" s="811" t="s">
        <v>1069</v>
      </c>
      <c r="C607" s="811" t="s">
        <v>1683</v>
      </c>
      <c r="D607" s="816" t="s">
        <v>1613</v>
      </c>
      <c r="E607" s="247" t="s">
        <v>1661</v>
      </c>
      <c r="F607" s="247" t="s">
        <v>1661</v>
      </c>
      <c r="G607" s="247" t="s">
        <v>1843</v>
      </c>
    </row>
    <row r="608" spans="1:8">
      <c r="B608" s="812"/>
      <c r="C608" s="812"/>
      <c r="D608" s="817"/>
      <c r="E608" s="247" t="s">
        <v>1343</v>
      </c>
      <c r="F608" s="247" t="s">
        <v>1658</v>
      </c>
      <c r="G608" s="247" t="s">
        <v>1733</v>
      </c>
    </row>
    <row r="609" spans="1:7">
      <c r="B609" s="179" t="s">
        <v>1842</v>
      </c>
      <c r="C609" s="179" t="s">
        <v>1841</v>
      </c>
      <c r="D609" s="808" t="s">
        <v>1840</v>
      </c>
      <c r="E609" s="176">
        <f>F609-3</f>
        <v>45599</v>
      </c>
      <c r="F609" s="176">
        <v>45602</v>
      </c>
      <c r="G609" s="176">
        <f>F609+6</f>
        <v>45608</v>
      </c>
    </row>
    <row r="610" spans="1:7">
      <c r="B610" s="179" t="s">
        <v>1839</v>
      </c>
      <c r="C610" s="179" t="s">
        <v>778</v>
      </c>
      <c r="D610" s="809"/>
      <c r="E610" s="176">
        <f>F610-3</f>
        <v>45606</v>
      </c>
      <c r="F610" s="176">
        <f>F609+7</f>
        <v>45609</v>
      </c>
      <c r="G610" s="176">
        <f>F610+6</f>
        <v>45615</v>
      </c>
    </row>
    <row r="611" spans="1:7">
      <c r="B611" s="179" t="s">
        <v>1838</v>
      </c>
      <c r="C611" s="179" t="s">
        <v>778</v>
      </c>
      <c r="D611" s="809"/>
      <c r="E611" s="176">
        <f>F611-3</f>
        <v>45613</v>
      </c>
      <c r="F611" s="176">
        <f>F610+7</f>
        <v>45616</v>
      </c>
      <c r="G611" s="176">
        <f>F611+6</f>
        <v>45622</v>
      </c>
    </row>
    <row r="612" spans="1:7">
      <c r="B612" s="179" t="s">
        <v>1837</v>
      </c>
      <c r="C612" s="179" t="s">
        <v>1836</v>
      </c>
      <c r="D612" s="809"/>
      <c r="E612" s="176">
        <f>F612-3</f>
        <v>45620</v>
      </c>
      <c r="F612" s="176">
        <f>F611+7</f>
        <v>45623</v>
      </c>
      <c r="G612" s="176">
        <f>F612+6</f>
        <v>45629</v>
      </c>
    </row>
    <row r="613" spans="1:7">
      <c r="B613" s="179" t="s">
        <v>1113</v>
      </c>
      <c r="C613" s="179" t="s">
        <v>1835</v>
      </c>
      <c r="D613" s="810"/>
      <c r="E613" s="176">
        <f>F613-3</f>
        <v>45627</v>
      </c>
      <c r="F613" s="176">
        <f>F612+7</f>
        <v>45630</v>
      </c>
      <c r="G613" s="176">
        <f>F613+6</f>
        <v>45636</v>
      </c>
    </row>
    <row r="614" spans="1:7">
      <c r="B614" s="173"/>
      <c r="C614" s="173"/>
      <c r="E614" s="187"/>
      <c r="F614" s="187"/>
      <c r="G614" s="187"/>
    </row>
    <row r="615" spans="1:7">
      <c r="B615" s="811" t="s">
        <v>1450</v>
      </c>
      <c r="C615" s="811" t="s">
        <v>20</v>
      </c>
      <c r="D615" s="816" t="s">
        <v>1613</v>
      </c>
      <c r="E615" s="247" t="s">
        <v>126</v>
      </c>
      <c r="F615" s="247" t="s">
        <v>126</v>
      </c>
      <c r="G615" s="247" t="s">
        <v>1834</v>
      </c>
    </row>
    <row r="616" spans="1:7">
      <c r="B616" s="812"/>
      <c r="C616" s="812"/>
      <c r="D616" s="817"/>
      <c r="E616" s="247" t="s">
        <v>1026</v>
      </c>
      <c r="F616" s="247" t="s">
        <v>23</v>
      </c>
      <c r="G616" s="247" t="s">
        <v>1733</v>
      </c>
    </row>
    <row r="617" spans="1:7">
      <c r="B617" s="179" t="s">
        <v>1833</v>
      </c>
      <c r="C617" s="179" t="s">
        <v>1832</v>
      </c>
      <c r="D617" s="820" t="s">
        <v>1831</v>
      </c>
      <c r="E617" s="176">
        <f>F617-3</f>
        <v>45594</v>
      </c>
      <c r="F617" s="176">
        <v>45597</v>
      </c>
      <c r="G617" s="176">
        <f>F617+5</f>
        <v>45602</v>
      </c>
    </row>
    <row r="618" spans="1:7">
      <c r="B618" s="179" t="s">
        <v>1830</v>
      </c>
      <c r="C618" s="179" t="s">
        <v>1829</v>
      </c>
      <c r="D618" s="820"/>
      <c r="E618" s="176">
        <f>F618-3</f>
        <v>45601</v>
      </c>
      <c r="F618" s="176">
        <f>F617+7</f>
        <v>45604</v>
      </c>
      <c r="G618" s="176">
        <f>F618+5</f>
        <v>45609</v>
      </c>
    </row>
    <row r="619" spans="1:7">
      <c r="B619" s="179" t="s">
        <v>1826</v>
      </c>
      <c r="C619" s="179" t="s">
        <v>1829</v>
      </c>
      <c r="D619" s="820"/>
      <c r="E619" s="176">
        <f>F619-3</f>
        <v>45608</v>
      </c>
      <c r="F619" s="176">
        <f>F618+7</f>
        <v>45611</v>
      </c>
      <c r="G619" s="176">
        <f>F619+5</f>
        <v>45616</v>
      </c>
    </row>
    <row r="620" spans="1:7">
      <c r="B620" s="179" t="s">
        <v>1828</v>
      </c>
      <c r="C620" s="179" t="s">
        <v>1827</v>
      </c>
      <c r="D620" s="820"/>
      <c r="E620" s="176">
        <f>F620-3</f>
        <v>45615</v>
      </c>
      <c r="F620" s="176">
        <f>F619+7</f>
        <v>45618</v>
      </c>
      <c r="G620" s="176">
        <f>F620+5</f>
        <v>45623</v>
      </c>
    </row>
    <row r="621" spans="1:7">
      <c r="B621" s="179" t="s">
        <v>1826</v>
      </c>
      <c r="C621" s="179" t="s">
        <v>1790</v>
      </c>
      <c r="D621" s="820"/>
      <c r="E621" s="176">
        <f>F621-3</f>
        <v>45622</v>
      </c>
      <c r="F621" s="176">
        <f>F620+7</f>
        <v>45625</v>
      </c>
      <c r="G621" s="176">
        <f>F621+5</f>
        <v>45630</v>
      </c>
    </row>
    <row r="622" spans="1:7">
      <c r="B622" s="173"/>
      <c r="C622" s="173"/>
      <c r="E622" s="187"/>
      <c r="F622" s="187"/>
      <c r="G622" s="187"/>
    </row>
    <row r="623" spans="1:7">
      <c r="A623" s="223" t="s">
        <v>1825</v>
      </c>
      <c r="B623" s="187"/>
      <c r="C623" s="187"/>
      <c r="D623" s="293"/>
      <c r="E623" s="187"/>
      <c r="F623" s="187"/>
      <c r="G623" s="187"/>
    </row>
    <row r="624" spans="1:7">
      <c r="B624" s="811" t="s">
        <v>1623</v>
      </c>
      <c r="C624" s="811" t="s">
        <v>1347</v>
      </c>
      <c r="D624" s="816" t="s">
        <v>1662</v>
      </c>
      <c r="E624" s="247" t="s">
        <v>1346</v>
      </c>
      <c r="F624" s="247" t="s">
        <v>1661</v>
      </c>
      <c r="G624" s="247" t="s">
        <v>1824</v>
      </c>
    </row>
    <row r="625" spans="1:7">
      <c r="B625" s="812"/>
      <c r="C625" s="812"/>
      <c r="D625" s="817"/>
      <c r="E625" s="247" t="s">
        <v>1659</v>
      </c>
      <c r="F625" s="247" t="s">
        <v>1673</v>
      </c>
      <c r="G625" s="247" t="s">
        <v>1242</v>
      </c>
    </row>
    <row r="626" spans="1:7">
      <c r="B626" s="179" t="s">
        <v>1823</v>
      </c>
      <c r="C626" s="179" t="s">
        <v>1822</v>
      </c>
      <c r="D626" s="820" t="s">
        <v>1821</v>
      </c>
      <c r="E626" s="176">
        <f>F626-5</f>
        <v>45597</v>
      </c>
      <c r="F626" s="176">
        <v>45602</v>
      </c>
      <c r="G626" s="176">
        <f>F626+11</f>
        <v>45613</v>
      </c>
    </row>
    <row r="627" spans="1:7">
      <c r="B627" s="179" t="s">
        <v>1820</v>
      </c>
      <c r="C627" s="179" t="s">
        <v>1819</v>
      </c>
      <c r="D627" s="820"/>
      <c r="E627" s="176">
        <f>F627-5</f>
        <v>45604</v>
      </c>
      <c r="F627" s="176">
        <f>F626+7</f>
        <v>45609</v>
      </c>
      <c r="G627" s="176">
        <f>F627+11</f>
        <v>45620</v>
      </c>
    </row>
    <row r="628" spans="1:7">
      <c r="B628" s="179" t="s">
        <v>1818</v>
      </c>
      <c r="C628" s="179" t="s">
        <v>1817</v>
      </c>
      <c r="D628" s="820"/>
      <c r="E628" s="176">
        <f>F628-5</f>
        <v>45611</v>
      </c>
      <c r="F628" s="176">
        <f>F627+7</f>
        <v>45616</v>
      </c>
      <c r="G628" s="176">
        <f>F628+11</f>
        <v>45627</v>
      </c>
    </row>
    <row r="629" spans="1:7">
      <c r="B629" s="179" t="s">
        <v>1816</v>
      </c>
      <c r="C629" s="179" t="s">
        <v>1815</v>
      </c>
      <c r="D629" s="820"/>
      <c r="E629" s="176">
        <f>F629-5</f>
        <v>45618</v>
      </c>
      <c r="F629" s="176">
        <f>F628+7</f>
        <v>45623</v>
      </c>
      <c r="G629" s="176">
        <f>F629+11</f>
        <v>45634</v>
      </c>
    </row>
    <row r="630" spans="1:7">
      <c r="B630" s="179" t="s">
        <v>1814</v>
      </c>
      <c r="C630" s="179" t="s">
        <v>1813</v>
      </c>
      <c r="D630" s="820"/>
      <c r="E630" s="176">
        <f>F630-5</f>
        <v>45625</v>
      </c>
      <c r="F630" s="176">
        <f>F629+7</f>
        <v>45630</v>
      </c>
      <c r="G630" s="176">
        <f>F630+11</f>
        <v>45641</v>
      </c>
    </row>
    <row r="631" spans="1:7">
      <c r="B631" s="174" t="s">
        <v>1145</v>
      </c>
      <c r="C631" s="187" t="s">
        <v>1145</v>
      </c>
      <c r="E631" s="187"/>
      <c r="F631" s="187"/>
    </row>
    <row r="632" spans="1:7">
      <c r="B632" s="811" t="s">
        <v>1623</v>
      </c>
      <c r="C632" s="811" t="s">
        <v>1347</v>
      </c>
      <c r="D632" s="816" t="s">
        <v>1613</v>
      </c>
      <c r="E632" s="247" t="s">
        <v>1676</v>
      </c>
      <c r="F632" s="247" t="s">
        <v>1661</v>
      </c>
      <c r="G632" s="247" t="s">
        <v>1812</v>
      </c>
    </row>
    <row r="633" spans="1:7">
      <c r="B633" s="812"/>
      <c r="C633" s="812"/>
      <c r="D633" s="817"/>
      <c r="E633" s="247" t="s">
        <v>1674</v>
      </c>
      <c r="F633" s="247" t="s">
        <v>1342</v>
      </c>
      <c r="G633" s="247" t="s">
        <v>1657</v>
      </c>
    </row>
    <row r="634" spans="1:7">
      <c r="B634" s="179" t="s">
        <v>1811</v>
      </c>
      <c r="C634" s="179" t="s">
        <v>1810</v>
      </c>
      <c r="D634" s="820" t="s">
        <v>1809</v>
      </c>
      <c r="E634" s="176">
        <f>F634-3</f>
        <v>45598</v>
      </c>
      <c r="F634" s="176">
        <v>45601</v>
      </c>
      <c r="G634" s="176">
        <f>F634+8</f>
        <v>45609</v>
      </c>
    </row>
    <row r="635" spans="1:7">
      <c r="B635" s="179" t="s">
        <v>1808</v>
      </c>
      <c r="C635" s="179" t="s">
        <v>1807</v>
      </c>
      <c r="D635" s="820"/>
      <c r="E635" s="176">
        <f>F635-3</f>
        <v>45605</v>
      </c>
      <c r="F635" s="176">
        <f>F634+7</f>
        <v>45608</v>
      </c>
      <c r="G635" s="176">
        <f>F635+8</f>
        <v>45616</v>
      </c>
    </row>
    <row r="636" spans="1:7">
      <c r="B636" s="179" t="s">
        <v>1806</v>
      </c>
      <c r="C636" s="179" t="s">
        <v>1805</v>
      </c>
      <c r="D636" s="820"/>
      <c r="E636" s="176">
        <f>F636-3</f>
        <v>45612</v>
      </c>
      <c r="F636" s="176">
        <f>F635+7</f>
        <v>45615</v>
      </c>
      <c r="G636" s="176">
        <f>F636+8</f>
        <v>45623</v>
      </c>
    </row>
    <row r="637" spans="1:7">
      <c r="B637" s="179" t="s">
        <v>1804</v>
      </c>
      <c r="C637" s="179" t="s">
        <v>1803</v>
      </c>
      <c r="D637" s="820"/>
      <c r="E637" s="176">
        <f>F637-3</f>
        <v>45619</v>
      </c>
      <c r="F637" s="176">
        <f>F636+7</f>
        <v>45622</v>
      </c>
      <c r="G637" s="176">
        <f>F637+8</f>
        <v>45630</v>
      </c>
    </row>
    <row r="638" spans="1:7">
      <c r="B638" s="179" t="s">
        <v>1802</v>
      </c>
      <c r="C638" s="179" t="s">
        <v>1802</v>
      </c>
      <c r="D638" s="820"/>
      <c r="E638" s="176">
        <f>F638-3</f>
        <v>45626</v>
      </c>
      <c r="F638" s="176">
        <f>F637+7</f>
        <v>45629</v>
      </c>
      <c r="G638" s="176">
        <f>F638+8</f>
        <v>45637</v>
      </c>
    </row>
    <row r="639" spans="1:7">
      <c r="B639" s="173"/>
      <c r="C639" s="173"/>
      <c r="E639" s="187"/>
      <c r="F639" s="187"/>
    </row>
    <row r="640" spans="1:7">
      <c r="A640" s="223" t="s">
        <v>1801</v>
      </c>
      <c r="B640" s="252"/>
      <c r="C640" s="252"/>
      <c r="D640" s="225"/>
      <c r="E640" s="187"/>
      <c r="F640" s="187"/>
      <c r="G640" s="203"/>
    </row>
    <row r="641" spans="1:7">
      <c r="B641" s="173"/>
      <c r="C641" s="173"/>
      <c r="E641" s="187"/>
      <c r="F641" s="187"/>
      <c r="G641" s="187"/>
    </row>
    <row r="642" spans="1:7">
      <c r="B642" s="811" t="s">
        <v>1069</v>
      </c>
      <c r="C642" s="811" t="s">
        <v>1677</v>
      </c>
      <c r="D642" s="816" t="s">
        <v>1613</v>
      </c>
      <c r="E642" s="247" t="s">
        <v>1661</v>
      </c>
      <c r="F642" s="247" t="s">
        <v>1661</v>
      </c>
      <c r="G642" s="247" t="s">
        <v>1800</v>
      </c>
    </row>
    <row r="643" spans="1:7">
      <c r="B643" s="812"/>
      <c r="C643" s="812"/>
      <c r="D643" s="817"/>
      <c r="E643" s="247" t="s">
        <v>1674</v>
      </c>
      <c r="F643" s="247" t="s">
        <v>1342</v>
      </c>
      <c r="G643" s="247" t="s">
        <v>1242</v>
      </c>
    </row>
    <row r="644" spans="1:7">
      <c r="B644" s="179" t="s">
        <v>1799</v>
      </c>
      <c r="C644" s="179" t="s">
        <v>1798</v>
      </c>
      <c r="D644" s="820" t="s">
        <v>1797</v>
      </c>
      <c r="E644" s="176">
        <f>F644-3</f>
        <v>45595</v>
      </c>
      <c r="F644" s="176">
        <v>45598</v>
      </c>
      <c r="G644" s="176">
        <f>F644+7</f>
        <v>45605</v>
      </c>
    </row>
    <row r="645" spans="1:7">
      <c r="B645" s="179" t="s">
        <v>1796</v>
      </c>
      <c r="C645" s="179" t="s">
        <v>1375</v>
      </c>
      <c r="D645" s="820"/>
      <c r="E645" s="176">
        <f>F645-3</f>
        <v>45602</v>
      </c>
      <c r="F645" s="176">
        <f>F644+7</f>
        <v>45605</v>
      </c>
      <c r="G645" s="176">
        <f>F645+7</f>
        <v>45612</v>
      </c>
    </row>
    <row r="646" spans="1:7">
      <c r="B646" s="179" t="s">
        <v>1795</v>
      </c>
      <c r="C646" s="179" t="s">
        <v>1794</v>
      </c>
      <c r="D646" s="820"/>
      <c r="E646" s="176">
        <f>F646-3</f>
        <v>45609</v>
      </c>
      <c r="F646" s="176">
        <f>F645+7</f>
        <v>45612</v>
      </c>
      <c r="G646" s="176">
        <f>F646+7</f>
        <v>45619</v>
      </c>
    </row>
    <row r="647" spans="1:7">
      <c r="B647" s="179" t="s">
        <v>1793</v>
      </c>
      <c r="C647" s="179" t="s">
        <v>1792</v>
      </c>
      <c r="D647" s="820"/>
      <c r="E647" s="176">
        <f>F647-3</f>
        <v>45616</v>
      </c>
      <c r="F647" s="176">
        <f>F646+7</f>
        <v>45619</v>
      </c>
      <c r="G647" s="176">
        <f>F647+7</f>
        <v>45626</v>
      </c>
    </row>
    <row r="648" spans="1:7">
      <c r="B648" s="179" t="s">
        <v>1791</v>
      </c>
      <c r="C648" s="179" t="s">
        <v>1790</v>
      </c>
      <c r="D648" s="820"/>
      <c r="E648" s="176">
        <f>F648-3</f>
        <v>45623</v>
      </c>
      <c r="F648" s="176">
        <f>F647+7</f>
        <v>45626</v>
      </c>
      <c r="G648" s="176">
        <f>F648+7</f>
        <v>45633</v>
      </c>
    </row>
    <row r="649" spans="1:7">
      <c r="B649" s="173"/>
      <c r="C649" s="173"/>
      <c r="E649" s="187"/>
      <c r="F649" s="187"/>
      <c r="G649" s="187"/>
    </row>
    <row r="650" spans="1:7">
      <c r="A650" s="223" t="s">
        <v>1789</v>
      </c>
      <c r="B650" s="252"/>
      <c r="C650" s="252"/>
      <c r="D650" s="225"/>
      <c r="E650" s="187"/>
      <c r="F650" s="187"/>
      <c r="G650" s="203"/>
    </row>
    <row r="651" spans="1:7">
      <c r="B651" s="811" t="s">
        <v>1069</v>
      </c>
      <c r="C651" s="811" t="s">
        <v>1347</v>
      </c>
      <c r="D651" s="816" t="s">
        <v>1613</v>
      </c>
      <c r="E651" s="247" t="s">
        <v>1661</v>
      </c>
      <c r="F651" s="247" t="s">
        <v>1661</v>
      </c>
      <c r="G651" s="247" t="s">
        <v>1788</v>
      </c>
    </row>
    <row r="652" spans="1:7">
      <c r="B652" s="812"/>
      <c r="C652" s="812"/>
      <c r="D652" s="817"/>
      <c r="E652" s="247" t="s">
        <v>1674</v>
      </c>
      <c r="F652" s="247" t="s">
        <v>1342</v>
      </c>
      <c r="G652" s="247" t="s">
        <v>1657</v>
      </c>
    </row>
    <row r="653" spans="1:7">
      <c r="B653" s="176" t="s">
        <v>1787</v>
      </c>
      <c r="C653" s="176" t="s">
        <v>1786</v>
      </c>
      <c r="D653" s="820" t="s">
        <v>1785</v>
      </c>
      <c r="E653" s="176">
        <f>F653-6</f>
        <v>45591</v>
      </c>
      <c r="F653" s="176">
        <v>45597</v>
      </c>
      <c r="G653" s="176">
        <f>F653+12</f>
        <v>45609</v>
      </c>
    </row>
    <row r="654" spans="1:7" ht="16.5" customHeight="1">
      <c r="B654" s="176" t="s">
        <v>1779</v>
      </c>
      <c r="C654" s="176" t="s">
        <v>1784</v>
      </c>
      <c r="D654" s="820"/>
      <c r="E654" s="176">
        <f>F654-6</f>
        <v>45598</v>
      </c>
      <c r="F654" s="176">
        <f>F653+7</f>
        <v>45604</v>
      </c>
      <c r="G654" s="176">
        <f>F654+12</f>
        <v>45616</v>
      </c>
    </row>
    <row r="655" spans="1:7">
      <c r="B655" s="176" t="s">
        <v>1783</v>
      </c>
      <c r="C655" s="176" t="s">
        <v>1782</v>
      </c>
      <c r="D655" s="820"/>
      <c r="E655" s="176">
        <f>F655-6</f>
        <v>45605</v>
      </c>
      <c r="F655" s="176">
        <f>F654+7</f>
        <v>45611</v>
      </c>
      <c r="G655" s="176">
        <f>F655+12</f>
        <v>45623</v>
      </c>
    </row>
    <row r="656" spans="1:7">
      <c r="B656" s="176" t="s">
        <v>1781</v>
      </c>
      <c r="C656" s="176" t="s">
        <v>1780</v>
      </c>
      <c r="D656" s="820"/>
      <c r="E656" s="176">
        <f>F656-6</f>
        <v>45612</v>
      </c>
      <c r="F656" s="176">
        <f>F655+7</f>
        <v>45618</v>
      </c>
      <c r="G656" s="176">
        <f>F656+12</f>
        <v>45630</v>
      </c>
    </row>
    <row r="657" spans="1:7">
      <c r="B657" s="176" t="s">
        <v>1779</v>
      </c>
      <c r="C657" s="176" t="s">
        <v>1778</v>
      </c>
      <c r="D657" s="820"/>
      <c r="E657" s="176">
        <f>F657-6</f>
        <v>45619</v>
      </c>
      <c r="F657" s="176">
        <f>F656+7</f>
        <v>45625</v>
      </c>
      <c r="G657" s="176">
        <f>F657+12</f>
        <v>45637</v>
      </c>
    </row>
    <row r="658" spans="1:7">
      <c r="B658" s="292"/>
      <c r="C658" s="291"/>
      <c r="D658" s="225"/>
      <c r="E658" s="187"/>
      <c r="F658" s="187"/>
      <c r="G658" s="203"/>
    </row>
    <row r="659" spans="1:7">
      <c r="A659" s="223" t="s">
        <v>1777</v>
      </c>
      <c r="B659" s="252"/>
      <c r="C659" s="252"/>
      <c r="D659" s="225"/>
      <c r="E659" s="187"/>
      <c r="F659" s="187"/>
      <c r="G659" s="203"/>
    </row>
    <row r="660" spans="1:7">
      <c r="B660" s="811" t="s">
        <v>1069</v>
      </c>
      <c r="C660" s="811" t="s">
        <v>1683</v>
      </c>
      <c r="D660" s="816" t="s">
        <v>1662</v>
      </c>
      <c r="E660" s="247" t="s">
        <v>1661</v>
      </c>
      <c r="F660" s="247" t="s">
        <v>1676</v>
      </c>
      <c r="G660" s="247" t="s">
        <v>1766</v>
      </c>
    </row>
    <row r="661" spans="1:7">
      <c r="B661" s="812"/>
      <c r="C661" s="812"/>
      <c r="D661" s="817"/>
      <c r="E661" s="247" t="s">
        <v>1674</v>
      </c>
      <c r="F661" s="247" t="s">
        <v>1776</v>
      </c>
      <c r="G661" s="247" t="s">
        <v>1657</v>
      </c>
    </row>
    <row r="662" spans="1:7">
      <c r="B662" s="176" t="s">
        <v>1775</v>
      </c>
      <c r="C662" s="176" t="s">
        <v>1774</v>
      </c>
      <c r="D662" s="820" t="s">
        <v>1773</v>
      </c>
      <c r="E662" s="176">
        <f>F662-4</f>
        <v>45595</v>
      </c>
      <c r="F662" s="176">
        <v>45599</v>
      </c>
      <c r="G662" s="176">
        <f>F662+11</f>
        <v>45610</v>
      </c>
    </row>
    <row r="663" spans="1:7">
      <c r="B663" s="176" t="s">
        <v>1772</v>
      </c>
      <c r="C663" s="176" t="s">
        <v>1771</v>
      </c>
      <c r="D663" s="820"/>
      <c r="E663" s="176">
        <f>F663-4</f>
        <v>45602</v>
      </c>
      <c r="F663" s="176">
        <f>F662+7</f>
        <v>45606</v>
      </c>
      <c r="G663" s="176">
        <f>F663+11</f>
        <v>45617</v>
      </c>
    </row>
    <row r="664" spans="1:7">
      <c r="B664" s="176" t="s">
        <v>1770</v>
      </c>
      <c r="C664" s="176" t="s">
        <v>1769</v>
      </c>
      <c r="D664" s="820"/>
      <c r="E664" s="176">
        <f>F664-4</f>
        <v>45609</v>
      </c>
      <c r="F664" s="176">
        <f>F663+7</f>
        <v>45613</v>
      </c>
      <c r="G664" s="176">
        <f>F664+11</f>
        <v>45624</v>
      </c>
    </row>
    <row r="665" spans="1:7">
      <c r="B665" s="176" t="s">
        <v>1768</v>
      </c>
      <c r="C665" s="176" t="s">
        <v>1767</v>
      </c>
      <c r="D665" s="820"/>
      <c r="E665" s="176">
        <f>F665-4</f>
        <v>45616</v>
      </c>
      <c r="F665" s="176">
        <f>F664+7</f>
        <v>45620</v>
      </c>
      <c r="G665" s="176">
        <f>F665+11</f>
        <v>45631</v>
      </c>
    </row>
    <row r="666" spans="1:7">
      <c r="B666" s="176"/>
      <c r="C666" s="179"/>
      <c r="D666" s="820"/>
      <c r="E666" s="176">
        <f>F666-4</f>
        <v>45623</v>
      </c>
      <c r="F666" s="176">
        <f>F665+7</f>
        <v>45627</v>
      </c>
      <c r="G666" s="176">
        <f>F666+11</f>
        <v>45638</v>
      </c>
    </row>
    <row r="667" spans="1:7">
      <c r="B667" s="173"/>
      <c r="C667" s="173"/>
      <c r="D667" s="173"/>
    </row>
    <row r="668" spans="1:7">
      <c r="B668" s="811" t="s">
        <v>1623</v>
      </c>
      <c r="C668" s="811" t="s">
        <v>1347</v>
      </c>
      <c r="D668" s="816" t="s">
        <v>1662</v>
      </c>
      <c r="E668" s="176" t="s">
        <v>1247</v>
      </c>
      <c r="F668" s="176" t="s">
        <v>1246</v>
      </c>
      <c r="G668" s="176" t="s">
        <v>1766</v>
      </c>
    </row>
    <row r="669" spans="1:7">
      <c r="B669" s="812"/>
      <c r="C669" s="812"/>
      <c r="D669" s="817"/>
      <c r="E669" s="176" t="s">
        <v>1244</v>
      </c>
      <c r="F669" s="176" t="s">
        <v>1765</v>
      </c>
      <c r="G669" s="176" t="s">
        <v>1310</v>
      </c>
    </row>
    <row r="670" spans="1:7">
      <c r="B670" s="176" t="s">
        <v>1764</v>
      </c>
      <c r="C670" s="176" t="s">
        <v>1763</v>
      </c>
      <c r="D670" s="820" t="s">
        <v>1762</v>
      </c>
      <c r="E670" s="176">
        <f>F670-4</f>
        <v>45599</v>
      </c>
      <c r="F670" s="176">
        <v>45603</v>
      </c>
      <c r="G670" s="176">
        <f>F670+11</f>
        <v>45614</v>
      </c>
    </row>
    <row r="671" spans="1:7">
      <c r="B671" s="176" t="s">
        <v>1761</v>
      </c>
      <c r="C671" s="176" t="s">
        <v>1760</v>
      </c>
      <c r="D671" s="820"/>
      <c r="E671" s="176">
        <f>F671-4</f>
        <v>45606</v>
      </c>
      <c r="F671" s="176">
        <f>F670+7</f>
        <v>45610</v>
      </c>
      <c r="G671" s="176">
        <f>F671+11</f>
        <v>45621</v>
      </c>
    </row>
    <row r="672" spans="1:7">
      <c r="B672" s="176" t="s">
        <v>1759</v>
      </c>
      <c r="C672" s="176" t="s">
        <v>1757</v>
      </c>
      <c r="D672" s="820"/>
      <c r="E672" s="176">
        <f>F672-4</f>
        <v>45613</v>
      </c>
      <c r="F672" s="176">
        <f>F671+7</f>
        <v>45617</v>
      </c>
      <c r="G672" s="176">
        <f>F672+11</f>
        <v>45628</v>
      </c>
    </row>
    <row r="673" spans="1:8">
      <c r="B673" s="176" t="s">
        <v>1758</v>
      </c>
      <c r="C673" s="176" t="s">
        <v>1757</v>
      </c>
      <c r="D673" s="820"/>
      <c r="E673" s="176">
        <f>F673-4</f>
        <v>45620</v>
      </c>
      <c r="F673" s="176">
        <f>F672+7</f>
        <v>45624</v>
      </c>
      <c r="G673" s="176">
        <f>F673+11</f>
        <v>45635</v>
      </c>
    </row>
    <row r="674" spans="1:8">
      <c r="B674" s="176" t="s">
        <v>1146</v>
      </c>
      <c r="C674" s="176" t="s">
        <v>1145</v>
      </c>
      <c r="D674" s="820"/>
      <c r="E674" s="176">
        <f>F674-4</f>
        <v>45627</v>
      </c>
      <c r="F674" s="176">
        <f>F673+7</f>
        <v>45631</v>
      </c>
      <c r="G674" s="176">
        <f>F674+11</f>
        <v>45642</v>
      </c>
    </row>
    <row r="675" spans="1:8">
      <c r="A675" s="290" t="s">
        <v>148</v>
      </c>
      <c r="B675" s="243"/>
      <c r="C675" s="243"/>
      <c r="D675" s="242"/>
      <c r="E675" s="241"/>
      <c r="F675" s="241"/>
      <c r="G675" s="241"/>
      <c r="H675" s="221"/>
    </row>
    <row r="676" spans="1:8">
      <c r="A676" s="223" t="s">
        <v>1756</v>
      </c>
    </row>
    <row r="677" spans="1:8">
      <c r="B677" s="811" t="s">
        <v>1623</v>
      </c>
      <c r="C677" s="811" t="s">
        <v>1683</v>
      </c>
      <c r="D677" s="816" t="s">
        <v>1662</v>
      </c>
      <c r="E677" s="247" t="s">
        <v>1676</v>
      </c>
      <c r="F677" s="247" t="s">
        <v>1676</v>
      </c>
      <c r="G677" s="247" t="s">
        <v>1756</v>
      </c>
    </row>
    <row r="678" spans="1:8">
      <c r="B678" s="812"/>
      <c r="C678" s="812"/>
      <c r="D678" s="817"/>
      <c r="E678" s="247" t="s">
        <v>1659</v>
      </c>
      <c r="F678" s="247" t="s">
        <v>1673</v>
      </c>
      <c r="G678" s="247" t="s">
        <v>1733</v>
      </c>
    </row>
    <row r="679" spans="1:8">
      <c r="B679" s="176" t="s">
        <v>1755</v>
      </c>
      <c r="C679" s="176" t="s">
        <v>1754</v>
      </c>
      <c r="D679" s="808" t="s">
        <v>1753</v>
      </c>
      <c r="E679" s="176">
        <f>F679-6</f>
        <v>45597</v>
      </c>
      <c r="F679" s="176">
        <v>45603</v>
      </c>
      <c r="G679" s="176">
        <f>F679+27</f>
        <v>45630</v>
      </c>
    </row>
    <row r="680" spans="1:8">
      <c r="B680" s="176" t="s">
        <v>1742</v>
      </c>
      <c r="C680" s="176" t="s">
        <v>1752</v>
      </c>
      <c r="D680" s="809"/>
      <c r="E680" s="176">
        <f>F680-6</f>
        <v>45604</v>
      </c>
      <c r="F680" s="176">
        <f>F679+7</f>
        <v>45610</v>
      </c>
      <c r="G680" s="176">
        <f>F680+27</f>
        <v>45637</v>
      </c>
    </row>
    <row r="681" spans="1:8">
      <c r="B681" s="176" t="s">
        <v>1751</v>
      </c>
      <c r="C681" s="176" t="s">
        <v>1739</v>
      </c>
      <c r="D681" s="809"/>
      <c r="E681" s="176">
        <f>F681-6</f>
        <v>45611</v>
      </c>
      <c r="F681" s="176">
        <f>F680+7</f>
        <v>45617</v>
      </c>
      <c r="G681" s="176">
        <f>F681+27</f>
        <v>45644</v>
      </c>
    </row>
    <row r="682" spans="1:8">
      <c r="B682" s="176" t="s">
        <v>1750</v>
      </c>
      <c r="C682" s="176" t="s">
        <v>1749</v>
      </c>
      <c r="D682" s="809"/>
      <c r="E682" s="176">
        <f>F682-6</f>
        <v>45618</v>
      </c>
      <c r="F682" s="176">
        <f>F681+7</f>
        <v>45624</v>
      </c>
      <c r="G682" s="176">
        <f>F682+27</f>
        <v>45651</v>
      </c>
    </row>
    <row r="683" spans="1:8">
      <c r="B683" s="176" t="s">
        <v>1748</v>
      </c>
      <c r="C683" s="179" t="s">
        <v>1747</v>
      </c>
      <c r="D683" s="810"/>
      <c r="E683" s="176">
        <f>F683-6</f>
        <v>45625</v>
      </c>
      <c r="F683" s="176">
        <f>F682+7</f>
        <v>45631</v>
      </c>
      <c r="G683" s="176">
        <f>F683+27</f>
        <v>45658</v>
      </c>
    </row>
    <row r="684" spans="1:8">
      <c r="B684" s="173"/>
      <c r="C684" s="173"/>
    </row>
    <row r="685" spans="1:8">
      <c r="A685" s="223" t="s">
        <v>1746</v>
      </c>
      <c r="B685" s="173"/>
      <c r="C685" s="173"/>
    </row>
    <row r="686" spans="1:8">
      <c r="B686" s="811" t="s">
        <v>1584</v>
      </c>
      <c r="C686" s="811" t="s">
        <v>1347</v>
      </c>
      <c r="D686" s="816" t="s">
        <v>1703</v>
      </c>
      <c r="E686" s="247" t="s">
        <v>1661</v>
      </c>
      <c r="F686" s="247" t="s">
        <v>1346</v>
      </c>
      <c r="G686" s="247" t="s">
        <v>1746</v>
      </c>
    </row>
    <row r="687" spans="1:8">
      <c r="B687" s="812"/>
      <c r="C687" s="812"/>
      <c r="D687" s="817"/>
      <c r="E687" s="247" t="s">
        <v>1674</v>
      </c>
      <c r="F687" s="247" t="s">
        <v>1658</v>
      </c>
      <c r="G687" s="247" t="s">
        <v>1657</v>
      </c>
    </row>
    <row r="688" spans="1:8">
      <c r="B688" s="176" t="s">
        <v>1745</v>
      </c>
      <c r="C688" s="176" t="s">
        <v>1744</v>
      </c>
      <c r="D688" s="808" t="s">
        <v>1743</v>
      </c>
      <c r="E688" s="176">
        <f>F688-6</f>
        <v>45597</v>
      </c>
      <c r="F688" s="176">
        <v>45603</v>
      </c>
      <c r="G688" s="176">
        <f>F688+22</f>
        <v>45625</v>
      </c>
    </row>
    <row r="689" spans="1:8">
      <c r="B689" s="176" t="s">
        <v>1742</v>
      </c>
      <c r="C689" s="176" t="s">
        <v>1741</v>
      </c>
      <c r="D689" s="809"/>
      <c r="E689" s="176">
        <f>F689-6</f>
        <v>45604</v>
      </c>
      <c r="F689" s="176">
        <f>F688+7</f>
        <v>45610</v>
      </c>
      <c r="G689" s="176">
        <f>F689+22</f>
        <v>45632</v>
      </c>
    </row>
    <row r="690" spans="1:8">
      <c r="B690" s="176" t="s">
        <v>1740</v>
      </c>
      <c r="C690" s="176" t="s">
        <v>1739</v>
      </c>
      <c r="D690" s="809"/>
      <c r="E690" s="176">
        <f>F690-6</f>
        <v>45611</v>
      </c>
      <c r="F690" s="176">
        <f>F689+7</f>
        <v>45617</v>
      </c>
      <c r="G690" s="176">
        <f>F690+22</f>
        <v>45639</v>
      </c>
    </row>
    <row r="691" spans="1:8">
      <c r="B691" s="176" t="s">
        <v>1738</v>
      </c>
      <c r="C691" s="176" t="s">
        <v>1737</v>
      </c>
      <c r="D691" s="809"/>
      <c r="E691" s="176">
        <f>F691-6</f>
        <v>45618</v>
      </c>
      <c r="F691" s="176">
        <f>F690+7</f>
        <v>45624</v>
      </c>
      <c r="G691" s="176">
        <f>F691+22</f>
        <v>45646</v>
      </c>
    </row>
    <row r="692" spans="1:8">
      <c r="B692" s="176" t="s">
        <v>1736</v>
      </c>
      <c r="C692" s="179" t="s">
        <v>1735</v>
      </c>
      <c r="D692" s="810"/>
      <c r="E692" s="176">
        <f>F692-6</f>
        <v>45625</v>
      </c>
      <c r="F692" s="176">
        <f>F691+7</f>
        <v>45631</v>
      </c>
      <c r="G692" s="176">
        <f>F692+22</f>
        <v>45653</v>
      </c>
    </row>
    <row r="693" spans="1:8">
      <c r="B693" s="190"/>
      <c r="C693" s="209"/>
      <c r="D693" s="225"/>
      <c r="E693" s="187"/>
      <c r="F693" s="187"/>
    </row>
    <row r="694" spans="1:8">
      <c r="A694" s="223" t="s">
        <v>1734</v>
      </c>
      <c r="B694" s="219"/>
      <c r="C694" s="219"/>
      <c r="E694" s="219"/>
      <c r="F694" s="223"/>
      <c r="G694" s="223"/>
      <c r="H694" s="221"/>
    </row>
    <row r="695" spans="1:8">
      <c r="B695" s="811" t="s">
        <v>1623</v>
      </c>
      <c r="C695" s="811" t="s">
        <v>1683</v>
      </c>
      <c r="D695" s="816" t="s">
        <v>1389</v>
      </c>
      <c r="E695" s="247" t="s">
        <v>1346</v>
      </c>
      <c r="F695" s="247" t="s">
        <v>1661</v>
      </c>
      <c r="G695" s="247" t="s">
        <v>1734</v>
      </c>
    </row>
    <row r="696" spans="1:8">
      <c r="B696" s="812"/>
      <c r="C696" s="812"/>
      <c r="D696" s="817"/>
      <c r="E696" s="247" t="s">
        <v>1674</v>
      </c>
      <c r="F696" s="247" t="s">
        <v>1673</v>
      </c>
      <c r="G696" s="247" t="s">
        <v>1733</v>
      </c>
    </row>
    <row r="697" spans="1:8">
      <c r="B697" s="176" t="s">
        <v>1732</v>
      </c>
      <c r="C697" s="176" t="s">
        <v>1731</v>
      </c>
      <c r="D697" s="820" t="s">
        <v>1730</v>
      </c>
      <c r="E697" s="176">
        <f>F697-4</f>
        <v>45593</v>
      </c>
      <c r="F697" s="176">
        <v>45597</v>
      </c>
      <c r="G697" s="176">
        <f>F697+23</f>
        <v>45620</v>
      </c>
    </row>
    <row r="698" spans="1:8">
      <c r="B698" s="176" t="s">
        <v>1729</v>
      </c>
      <c r="C698" s="176" t="s">
        <v>1728</v>
      </c>
      <c r="D698" s="820"/>
      <c r="E698" s="176">
        <f>F698-4</f>
        <v>45600</v>
      </c>
      <c r="F698" s="176">
        <f>F697+7</f>
        <v>45604</v>
      </c>
      <c r="G698" s="176">
        <f>F698+23</f>
        <v>45627</v>
      </c>
    </row>
    <row r="699" spans="1:8">
      <c r="A699" s="289"/>
      <c r="B699" s="176" t="s">
        <v>1727</v>
      </c>
      <c r="C699" s="176" t="s">
        <v>1726</v>
      </c>
      <c r="D699" s="820"/>
      <c r="E699" s="176">
        <f>F699-4</f>
        <v>45607</v>
      </c>
      <c r="F699" s="176">
        <f>F698+7</f>
        <v>45611</v>
      </c>
      <c r="G699" s="176">
        <f>F699+23</f>
        <v>45634</v>
      </c>
    </row>
    <row r="700" spans="1:8">
      <c r="B700" s="176" t="s">
        <v>1725</v>
      </c>
      <c r="C700" s="176" t="s">
        <v>1724</v>
      </c>
      <c r="D700" s="820"/>
      <c r="E700" s="176">
        <f>F700-4</f>
        <v>45614</v>
      </c>
      <c r="F700" s="176">
        <f>F699+7</f>
        <v>45618</v>
      </c>
      <c r="G700" s="176">
        <f>F700+23</f>
        <v>45641</v>
      </c>
    </row>
    <row r="701" spans="1:8">
      <c r="B701" s="176" t="s">
        <v>1723</v>
      </c>
      <c r="C701" s="179" t="s">
        <v>1722</v>
      </c>
      <c r="D701" s="820"/>
      <c r="E701" s="176">
        <f>F701-4</f>
        <v>45621</v>
      </c>
      <c r="F701" s="176">
        <f>F700+7</f>
        <v>45625</v>
      </c>
      <c r="G701" s="176">
        <f>F701+23</f>
        <v>45648</v>
      </c>
    </row>
    <row r="702" spans="1:8">
      <c r="B702" s="173"/>
      <c r="C702" s="173"/>
      <c r="F702" s="187"/>
      <c r="G702" s="187"/>
    </row>
    <row r="703" spans="1:8">
      <c r="A703" s="223" t="s">
        <v>1721</v>
      </c>
      <c r="B703" s="173"/>
      <c r="C703" s="173"/>
      <c r="F703" s="288"/>
      <c r="G703" s="288"/>
    </row>
    <row r="704" spans="1:8">
      <c r="B704" s="811" t="s">
        <v>1623</v>
      </c>
      <c r="C704" s="811" t="s">
        <v>1663</v>
      </c>
      <c r="D704" s="816" t="s">
        <v>1662</v>
      </c>
      <c r="E704" s="247" t="s">
        <v>1661</v>
      </c>
      <c r="F704" s="247" t="s">
        <v>1661</v>
      </c>
      <c r="G704" s="247" t="s">
        <v>1720</v>
      </c>
    </row>
    <row r="705" spans="1:7">
      <c r="B705" s="812"/>
      <c r="C705" s="812"/>
      <c r="D705" s="817"/>
      <c r="E705" s="247" t="s">
        <v>1343</v>
      </c>
      <c r="F705" s="247" t="s">
        <v>1658</v>
      </c>
      <c r="G705" s="247" t="s">
        <v>1657</v>
      </c>
    </row>
    <row r="706" spans="1:7">
      <c r="B706" s="176" t="s">
        <v>1713</v>
      </c>
      <c r="C706" s="176" t="s">
        <v>1719</v>
      </c>
      <c r="D706" s="820" t="s">
        <v>1711</v>
      </c>
      <c r="E706" s="176">
        <f>F706-5</f>
        <v>45596</v>
      </c>
      <c r="F706" s="176">
        <v>45601</v>
      </c>
      <c r="G706" s="176">
        <f>F706+37</f>
        <v>45638</v>
      </c>
    </row>
    <row r="707" spans="1:7">
      <c r="B707" s="176" t="s">
        <v>1718</v>
      </c>
      <c r="C707" s="176" t="s">
        <v>1709</v>
      </c>
      <c r="D707" s="820"/>
      <c r="E707" s="176">
        <f>F707-5</f>
        <v>45603</v>
      </c>
      <c r="F707" s="176">
        <f>F706+7</f>
        <v>45608</v>
      </c>
      <c r="G707" s="176">
        <f>F707+37</f>
        <v>45645</v>
      </c>
    </row>
    <row r="708" spans="1:7">
      <c r="B708" s="176" t="s">
        <v>1717</v>
      </c>
      <c r="C708" s="176" t="s">
        <v>1707</v>
      </c>
      <c r="D708" s="820"/>
      <c r="E708" s="176">
        <f>F708-5</f>
        <v>45610</v>
      </c>
      <c r="F708" s="176">
        <f>F707+7</f>
        <v>45615</v>
      </c>
      <c r="G708" s="176">
        <f>F708+37</f>
        <v>45652</v>
      </c>
    </row>
    <row r="709" spans="1:7">
      <c r="B709" s="176" t="s">
        <v>1706</v>
      </c>
      <c r="C709" s="176" t="s">
        <v>1705</v>
      </c>
      <c r="D709" s="820"/>
      <c r="E709" s="176">
        <f>F709-5</f>
        <v>45617</v>
      </c>
      <c r="F709" s="176">
        <f>F708+7</f>
        <v>45622</v>
      </c>
      <c r="G709" s="176">
        <f>F709+37</f>
        <v>45659</v>
      </c>
    </row>
    <row r="710" spans="1:7">
      <c r="B710" s="176" t="s">
        <v>1145</v>
      </c>
      <c r="C710" s="179" t="s">
        <v>1145</v>
      </c>
      <c r="D710" s="820"/>
      <c r="E710" s="176">
        <f>F710-5</f>
        <v>45624</v>
      </c>
      <c r="F710" s="176">
        <f>F709+7</f>
        <v>45629</v>
      </c>
      <c r="G710" s="176">
        <f>F710+37</f>
        <v>45666</v>
      </c>
    </row>
    <row r="711" spans="1:7">
      <c r="B711" s="187"/>
      <c r="C711" s="187"/>
      <c r="F711" s="187"/>
    </row>
    <row r="712" spans="1:7">
      <c r="A712" s="223" t="s">
        <v>1716</v>
      </c>
      <c r="B712" s="173"/>
      <c r="C712" s="173"/>
      <c r="F712" s="288"/>
    </row>
    <row r="713" spans="1:7">
      <c r="B713" s="811" t="s">
        <v>1623</v>
      </c>
      <c r="C713" s="811" t="s">
        <v>1663</v>
      </c>
      <c r="D713" s="816" t="s">
        <v>1389</v>
      </c>
      <c r="E713" s="247" t="s">
        <v>1715</v>
      </c>
      <c r="F713" s="247" t="s">
        <v>1676</v>
      </c>
      <c r="G713" s="247" t="s">
        <v>1714</v>
      </c>
    </row>
    <row r="714" spans="1:7">
      <c r="B714" s="812"/>
      <c r="C714" s="812"/>
      <c r="D714" s="817"/>
      <c r="E714" s="247" t="s">
        <v>1674</v>
      </c>
      <c r="F714" s="247" t="s">
        <v>1673</v>
      </c>
      <c r="G714" s="247" t="s">
        <v>1657</v>
      </c>
    </row>
    <row r="715" spans="1:7">
      <c r="B715" s="176" t="s">
        <v>1713</v>
      </c>
      <c r="C715" s="176" t="s">
        <v>1712</v>
      </c>
      <c r="D715" s="820" t="s">
        <v>1711</v>
      </c>
      <c r="E715" s="176">
        <f>F715-5</f>
        <v>45596</v>
      </c>
      <c r="F715" s="176">
        <v>45601</v>
      </c>
      <c r="G715" s="176">
        <f>F715+45</f>
        <v>45646</v>
      </c>
    </row>
    <row r="716" spans="1:7">
      <c r="B716" s="176" t="s">
        <v>1710</v>
      </c>
      <c r="C716" s="176" t="s">
        <v>1709</v>
      </c>
      <c r="D716" s="820"/>
      <c r="E716" s="176">
        <f>F716-5</f>
        <v>45603</v>
      </c>
      <c r="F716" s="176">
        <f>F715+7</f>
        <v>45608</v>
      </c>
      <c r="G716" s="176">
        <f>F716+45</f>
        <v>45653</v>
      </c>
    </row>
    <row r="717" spans="1:7">
      <c r="B717" s="176" t="s">
        <v>1708</v>
      </c>
      <c r="C717" s="176" t="s">
        <v>1707</v>
      </c>
      <c r="D717" s="820"/>
      <c r="E717" s="176">
        <f>F717-5</f>
        <v>45610</v>
      </c>
      <c r="F717" s="176">
        <f>F716+7</f>
        <v>45615</v>
      </c>
      <c r="G717" s="176">
        <f>F717+45</f>
        <v>45660</v>
      </c>
    </row>
    <row r="718" spans="1:7">
      <c r="B718" s="176" t="s">
        <v>1706</v>
      </c>
      <c r="C718" s="176" t="s">
        <v>1705</v>
      </c>
      <c r="D718" s="820"/>
      <c r="E718" s="176">
        <f>F718-5</f>
        <v>45617</v>
      </c>
      <c r="F718" s="176">
        <f>F717+7</f>
        <v>45622</v>
      </c>
      <c r="G718" s="176">
        <f>F718+45</f>
        <v>45667</v>
      </c>
    </row>
    <row r="719" spans="1:7">
      <c r="B719" s="176" t="s">
        <v>1145</v>
      </c>
      <c r="C719" s="179" t="s">
        <v>1113</v>
      </c>
      <c r="D719" s="820"/>
      <c r="E719" s="176">
        <f>F719-5</f>
        <v>45624</v>
      </c>
      <c r="F719" s="176">
        <f>F718+7</f>
        <v>45629</v>
      </c>
      <c r="G719" s="176">
        <f>F719+45</f>
        <v>45674</v>
      </c>
    </row>
    <row r="720" spans="1:7">
      <c r="B720" s="173"/>
      <c r="C720" s="173"/>
      <c r="D720" s="225"/>
      <c r="E720" s="187"/>
      <c r="F720" s="187"/>
    </row>
    <row r="721" spans="1:8">
      <c r="A721" s="223" t="s">
        <v>1704</v>
      </c>
      <c r="B721" s="173"/>
      <c r="C721" s="173"/>
    </row>
    <row r="722" spans="1:8">
      <c r="B722" s="811" t="s">
        <v>1623</v>
      </c>
      <c r="C722" s="811" t="s">
        <v>1663</v>
      </c>
      <c r="D722" s="816" t="s">
        <v>1703</v>
      </c>
      <c r="E722" s="247" t="s">
        <v>1661</v>
      </c>
      <c r="F722" s="247" t="s">
        <v>1676</v>
      </c>
      <c r="G722" s="247" t="s">
        <v>1702</v>
      </c>
    </row>
    <row r="723" spans="1:8">
      <c r="B723" s="812"/>
      <c r="C723" s="812"/>
      <c r="D723" s="817"/>
      <c r="E723" s="247" t="s">
        <v>1701</v>
      </c>
      <c r="F723" s="247" t="s">
        <v>1673</v>
      </c>
      <c r="G723" s="247" t="s">
        <v>1657</v>
      </c>
    </row>
    <row r="724" spans="1:8">
      <c r="B724" s="177" t="s">
        <v>1700</v>
      </c>
      <c r="C724" s="177" t="s">
        <v>1699</v>
      </c>
      <c r="D724" s="820" t="s">
        <v>1698</v>
      </c>
      <c r="E724" s="176">
        <f>F724-4</f>
        <v>45594</v>
      </c>
      <c r="F724" s="176">
        <v>45598</v>
      </c>
      <c r="G724" s="176">
        <f>F724+20</f>
        <v>45618</v>
      </c>
    </row>
    <row r="725" spans="1:8">
      <c r="B725" s="177" t="s">
        <v>1697</v>
      </c>
      <c r="C725" s="177" t="s">
        <v>1696</v>
      </c>
      <c r="D725" s="820"/>
      <c r="E725" s="176">
        <f>F725-4</f>
        <v>45601</v>
      </c>
      <c r="F725" s="176">
        <f>F724+7</f>
        <v>45605</v>
      </c>
      <c r="G725" s="176">
        <f>F725+20</f>
        <v>45625</v>
      </c>
    </row>
    <row r="726" spans="1:8">
      <c r="B726" s="177" t="s">
        <v>1695</v>
      </c>
      <c r="C726" s="177" t="s">
        <v>1694</v>
      </c>
      <c r="D726" s="820"/>
      <c r="E726" s="176">
        <f>F726-4</f>
        <v>45608</v>
      </c>
      <c r="F726" s="176">
        <f>F725+7</f>
        <v>45612</v>
      </c>
      <c r="G726" s="176">
        <f>F726+20</f>
        <v>45632</v>
      </c>
    </row>
    <row r="727" spans="1:8">
      <c r="B727" s="177" t="s">
        <v>1693</v>
      </c>
      <c r="C727" s="177" t="s">
        <v>1692</v>
      </c>
      <c r="D727" s="820"/>
      <c r="E727" s="176">
        <f>F727-4</f>
        <v>45615</v>
      </c>
      <c r="F727" s="176">
        <f>F726+7</f>
        <v>45619</v>
      </c>
      <c r="G727" s="176">
        <f>F727+20</f>
        <v>45639</v>
      </c>
    </row>
    <row r="728" spans="1:8">
      <c r="B728" s="177" t="s">
        <v>1691</v>
      </c>
      <c r="C728" s="177" t="s">
        <v>1690</v>
      </c>
      <c r="D728" s="820"/>
      <c r="E728" s="176">
        <f>F728-4</f>
        <v>45622</v>
      </c>
      <c r="F728" s="176">
        <f>F727+7</f>
        <v>45626</v>
      </c>
      <c r="G728" s="176">
        <f>F728+20</f>
        <v>45646</v>
      </c>
    </row>
    <row r="729" spans="1:8">
      <c r="B729" s="251"/>
      <c r="C729" s="251"/>
      <c r="E729" s="187"/>
      <c r="F729" s="187"/>
      <c r="G729" s="187"/>
    </row>
    <row r="730" spans="1:8" s="216" customFormat="1">
      <c r="A730" s="824" t="s">
        <v>149</v>
      </c>
      <c r="B730" s="824"/>
      <c r="C730" s="824"/>
      <c r="D730" s="824"/>
      <c r="E730" s="824"/>
      <c r="F730" s="824"/>
      <c r="G730" s="824"/>
      <c r="H730" s="221"/>
    </row>
    <row r="731" spans="1:8">
      <c r="A731" s="223" t="s">
        <v>66</v>
      </c>
      <c r="B731" s="173"/>
      <c r="C731" s="173"/>
    </row>
    <row r="732" spans="1:8">
      <c r="B732" s="811" t="s">
        <v>1689</v>
      </c>
      <c r="C732" s="811" t="s">
        <v>1683</v>
      </c>
      <c r="D732" s="816" t="s">
        <v>1613</v>
      </c>
      <c r="E732" s="247" t="s">
        <v>1661</v>
      </c>
      <c r="F732" s="247" t="s">
        <v>1661</v>
      </c>
      <c r="G732" s="247" t="s">
        <v>1686</v>
      </c>
    </row>
    <row r="733" spans="1:8">
      <c r="B733" s="812"/>
      <c r="C733" s="812"/>
      <c r="D733" s="817"/>
      <c r="E733" s="247" t="s">
        <v>1674</v>
      </c>
      <c r="F733" s="247" t="s">
        <v>1658</v>
      </c>
      <c r="G733" s="247" t="s">
        <v>1657</v>
      </c>
    </row>
    <row r="734" spans="1:8" ht="16.5" customHeight="1">
      <c r="B734" s="268" t="s">
        <v>529</v>
      </c>
      <c r="C734" s="283" t="s">
        <v>530</v>
      </c>
      <c r="D734" s="808" t="s">
        <v>1688</v>
      </c>
      <c r="E734" s="176">
        <f>F734-4</f>
        <v>45593</v>
      </c>
      <c r="F734" s="176">
        <v>45597</v>
      </c>
      <c r="G734" s="176">
        <f>F734+13</f>
        <v>45610</v>
      </c>
    </row>
    <row r="735" spans="1:8">
      <c r="B735" s="233" t="s">
        <v>1687</v>
      </c>
      <c r="C735" s="283" t="s">
        <v>1679</v>
      </c>
      <c r="D735" s="809"/>
      <c r="E735" s="176">
        <f>F735-4</f>
        <v>45600</v>
      </c>
      <c r="F735" s="176">
        <f>F734+7</f>
        <v>45604</v>
      </c>
      <c r="G735" s="176">
        <f>F735+13</f>
        <v>45617</v>
      </c>
    </row>
    <row r="736" spans="1:8">
      <c r="B736" s="284" t="s">
        <v>526</v>
      </c>
      <c r="C736" s="283" t="s">
        <v>727</v>
      </c>
      <c r="D736" s="809"/>
      <c r="E736" s="176">
        <f>F736-4</f>
        <v>45607</v>
      </c>
      <c r="F736" s="176">
        <f>F735+7</f>
        <v>45611</v>
      </c>
      <c r="G736" s="176">
        <f>F736+13</f>
        <v>45624</v>
      </c>
    </row>
    <row r="737" spans="1:7">
      <c r="B737" s="268" t="s">
        <v>527</v>
      </c>
      <c r="C737" s="283" t="s">
        <v>728</v>
      </c>
      <c r="D737" s="809"/>
      <c r="E737" s="176">
        <f>F737-4</f>
        <v>45614</v>
      </c>
      <c r="F737" s="176">
        <f>F736+7</f>
        <v>45618</v>
      </c>
      <c r="G737" s="176">
        <f>F737+13</f>
        <v>45631</v>
      </c>
    </row>
    <row r="738" spans="1:7">
      <c r="B738" s="277" t="s">
        <v>528</v>
      </c>
      <c r="C738" s="276" t="s">
        <v>1678</v>
      </c>
      <c r="D738" s="810"/>
      <c r="E738" s="176">
        <f>F738-4</f>
        <v>45621</v>
      </c>
      <c r="F738" s="176">
        <f>F737+7</f>
        <v>45625</v>
      </c>
      <c r="G738" s="176">
        <f>F738+13</f>
        <v>45638</v>
      </c>
    </row>
    <row r="739" spans="1:7">
      <c r="B739" s="173"/>
      <c r="C739" s="173"/>
    </row>
    <row r="740" spans="1:7">
      <c r="A740" s="223"/>
      <c r="B740" s="811" t="s">
        <v>1623</v>
      </c>
      <c r="C740" s="811" t="s">
        <v>1663</v>
      </c>
      <c r="D740" s="816" t="s">
        <v>1613</v>
      </c>
      <c r="E740" s="247" t="s">
        <v>1676</v>
      </c>
      <c r="F740" s="247" t="s">
        <v>1676</v>
      </c>
      <c r="G740" s="247" t="s">
        <v>1686</v>
      </c>
    </row>
    <row r="741" spans="1:7">
      <c r="A741" s="223"/>
      <c r="B741" s="812"/>
      <c r="C741" s="812"/>
      <c r="D741" s="817"/>
      <c r="E741" s="247" t="s">
        <v>1659</v>
      </c>
      <c r="F741" s="247" t="s">
        <v>1685</v>
      </c>
      <c r="G741" s="247" t="s">
        <v>1657</v>
      </c>
    </row>
    <row r="742" spans="1:7" ht="16.5" customHeight="1">
      <c r="A742" s="223"/>
      <c r="B742" s="268" t="s">
        <v>1672</v>
      </c>
      <c r="C742" s="283" t="s">
        <v>1671</v>
      </c>
      <c r="D742" s="808" t="s">
        <v>1684</v>
      </c>
      <c r="E742" s="176">
        <f>F742-5</f>
        <v>45596</v>
      </c>
      <c r="F742" s="176">
        <v>45601</v>
      </c>
      <c r="G742" s="176">
        <f>F742+17</f>
        <v>45618</v>
      </c>
    </row>
    <row r="743" spans="1:7">
      <c r="A743" s="223"/>
      <c r="B743" s="233" t="s">
        <v>1669</v>
      </c>
      <c r="C743" s="283" t="s">
        <v>1664</v>
      </c>
      <c r="D743" s="809"/>
      <c r="E743" s="176">
        <f>F743-5</f>
        <v>45603</v>
      </c>
      <c r="F743" s="176">
        <f>F742+7</f>
        <v>45608</v>
      </c>
      <c r="G743" s="176">
        <f>F743+17</f>
        <v>45625</v>
      </c>
    </row>
    <row r="744" spans="1:7">
      <c r="A744" s="223"/>
      <c r="B744" s="284" t="s">
        <v>1668</v>
      </c>
      <c r="C744" s="283" t="s">
        <v>1664</v>
      </c>
      <c r="D744" s="809"/>
      <c r="E744" s="176">
        <f>F744-5</f>
        <v>45610</v>
      </c>
      <c r="F744" s="176">
        <f>F743+7</f>
        <v>45615</v>
      </c>
      <c r="G744" s="176">
        <f>F744+17</f>
        <v>45632</v>
      </c>
    </row>
    <row r="745" spans="1:7">
      <c r="A745" s="223"/>
      <c r="B745" s="268" t="s">
        <v>1667</v>
      </c>
      <c r="C745" s="283" t="s">
        <v>1666</v>
      </c>
      <c r="D745" s="809"/>
      <c r="E745" s="176">
        <f>F745-5</f>
        <v>45617</v>
      </c>
      <c r="F745" s="176">
        <f>F744+7</f>
        <v>45622</v>
      </c>
      <c r="G745" s="176">
        <f>F745+17</f>
        <v>45639</v>
      </c>
    </row>
    <row r="746" spans="1:7">
      <c r="A746" s="223"/>
      <c r="B746" s="277" t="s">
        <v>1665</v>
      </c>
      <c r="C746" s="276" t="s">
        <v>1664</v>
      </c>
      <c r="D746" s="810"/>
      <c r="E746" s="176">
        <f>F746-5</f>
        <v>45624</v>
      </c>
      <c r="F746" s="176">
        <f>F745+7</f>
        <v>45629</v>
      </c>
      <c r="G746" s="176">
        <f>F746+17</f>
        <v>45646</v>
      </c>
    </row>
    <row r="747" spans="1:7">
      <c r="B747" s="173"/>
      <c r="C747" s="287"/>
    </row>
    <row r="748" spans="1:7">
      <c r="A748" s="187"/>
      <c r="B748" s="187"/>
      <c r="C748" s="187"/>
      <c r="D748" s="187"/>
      <c r="E748" s="187"/>
      <c r="F748" s="187"/>
      <c r="G748" s="187"/>
    </row>
    <row r="749" spans="1:7">
      <c r="A749" s="223" t="s">
        <v>64</v>
      </c>
    </row>
    <row r="750" spans="1:7">
      <c r="B750" s="811" t="s">
        <v>1623</v>
      </c>
      <c r="C750" s="811" t="s">
        <v>1683</v>
      </c>
      <c r="D750" s="816" t="s">
        <v>1662</v>
      </c>
      <c r="E750" s="247" t="s">
        <v>1676</v>
      </c>
      <c r="F750" s="247" t="s">
        <v>1676</v>
      </c>
      <c r="G750" s="247" t="s">
        <v>1682</v>
      </c>
    </row>
    <row r="751" spans="1:7">
      <c r="B751" s="812"/>
      <c r="C751" s="812"/>
      <c r="D751" s="817"/>
      <c r="E751" s="247" t="s">
        <v>1659</v>
      </c>
      <c r="F751" s="247" t="s">
        <v>1673</v>
      </c>
      <c r="G751" s="247" t="s">
        <v>1242</v>
      </c>
    </row>
    <row r="752" spans="1:7" ht="16.5" customHeight="1">
      <c r="B752" s="268" t="s">
        <v>529</v>
      </c>
      <c r="C752" s="283" t="s">
        <v>530</v>
      </c>
      <c r="D752" s="808" t="s">
        <v>1681</v>
      </c>
      <c r="E752" s="176">
        <f>F752-4</f>
        <v>45593</v>
      </c>
      <c r="F752" s="176">
        <v>45597</v>
      </c>
      <c r="G752" s="176">
        <f>F752+17</f>
        <v>45614</v>
      </c>
    </row>
    <row r="753" spans="1:7" ht="16.5" customHeight="1">
      <c r="B753" s="233" t="s">
        <v>1680</v>
      </c>
      <c r="C753" s="283" t="s">
        <v>1679</v>
      </c>
      <c r="D753" s="809"/>
      <c r="E753" s="176">
        <f>F753-4</f>
        <v>45600</v>
      </c>
      <c r="F753" s="176">
        <f>F752+7</f>
        <v>45604</v>
      </c>
      <c r="G753" s="176">
        <f>F753+17</f>
        <v>45621</v>
      </c>
    </row>
    <row r="754" spans="1:7">
      <c r="B754" s="284" t="s">
        <v>526</v>
      </c>
      <c r="C754" s="283" t="s">
        <v>727</v>
      </c>
      <c r="D754" s="809"/>
      <c r="E754" s="176">
        <f>F754-4</f>
        <v>45607</v>
      </c>
      <c r="F754" s="176">
        <f>F753+7</f>
        <v>45611</v>
      </c>
      <c r="G754" s="176">
        <f>F754+17</f>
        <v>45628</v>
      </c>
    </row>
    <row r="755" spans="1:7">
      <c r="B755" s="268" t="s">
        <v>527</v>
      </c>
      <c r="C755" s="283" t="s">
        <v>728</v>
      </c>
      <c r="D755" s="809"/>
      <c r="E755" s="176">
        <f>F755-4</f>
        <v>45614</v>
      </c>
      <c r="F755" s="176">
        <f>F754+7</f>
        <v>45618</v>
      </c>
      <c r="G755" s="176">
        <f>F755+17</f>
        <v>45635</v>
      </c>
    </row>
    <row r="756" spans="1:7">
      <c r="B756" s="277" t="s">
        <v>528</v>
      </c>
      <c r="C756" s="276" t="s">
        <v>1678</v>
      </c>
      <c r="D756" s="810"/>
      <c r="E756" s="176">
        <f>F756-4</f>
        <v>45621</v>
      </c>
      <c r="F756" s="176">
        <f>F755+7</f>
        <v>45625</v>
      </c>
      <c r="G756" s="176">
        <f>F756+17</f>
        <v>45642</v>
      </c>
    </row>
    <row r="757" spans="1:7">
      <c r="B757" s="173"/>
      <c r="C757" s="173"/>
    </row>
    <row r="758" spans="1:7">
      <c r="B758" s="811" t="s">
        <v>1069</v>
      </c>
      <c r="C758" s="811" t="s">
        <v>1677</v>
      </c>
      <c r="D758" s="816" t="s">
        <v>1613</v>
      </c>
      <c r="E758" s="247" t="s">
        <v>1676</v>
      </c>
      <c r="F758" s="247" t="s">
        <v>1676</v>
      </c>
      <c r="G758" s="247" t="s">
        <v>1675</v>
      </c>
    </row>
    <row r="759" spans="1:7">
      <c r="B759" s="812"/>
      <c r="C759" s="812"/>
      <c r="D759" s="817"/>
      <c r="E759" s="247" t="s">
        <v>1674</v>
      </c>
      <c r="F759" s="247" t="s">
        <v>1673</v>
      </c>
      <c r="G759" s="247" t="s">
        <v>1657</v>
      </c>
    </row>
    <row r="760" spans="1:7" ht="16.5" customHeight="1">
      <c r="B760" s="268" t="s">
        <v>1672</v>
      </c>
      <c r="C760" s="283" t="s">
        <v>1671</v>
      </c>
      <c r="D760" s="808" t="s">
        <v>1670</v>
      </c>
      <c r="E760" s="176">
        <f>F760-5</f>
        <v>45596</v>
      </c>
      <c r="F760" s="176">
        <v>45601</v>
      </c>
      <c r="G760" s="176">
        <f>F760+14</f>
        <v>45615</v>
      </c>
    </row>
    <row r="761" spans="1:7">
      <c r="B761" s="233" t="s">
        <v>1669</v>
      </c>
      <c r="C761" s="283" t="s">
        <v>1664</v>
      </c>
      <c r="D761" s="809"/>
      <c r="E761" s="176">
        <f>F761-5</f>
        <v>45603</v>
      </c>
      <c r="F761" s="176">
        <f>F760+7</f>
        <v>45608</v>
      </c>
      <c r="G761" s="176">
        <f>F761+14</f>
        <v>45622</v>
      </c>
    </row>
    <row r="762" spans="1:7">
      <c r="B762" s="284" t="s">
        <v>1668</v>
      </c>
      <c r="C762" s="283" t="s">
        <v>1664</v>
      </c>
      <c r="D762" s="809"/>
      <c r="E762" s="176">
        <f>F762-5</f>
        <v>45610</v>
      </c>
      <c r="F762" s="176">
        <f>F761+7</f>
        <v>45615</v>
      </c>
      <c r="G762" s="176">
        <f>F762+14</f>
        <v>45629</v>
      </c>
    </row>
    <row r="763" spans="1:7">
      <c r="B763" s="268" t="s">
        <v>1667</v>
      </c>
      <c r="C763" s="283" t="s">
        <v>1666</v>
      </c>
      <c r="D763" s="809"/>
      <c r="E763" s="176">
        <f>F763-5</f>
        <v>45617</v>
      </c>
      <c r="F763" s="176">
        <f>F762+7</f>
        <v>45622</v>
      </c>
      <c r="G763" s="176">
        <f>F763+14</f>
        <v>45636</v>
      </c>
    </row>
    <row r="764" spans="1:7">
      <c r="B764" s="277" t="s">
        <v>1665</v>
      </c>
      <c r="C764" s="276" t="s">
        <v>1664</v>
      </c>
      <c r="D764" s="810"/>
      <c r="E764" s="176">
        <f>F764-5</f>
        <v>45624</v>
      </c>
      <c r="F764" s="176">
        <f>F763+7</f>
        <v>45629</v>
      </c>
      <c r="G764" s="176">
        <f>F764+14</f>
        <v>45643</v>
      </c>
    </row>
    <row r="765" spans="1:7">
      <c r="B765" s="252"/>
      <c r="C765" s="252"/>
      <c r="D765" s="225"/>
      <c r="E765" s="187"/>
      <c r="F765" s="187"/>
      <c r="G765" s="187"/>
    </row>
    <row r="766" spans="1:7">
      <c r="A766" s="223" t="s">
        <v>62</v>
      </c>
      <c r="B766" s="219"/>
      <c r="C766" s="219"/>
      <c r="D766" s="286"/>
      <c r="E766" s="223"/>
      <c r="F766" s="223"/>
      <c r="G766" s="221"/>
    </row>
    <row r="767" spans="1:7" ht="16.5" customHeight="1">
      <c r="B767" s="811" t="s">
        <v>1390</v>
      </c>
      <c r="C767" s="811" t="s">
        <v>1663</v>
      </c>
      <c r="D767" s="816" t="s">
        <v>1662</v>
      </c>
      <c r="E767" s="247" t="s">
        <v>1661</v>
      </c>
      <c r="F767" s="247" t="s">
        <v>1661</v>
      </c>
      <c r="G767" s="247" t="s">
        <v>1660</v>
      </c>
    </row>
    <row r="768" spans="1:7">
      <c r="B768" s="812"/>
      <c r="C768" s="812"/>
      <c r="D768" s="817"/>
      <c r="E768" s="247" t="s">
        <v>1659</v>
      </c>
      <c r="F768" s="247" t="s">
        <v>1658</v>
      </c>
      <c r="G768" s="247" t="s">
        <v>1657</v>
      </c>
    </row>
    <row r="769" spans="1:10" ht="16.5" customHeight="1">
      <c r="B769" s="268" t="s">
        <v>1654</v>
      </c>
      <c r="C769" s="283" t="s">
        <v>1653</v>
      </c>
      <c r="D769" s="808" t="s">
        <v>1656</v>
      </c>
      <c r="E769" s="176">
        <f>F769-5</f>
        <v>45593</v>
      </c>
      <c r="F769" s="176">
        <v>45598</v>
      </c>
      <c r="G769" s="176">
        <f>F769+15</f>
        <v>45613</v>
      </c>
    </row>
    <row r="770" spans="1:10">
      <c r="B770" s="233" t="s">
        <v>1655</v>
      </c>
      <c r="C770" s="283" t="s">
        <v>1650</v>
      </c>
      <c r="D770" s="809"/>
      <c r="E770" s="176">
        <f>F770-5</f>
        <v>45600</v>
      </c>
      <c r="F770" s="176">
        <f>F769+7</f>
        <v>45605</v>
      </c>
      <c r="G770" s="176">
        <f>F770+15</f>
        <v>45620</v>
      </c>
    </row>
    <row r="771" spans="1:10">
      <c r="B771" s="284" t="s">
        <v>1649</v>
      </c>
      <c r="C771" s="283" t="s">
        <v>157</v>
      </c>
      <c r="D771" s="809"/>
      <c r="E771" s="176">
        <f>F771-5</f>
        <v>45607</v>
      </c>
      <c r="F771" s="176">
        <f>F770+7</f>
        <v>45612</v>
      </c>
      <c r="G771" s="176">
        <f>F771+15</f>
        <v>45627</v>
      </c>
    </row>
    <row r="772" spans="1:10">
      <c r="B772" s="268" t="s">
        <v>1648</v>
      </c>
      <c r="C772" s="283" t="s">
        <v>1647</v>
      </c>
      <c r="D772" s="809"/>
      <c r="E772" s="176">
        <f>F772-5</f>
        <v>45614</v>
      </c>
      <c r="F772" s="176">
        <f>F771+7</f>
        <v>45619</v>
      </c>
      <c r="G772" s="176">
        <f>F772+15</f>
        <v>45634</v>
      </c>
    </row>
    <row r="773" spans="1:10">
      <c r="B773" s="282" t="s">
        <v>1646</v>
      </c>
      <c r="C773" s="281"/>
      <c r="D773" s="810"/>
      <c r="E773" s="180">
        <f>F773-5</f>
        <v>45621</v>
      </c>
      <c r="F773" s="180">
        <f>F772+7</f>
        <v>45626</v>
      </c>
      <c r="G773" s="180">
        <f>F773+15</f>
        <v>45641</v>
      </c>
    </row>
    <row r="774" spans="1:10">
      <c r="B774" s="285"/>
      <c r="C774" s="285"/>
      <c r="D774" s="225"/>
      <c r="E774" s="187"/>
      <c r="G774" s="187"/>
    </row>
    <row r="775" spans="1:10">
      <c r="A775" s="223" t="s">
        <v>61</v>
      </c>
      <c r="B775" s="173"/>
      <c r="C775" s="173"/>
      <c r="D775" s="220"/>
      <c r="E775" s="219"/>
      <c r="F775" s="223"/>
      <c r="G775" s="223"/>
      <c r="H775" s="221"/>
      <c r="I775" s="216"/>
      <c r="J775" s="216"/>
    </row>
    <row r="776" spans="1:10" ht="16.5" customHeight="1">
      <c r="B776" s="811" t="s">
        <v>19</v>
      </c>
      <c r="C776" s="811" t="s">
        <v>20</v>
      </c>
      <c r="D776" s="816" t="s">
        <v>21</v>
      </c>
      <c r="E776" s="247" t="s">
        <v>126</v>
      </c>
      <c r="F776" s="247" t="s">
        <v>126</v>
      </c>
      <c r="G776" s="247" t="s">
        <v>61</v>
      </c>
    </row>
    <row r="777" spans="1:10">
      <c r="B777" s="812"/>
      <c r="C777" s="812"/>
      <c r="D777" s="817"/>
      <c r="E777" s="247" t="s">
        <v>1026</v>
      </c>
      <c r="F777" s="247" t="s">
        <v>23</v>
      </c>
      <c r="G777" s="247" t="s">
        <v>24</v>
      </c>
    </row>
    <row r="778" spans="1:10" ht="16.5" customHeight="1">
      <c r="B778" s="268" t="s">
        <v>1654</v>
      </c>
      <c r="C778" s="283" t="s">
        <v>1653</v>
      </c>
      <c r="D778" s="808" t="s">
        <v>1652</v>
      </c>
      <c r="E778" s="176">
        <f>F778-5</f>
        <v>45593</v>
      </c>
      <c r="F778" s="176">
        <v>45598</v>
      </c>
      <c r="G778" s="176">
        <f>F778+20</f>
        <v>45618</v>
      </c>
    </row>
    <row r="779" spans="1:10">
      <c r="B779" s="233" t="s">
        <v>1651</v>
      </c>
      <c r="C779" s="283" t="s">
        <v>1650</v>
      </c>
      <c r="D779" s="809"/>
      <c r="E779" s="176">
        <f>F779-5</f>
        <v>45600</v>
      </c>
      <c r="F779" s="176">
        <f>F778+7</f>
        <v>45605</v>
      </c>
      <c r="G779" s="176">
        <f>F779+20</f>
        <v>45625</v>
      </c>
    </row>
    <row r="780" spans="1:10">
      <c r="B780" s="284" t="s">
        <v>1649</v>
      </c>
      <c r="C780" s="283" t="s">
        <v>157</v>
      </c>
      <c r="D780" s="809"/>
      <c r="E780" s="176">
        <f>F780-5</f>
        <v>45607</v>
      </c>
      <c r="F780" s="176">
        <f>F779+7</f>
        <v>45612</v>
      </c>
      <c r="G780" s="176">
        <f>F780+20</f>
        <v>45632</v>
      </c>
    </row>
    <row r="781" spans="1:10">
      <c r="B781" s="268" t="s">
        <v>1648</v>
      </c>
      <c r="C781" s="283" t="s">
        <v>1647</v>
      </c>
      <c r="D781" s="809"/>
      <c r="E781" s="176">
        <f>F781-5</f>
        <v>45614</v>
      </c>
      <c r="F781" s="176">
        <f>F780+7</f>
        <v>45619</v>
      </c>
      <c r="G781" s="176">
        <f>F781+20</f>
        <v>45639</v>
      </c>
    </row>
    <row r="782" spans="1:10">
      <c r="B782" s="282" t="s">
        <v>1646</v>
      </c>
      <c r="C782" s="281"/>
      <c r="D782" s="810"/>
      <c r="E782" s="180">
        <f>F782-5</f>
        <v>45621</v>
      </c>
      <c r="F782" s="180">
        <f>F781+7</f>
        <v>45626</v>
      </c>
      <c r="G782" s="180">
        <f>F782+20</f>
        <v>45646</v>
      </c>
    </row>
    <row r="783" spans="1:10">
      <c r="B783" s="173"/>
      <c r="C783" s="173"/>
    </row>
    <row r="784" spans="1:10" ht="16.5" customHeight="1">
      <c r="B784" s="811" t="s">
        <v>19</v>
      </c>
      <c r="C784" s="811" t="s">
        <v>20</v>
      </c>
      <c r="D784" s="816" t="s">
        <v>21</v>
      </c>
      <c r="E784" s="247" t="s">
        <v>126</v>
      </c>
      <c r="F784" s="247" t="s">
        <v>126</v>
      </c>
      <c r="G784" s="247" t="s">
        <v>61</v>
      </c>
    </row>
    <row r="785" spans="1:10">
      <c r="B785" s="812"/>
      <c r="C785" s="812"/>
      <c r="D785" s="817"/>
      <c r="E785" s="247" t="s">
        <v>1026</v>
      </c>
      <c r="F785" s="247" t="s">
        <v>23</v>
      </c>
      <c r="G785" s="247" t="s">
        <v>24</v>
      </c>
    </row>
    <row r="786" spans="1:10" ht="16.5" customHeight="1">
      <c r="B786" s="256" t="s">
        <v>532</v>
      </c>
      <c r="C786" s="226" t="s">
        <v>1645</v>
      </c>
      <c r="D786" s="808" t="s">
        <v>1644</v>
      </c>
      <c r="E786" s="176">
        <f>F786-5</f>
        <v>45592</v>
      </c>
      <c r="F786" s="176">
        <v>45597</v>
      </c>
      <c r="G786" s="176">
        <f>F786+20</f>
        <v>45617</v>
      </c>
    </row>
    <row r="787" spans="1:10">
      <c r="B787" s="260" t="s">
        <v>729</v>
      </c>
      <c r="C787" s="226" t="s">
        <v>1643</v>
      </c>
      <c r="D787" s="809"/>
      <c r="E787" s="176">
        <f>F787-5</f>
        <v>45599</v>
      </c>
      <c r="F787" s="176">
        <f>F786+7</f>
        <v>45604</v>
      </c>
      <c r="G787" s="176">
        <f>F787+20</f>
        <v>45624</v>
      </c>
    </row>
    <row r="788" spans="1:10">
      <c r="B788" s="256" t="s">
        <v>730</v>
      </c>
      <c r="C788" s="226" t="s">
        <v>1642</v>
      </c>
      <c r="D788" s="809"/>
      <c r="E788" s="176">
        <f>F788-5</f>
        <v>45606</v>
      </c>
      <c r="F788" s="176">
        <f>F787+7</f>
        <v>45611</v>
      </c>
      <c r="G788" s="176">
        <f>F788+20</f>
        <v>45631</v>
      </c>
    </row>
    <row r="789" spans="1:10">
      <c r="B789" s="256" t="s">
        <v>531</v>
      </c>
      <c r="C789" s="226" t="s">
        <v>9</v>
      </c>
      <c r="D789" s="809"/>
      <c r="E789" s="176">
        <f>F789-5</f>
        <v>45613</v>
      </c>
      <c r="F789" s="176">
        <f>F788+7</f>
        <v>45618</v>
      </c>
      <c r="G789" s="176">
        <f>F789+20</f>
        <v>45638</v>
      </c>
    </row>
    <row r="790" spans="1:10">
      <c r="B790" s="277" t="s">
        <v>1641</v>
      </c>
      <c r="C790" s="276" t="s">
        <v>1640</v>
      </c>
      <c r="D790" s="810"/>
      <c r="E790" s="176">
        <f>F790-5</f>
        <v>45620</v>
      </c>
      <c r="F790" s="176">
        <f>F789+7</f>
        <v>45625</v>
      </c>
      <c r="G790" s="176">
        <f>F790+20</f>
        <v>45645</v>
      </c>
    </row>
    <row r="791" spans="1:10">
      <c r="A791" s="187"/>
      <c r="B791" s="187"/>
      <c r="C791" s="187"/>
      <c r="D791" s="187"/>
      <c r="E791" s="187"/>
      <c r="F791" s="187"/>
      <c r="G791" s="187"/>
    </row>
    <row r="792" spans="1:10">
      <c r="A792" s="824" t="s">
        <v>103</v>
      </c>
      <c r="B792" s="824"/>
      <c r="C792" s="824"/>
      <c r="D792" s="824"/>
      <c r="E792" s="824"/>
      <c r="F792" s="824"/>
      <c r="G792" s="824"/>
      <c r="H792" s="221"/>
      <c r="I792" s="216"/>
      <c r="J792" s="216"/>
    </row>
    <row r="793" spans="1:10">
      <c r="A793" s="195" t="s">
        <v>114</v>
      </c>
      <c r="B793" s="280"/>
      <c r="C793" s="279"/>
      <c r="D793" s="188"/>
      <c r="E793" s="278"/>
      <c r="F793" s="187"/>
      <c r="G793" s="187"/>
      <c r="H793" s="217"/>
    </row>
    <row r="794" spans="1:10">
      <c r="A794" s="195"/>
      <c r="B794" s="811" t="s">
        <v>1623</v>
      </c>
      <c r="C794" s="811" t="s">
        <v>20</v>
      </c>
      <c r="D794" s="816" t="s">
        <v>21</v>
      </c>
      <c r="E794" s="247" t="s">
        <v>126</v>
      </c>
      <c r="F794" s="247" t="s">
        <v>126</v>
      </c>
      <c r="G794" s="247" t="s">
        <v>114</v>
      </c>
      <c r="H794" s="217"/>
    </row>
    <row r="795" spans="1:10">
      <c r="A795" s="195"/>
      <c r="B795" s="812"/>
      <c r="C795" s="812"/>
      <c r="D795" s="817"/>
      <c r="E795" s="247" t="s">
        <v>1026</v>
      </c>
      <c r="F795" s="247" t="s">
        <v>23</v>
      </c>
      <c r="G795" s="247" t="s">
        <v>24</v>
      </c>
      <c r="H795" s="217"/>
    </row>
    <row r="796" spans="1:10">
      <c r="A796" s="195"/>
      <c r="B796" s="256" t="s">
        <v>1639</v>
      </c>
      <c r="C796" s="226" t="s">
        <v>1417</v>
      </c>
      <c r="D796" s="808" t="s">
        <v>1638</v>
      </c>
      <c r="E796" s="176">
        <f>F796-6</f>
        <v>45596</v>
      </c>
      <c r="F796" s="176">
        <v>45602</v>
      </c>
      <c r="G796" s="176">
        <f>F796+38</f>
        <v>45640</v>
      </c>
      <c r="H796" s="217"/>
    </row>
    <row r="797" spans="1:10">
      <c r="A797" s="195"/>
      <c r="B797" s="260" t="s">
        <v>1637</v>
      </c>
      <c r="C797" s="226" t="s">
        <v>821</v>
      </c>
      <c r="D797" s="809"/>
      <c r="E797" s="176">
        <f>F797-6</f>
        <v>45603</v>
      </c>
      <c r="F797" s="176">
        <f>F796+7</f>
        <v>45609</v>
      </c>
      <c r="G797" s="176">
        <f>F797+38</f>
        <v>45647</v>
      </c>
      <c r="H797" s="217"/>
    </row>
    <row r="798" spans="1:10">
      <c r="A798" s="195"/>
      <c r="B798" s="256" t="s">
        <v>1636</v>
      </c>
      <c r="C798" s="226" t="s">
        <v>822</v>
      </c>
      <c r="D798" s="809"/>
      <c r="E798" s="176">
        <f>F798-6</f>
        <v>45610</v>
      </c>
      <c r="F798" s="176">
        <f>F797+7</f>
        <v>45616</v>
      </c>
      <c r="G798" s="176">
        <f>F798+38</f>
        <v>45654</v>
      </c>
      <c r="H798" s="217"/>
    </row>
    <row r="799" spans="1:10">
      <c r="A799" s="195"/>
      <c r="B799" s="256" t="s">
        <v>1635</v>
      </c>
      <c r="C799" s="226" t="s">
        <v>823</v>
      </c>
      <c r="D799" s="809"/>
      <c r="E799" s="176">
        <f>F799-6</f>
        <v>45617</v>
      </c>
      <c r="F799" s="176">
        <f>F798+7</f>
        <v>45623</v>
      </c>
      <c r="G799" s="176">
        <f>F799+38</f>
        <v>45661</v>
      </c>
      <c r="H799" s="217"/>
    </row>
    <row r="800" spans="1:10">
      <c r="A800" s="195"/>
      <c r="B800" s="277"/>
      <c r="C800" s="276"/>
      <c r="D800" s="810"/>
      <c r="E800" s="176">
        <f>F800-6</f>
        <v>45624</v>
      </c>
      <c r="F800" s="176">
        <f>F799+7</f>
        <v>45630</v>
      </c>
      <c r="G800" s="176">
        <f>F800+38</f>
        <v>45668</v>
      </c>
      <c r="H800" s="217"/>
    </row>
    <row r="801" spans="1:8">
      <c r="A801" s="195"/>
      <c r="B801" s="189"/>
      <c r="C801" s="207"/>
      <c r="D801" s="188"/>
      <c r="E801" s="187"/>
      <c r="F801" s="187"/>
      <c r="G801" s="187"/>
      <c r="H801" s="217"/>
    </row>
    <row r="802" spans="1:8">
      <c r="A802" s="195" t="s">
        <v>1634</v>
      </c>
      <c r="B802" s="189"/>
      <c r="C802" s="207"/>
      <c r="D802" s="188"/>
      <c r="E802" s="187"/>
      <c r="F802" s="187"/>
      <c r="G802" s="187"/>
      <c r="H802" s="184"/>
    </row>
    <row r="803" spans="1:8">
      <c r="A803" s="195"/>
      <c r="B803" s="811" t="s">
        <v>1069</v>
      </c>
      <c r="C803" s="811" t="s">
        <v>20</v>
      </c>
      <c r="D803" s="816" t="s">
        <v>21</v>
      </c>
      <c r="E803" s="247" t="s">
        <v>126</v>
      </c>
      <c r="F803" s="247" t="s">
        <v>126</v>
      </c>
      <c r="G803" s="247" t="s">
        <v>1633</v>
      </c>
      <c r="H803" s="217"/>
    </row>
    <row r="804" spans="1:8">
      <c r="A804" s="195"/>
      <c r="B804" s="812"/>
      <c r="C804" s="812"/>
      <c r="D804" s="817"/>
      <c r="E804" s="247" t="s">
        <v>1026</v>
      </c>
      <c r="F804" s="247" t="s">
        <v>23</v>
      </c>
      <c r="G804" s="247" t="s">
        <v>24</v>
      </c>
      <c r="H804" s="217"/>
    </row>
    <row r="805" spans="1:8" ht="16.5" customHeight="1">
      <c r="A805" s="195"/>
      <c r="B805" s="256" t="s">
        <v>1607</v>
      </c>
      <c r="C805" s="261" t="s">
        <v>1606</v>
      </c>
      <c r="D805" s="808" t="s">
        <v>1605</v>
      </c>
      <c r="E805" s="176">
        <f>F805-5</f>
        <v>45594</v>
      </c>
      <c r="F805" s="176">
        <v>45599</v>
      </c>
      <c r="G805" s="176">
        <f>F805+38</f>
        <v>45637</v>
      </c>
      <c r="H805" s="217"/>
    </row>
    <row r="806" spans="1:8">
      <c r="A806" s="195"/>
      <c r="B806" s="260" t="s">
        <v>1604</v>
      </c>
      <c r="C806" s="261" t="s">
        <v>1603</v>
      </c>
      <c r="D806" s="809"/>
      <c r="E806" s="176">
        <f>F806-5</f>
        <v>45601</v>
      </c>
      <c r="F806" s="176">
        <f>F805+7</f>
        <v>45606</v>
      </c>
      <c r="G806" s="176">
        <f>F806+38</f>
        <v>45644</v>
      </c>
      <c r="H806" s="217"/>
    </row>
    <row r="807" spans="1:8">
      <c r="A807" s="195"/>
      <c r="B807" s="256" t="s">
        <v>1602</v>
      </c>
      <c r="C807" s="261" t="s">
        <v>1601</v>
      </c>
      <c r="D807" s="809"/>
      <c r="E807" s="176">
        <f>F807-5</f>
        <v>45608</v>
      </c>
      <c r="F807" s="176">
        <f>F806+7</f>
        <v>45613</v>
      </c>
      <c r="G807" s="176">
        <f>F807+38</f>
        <v>45651</v>
      </c>
      <c r="H807" s="217"/>
    </row>
    <row r="808" spans="1:8">
      <c r="A808" s="195"/>
      <c r="B808" s="256" t="s">
        <v>130</v>
      </c>
      <c r="C808" s="261" t="s">
        <v>1600</v>
      </c>
      <c r="D808" s="809"/>
      <c r="E808" s="176">
        <f>F808-5</f>
        <v>45615</v>
      </c>
      <c r="F808" s="176">
        <f>F807+7</f>
        <v>45620</v>
      </c>
      <c r="G808" s="176">
        <f>F808+38</f>
        <v>45658</v>
      </c>
      <c r="H808" s="217"/>
    </row>
    <row r="809" spans="1:8">
      <c r="A809" s="195"/>
      <c r="B809" s="256"/>
      <c r="C809" s="226"/>
      <c r="D809" s="810"/>
      <c r="E809" s="176">
        <f>F809-5</f>
        <v>45622</v>
      </c>
      <c r="F809" s="176">
        <f>F808+7</f>
        <v>45627</v>
      </c>
      <c r="G809" s="176">
        <f>F809+38</f>
        <v>45665</v>
      </c>
      <c r="H809" s="217"/>
    </row>
    <row r="810" spans="1:8">
      <c r="A810" s="195"/>
      <c r="B810" s="189"/>
      <c r="C810" s="207"/>
      <c r="D810" s="188"/>
      <c r="E810" s="187"/>
      <c r="F810" s="187"/>
      <c r="G810" s="187"/>
      <c r="H810" s="217"/>
    </row>
    <row r="811" spans="1:8">
      <c r="A811" s="184"/>
      <c r="B811" s="184"/>
      <c r="C811" s="184"/>
      <c r="D811" s="185"/>
      <c r="E811" s="184"/>
      <c r="F811" s="184"/>
      <c r="G811" s="184"/>
      <c r="H811" s="184"/>
    </row>
    <row r="812" spans="1:8">
      <c r="A812" s="195" t="s">
        <v>1632</v>
      </c>
      <c r="B812" s="219"/>
      <c r="C812" s="219"/>
      <c r="D812" s="246"/>
      <c r="E812" s="195"/>
      <c r="F812" s="195"/>
      <c r="G812" s="217"/>
      <c r="H812" s="184"/>
    </row>
    <row r="813" spans="1:8">
      <c r="A813" s="184"/>
      <c r="B813" s="811" t="s">
        <v>19</v>
      </c>
      <c r="C813" s="811" t="s">
        <v>20</v>
      </c>
      <c r="D813" s="825" t="s">
        <v>21</v>
      </c>
      <c r="E813" s="183" t="s">
        <v>126</v>
      </c>
      <c r="F813" s="183" t="s">
        <v>126</v>
      </c>
      <c r="G813" s="183" t="s">
        <v>173</v>
      </c>
      <c r="H813" s="184"/>
    </row>
    <row r="814" spans="1:8">
      <c r="A814" s="184"/>
      <c r="B814" s="812"/>
      <c r="C814" s="812"/>
      <c r="D814" s="826"/>
      <c r="E814" s="183" t="s">
        <v>1026</v>
      </c>
      <c r="F814" s="183" t="s">
        <v>23</v>
      </c>
      <c r="G814" s="183" t="s">
        <v>24</v>
      </c>
      <c r="H814" s="184"/>
    </row>
    <row r="815" spans="1:8">
      <c r="A815" s="184"/>
      <c r="B815" s="256" t="s">
        <v>1631</v>
      </c>
      <c r="C815" s="256" t="s">
        <v>1630</v>
      </c>
      <c r="D815" s="808" t="s">
        <v>1629</v>
      </c>
      <c r="E815" s="176">
        <f>F815-6</f>
        <v>45596</v>
      </c>
      <c r="F815" s="176">
        <v>45602</v>
      </c>
      <c r="G815" s="176">
        <f>F815+25</f>
        <v>45627</v>
      </c>
      <c r="H815" s="184"/>
    </row>
    <row r="816" spans="1:8">
      <c r="A816" s="184"/>
      <c r="B816" s="256" t="s">
        <v>1628</v>
      </c>
      <c r="C816" s="256" t="s">
        <v>952</v>
      </c>
      <c r="D816" s="809"/>
      <c r="E816" s="176">
        <f>F816-6</f>
        <v>45603</v>
      </c>
      <c r="F816" s="176">
        <f>F815+7</f>
        <v>45609</v>
      </c>
      <c r="G816" s="176">
        <f>F816+25</f>
        <v>45634</v>
      </c>
      <c r="H816" s="184"/>
    </row>
    <row r="817" spans="1:8">
      <c r="A817" s="184"/>
      <c r="B817" s="256" t="s">
        <v>1627</v>
      </c>
      <c r="C817" s="256" t="s">
        <v>953</v>
      </c>
      <c r="D817" s="809"/>
      <c r="E817" s="176">
        <f>F817-6</f>
        <v>45610</v>
      </c>
      <c r="F817" s="176">
        <f>F816+7</f>
        <v>45616</v>
      </c>
      <c r="G817" s="176">
        <f>F817+25</f>
        <v>45641</v>
      </c>
      <c r="H817" s="184"/>
    </row>
    <row r="818" spans="1:8">
      <c r="A818" s="184"/>
      <c r="B818" s="256" t="s">
        <v>1626</v>
      </c>
      <c r="C818" s="256" t="s">
        <v>954</v>
      </c>
      <c r="D818" s="809"/>
      <c r="E818" s="176">
        <f>F818-6</f>
        <v>45617</v>
      </c>
      <c r="F818" s="176">
        <f>F817+7</f>
        <v>45623</v>
      </c>
      <c r="G818" s="176">
        <f>F818+25</f>
        <v>45648</v>
      </c>
      <c r="H818" s="184"/>
    </row>
    <row r="819" spans="1:8">
      <c r="A819" s="184"/>
      <c r="B819" s="256"/>
      <c r="C819" s="256" t="s">
        <v>1528</v>
      </c>
      <c r="D819" s="810"/>
      <c r="E819" s="176">
        <f>F819-6</f>
        <v>45624</v>
      </c>
      <c r="F819" s="176">
        <f>F818+7</f>
        <v>45630</v>
      </c>
      <c r="G819" s="176">
        <f>F819+25</f>
        <v>45655</v>
      </c>
      <c r="H819" s="184"/>
    </row>
    <row r="820" spans="1:8">
      <c r="A820" s="184"/>
      <c r="B820" s="184"/>
      <c r="C820" s="184"/>
      <c r="D820" s="185"/>
      <c r="E820" s="184"/>
      <c r="F820" s="184"/>
      <c r="G820" s="184"/>
      <c r="H820" s="184"/>
    </row>
    <row r="821" spans="1:8">
      <c r="A821" s="184"/>
      <c r="B821" s="811" t="s">
        <v>1623</v>
      </c>
      <c r="C821" s="811" t="s">
        <v>20</v>
      </c>
      <c r="D821" s="816" t="s">
        <v>21</v>
      </c>
      <c r="E821" s="247" t="s">
        <v>126</v>
      </c>
      <c r="F821" s="247" t="s">
        <v>126</v>
      </c>
      <c r="G821" s="247" t="s">
        <v>1625</v>
      </c>
      <c r="H821" s="184"/>
    </row>
    <row r="822" spans="1:8">
      <c r="A822" s="184"/>
      <c r="B822" s="812"/>
      <c r="C822" s="812"/>
      <c r="D822" s="817"/>
      <c r="E822" s="247" t="s">
        <v>1026</v>
      </c>
      <c r="F822" s="247" t="s">
        <v>23</v>
      </c>
      <c r="G822" s="247" t="s">
        <v>24</v>
      </c>
      <c r="H822" s="184"/>
    </row>
    <row r="823" spans="1:8" ht="16.5" customHeight="1">
      <c r="A823" s="184"/>
      <c r="B823" s="256" t="s">
        <v>1607</v>
      </c>
      <c r="C823" s="261" t="s">
        <v>1606</v>
      </c>
      <c r="D823" s="808" t="s">
        <v>1622</v>
      </c>
      <c r="E823" s="176">
        <f>F823-5</f>
        <v>45594</v>
      </c>
      <c r="F823" s="176">
        <v>45599</v>
      </c>
      <c r="G823" s="176">
        <f>F823+25</f>
        <v>45624</v>
      </c>
      <c r="H823" s="184"/>
    </row>
    <row r="824" spans="1:8">
      <c r="A824" s="184"/>
      <c r="B824" s="260" t="s">
        <v>1604</v>
      </c>
      <c r="C824" s="261" t="s">
        <v>1603</v>
      </c>
      <c r="D824" s="809"/>
      <c r="E824" s="176">
        <f>F824-5</f>
        <v>45601</v>
      </c>
      <c r="F824" s="176">
        <f>F823+7</f>
        <v>45606</v>
      </c>
      <c r="G824" s="176">
        <f>F824+25</f>
        <v>45631</v>
      </c>
      <c r="H824" s="184"/>
    </row>
    <row r="825" spans="1:8">
      <c r="A825" s="184"/>
      <c r="B825" s="256" t="s">
        <v>1602</v>
      </c>
      <c r="C825" s="261" t="s">
        <v>1601</v>
      </c>
      <c r="D825" s="809"/>
      <c r="E825" s="176">
        <f>F825-5</f>
        <v>45608</v>
      </c>
      <c r="F825" s="176">
        <f>F824+7</f>
        <v>45613</v>
      </c>
      <c r="G825" s="176">
        <f>F825+25</f>
        <v>45638</v>
      </c>
      <c r="H825" s="184"/>
    </row>
    <row r="826" spans="1:8">
      <c r="A826" s="184"/>
      <c r="B826" s="256" t="s">
        <v>130</v>
      </c>
      <c r="C826" s="261" t="s">
        <v>1600</v>
      </c>
      <c r="D826" s="809"/>
      <c r="E826" s="176">
        <f>F826-5</f>
        <v>45615</v>
      </c>
      <c r="F826" s="176">
        <f>F825+7</f>
        <v>45620</v>
      </c>
      <c r="G826" s="176">
        <f>F826+25</f>
        <v>45645</v>
      </c>
      <c r="H826" s="184"/>
    </row>
    <row r="827" spans="1:8">
      <c r="A827" s="184"/>
      <c r="B827" s="256"/>
      <c r="C827" s="226"/>
      <c r="D827" s="810"/>
      <c r="E827" s="176">
        <f>F827-5</f>
        <v>45622</v>
      </c>
      <c r="F827" s="176">
        <f>F826+7</f>
        <v>45627</v>
      </c>
      <c r="G827" s="176">
        <f>F827+25</f>
        <v>45652</v>
      </c>
      <c r="H827" s="184"/>
    </row>
    <row r="828" spans="1:8">
      <c r="A828" s="184"/>
      <c r="B828" s="189"/>
      <c r="C828" s="207"/>
      <c r="D828" s="188"/>
      <c r="E828" s="187"/>
      <c r="F828" s="187"/>
      <c r="G828" s="187"/>
      <c r="H828" s="184"/>
    </row>
    <row r="829" spans="1:8">
      <c r="A829" s="195" t="s">
        <v>1624</v>
      </c>
      <c r="B829" s="184"/>
      <c r="C829" s="184"/>
      <c r="D829" s="246"/>
      <c r="E829" s="195"/>
      <c r="F829" s="195"/>
      <c r="G829" s="217"/>
      <c r="H829" s="184"/>
    </row>
    <row r="830" spans="1:8">
      <c r="A830" s="184"/>
      <c r="B830" s="811" t="s">
        <v>1623</v>
      </c>
      <c r="C830" s="811" t="s">
        <v>20</v>
      </c>
      <c r="D830" s="816" t="s">
        <v>21</v>
      </c>
      <c r="E830" s="247" t="s">
        <v>126</v>
      </c>
      <c r="F830" s="247" t="s">
        <v>126</v>
      </c>
      <c r="G830" s="247" t="s">
        <v>172</v>
      </c>
      <c r="H830" s="184"/>
    </row>
    <row r="831" spans="1:8">
      <c r="A831" s="184"/>
      <c r="B831" s="812"/>
      <c r="C831" s="812"/>
      <c r="D831" s="817"/>
      <c r="E831" s="247" t="s">
        <v>1026</v>
      </c>
      <c r="F831" s="247" t="s">
        <v>23</v>
      </c>
      <c r="G831" s="247" t="s">
        <v>24</v>
      </c>
      <c r="H831" s="184"/>
    </row>
    <row r="832" spans="1:8" ht="16.5" customHeight="1">
      <c r="A832" s="184"/>
      <c r="B832" s="256" t="s">
        <v>1607</v>
      </c>
      <c r="C832" s="261" t="s">
        <v>1606</v>
      </c>
      <c r="D832" s="808" t="s">
        <v>1622</v>
      </c>
      <c r="E832" s="176">
        <f>F832-5</f>
        <v>45594</v>
      </c>
      <c r="F832" s="176">
        <v>45599</v>
      </c>
      <c r="G832" s="176">
        <f>F832+39</f>
        <v>45638</v>
      </c>
      <c r="H832" s="184"/>
    </row>
    <row r="833" spans="1:9">
      <c r="A833" s="184"/>
      <c r="B833" s="260" t="s">
        <v>1604</v>
      </c>
      <c r="C833" s="261" t="s">
        <v>1603</v>
      </c>
      <c r="D833" s="809"/>
      <c r="E833" s="176">
        <f>F833-5</f>
        <v>45601</v>
      </c>
      <c r="F833" s="176">
        <f>F832+7</f>
        <v>45606</v>
      </c>
      <c r="G833" s="176">
        <f>F833+39</f>
        <v>45645</v>
      </c>
      <c r="H833" s="184"/>
    </row>
    <row r="834" spans="1:9">
      <c r="A834" s="184"/>
      <c r="B834" s="256" t="s">
        <v>1602</v>
      </c>
      <c r="C834" s="261" t="s">
        <v>1601</v>
      </c>
      <c r="D834" s="809"/>
      <c r="E834" s="176">
        <f>F834-5</f>
        <v>45608</v>
      </c>
      <c r="F834" s="176">
        <f>F833+7</f>
        <v>45613</v>
      </c>
      <c r="G834" s="176">
        <f>F834+39</f>
        <v>45652</v>
      </c>
      <c r="H834" s="184"/>
    </row>
    <row r="835" spans="1:9" ht="18" customHeight="1">
      <c r="A835" s="184"/>
      <c r="B835" s="256" t="s">
        <v>130</v>
      </c>
      <c r="C835" s="261" t="s">
        <v>1600</v>
      </c>
      <c r="D835" s="809"/>
      <c r="E835" s="176">
        <f>F835-5</f>
        <v>45615</v>
      </c>
      <c r="F835" s="176">
        <f>F834+7</f>
        <v>45620</v>
      </c>
      <c r="G835" s="176">
        <f>F835+39</f>
        <v>45659</v>
      </c>
      <c r="H835" s="184"/>
    </row>
    <row r="836" spans="1:9">
      <c r="A836" s="184"/>
      <c r="B836" s="256"/>
      <c r="C836" s="226"/>
      <c r="D836" s="810"/>
      <c r="E836" s="176">
        <f>F836-5</f>
        <v>45622</v>
      </c>
      <c r="F836" s="176">
        <f>F835+7</f>
        <v>45627</v>
      </c>
      <c r="G836" s="176">
        <f>F836+39</f>
        <v>45666</v>
      </c>
      <c r="H836" s="184"/>
    </row>
    <row r="837" spans="1:9">
      <c r="A837" s="184"/>
      <c r="B837" s="275"/>
      <c r="C837" s="274"/>
      <c r="D837" s="188"/>
      <c r="E837" s="187"/>
      <c r="F837" s="187"/>
      <c r="G837" s="187"/>
      <c r="H837" s="184"/>
    </row>
    <row r="838" spans="1:9">
      <c r="A838" s="195" t="s">
        <v>1621</v>
      </c>
      <c r="B838" s="189"/>
      <c r="C838" s="207"/>
      <c r="D838" s="188"/>
      <c r="E838" s="208"/>
      <c r="F838" s="187"/>
      <c r="G838" s="202"/>
      <c r="H838" s="184"/>
    </row>
    <row r="839" spans="1:9">
      <c r="A839" s="195"/>
      <c r="B839" s="811" t="s">
        <v>1584</v>
      </c>
      <c r="C839" s="811" t="s">
        <v>20</v>
      </c>
      <c r="D839" s="816" t="s">
        <v>21</v>
      </c>
      <c r="E839" s="247" t="s">
        <v>126</v>
      </c>
      <c r="F839" s="247" t="s">
        <v>126</v>
      </c>
      <c r="G839" s="247" t="s">
        <v>1620</v>
      </c>
      <c r="H839" s="184"/>
    </row>
    <row r="840" spans="1:9">
      <c r="A840" s="195"/>
      <c r="B840" s="812"/>
      <c r="C840" s="812"/>
      <c r="D840" s="817"/>
      <c r="E840" s="247" t="s">
        <v>1026</v>
      </c>
      <c r="F840" s="247" t="s">
        <v>23</v>
      </c>
      <c r="G840" s="247" t="s">
        <v>24</v>
      </c>
      <c r="H840" s="184"/>
    </row>
    <row r="841" spans="1:9" ht="16.5" customHeight="1">
      <c r="A841" s="195"/>
      <c r="B841" s="256" t="s">
        <v>574</v>
      </c>
      <c r="C841" s="261" t="s">
        <v>1619</v>
      </c>
      <c r="D841" s="820" t="s">
        <v>1618</v>
      </c>
      <c r="E841" s="176">
        <f>F841-5</f>
        <v>45593</v>
      </c>
      <c r="F841" s="176">
        <v>45598</v>
      </c>
      <c r="G841" s="176">
        <f>F841+31</f>
        <v>45629</v>
      </c>
      <c r="H841" s="184"/>
    </row>
    <row r="842" spans="1:9">
      <c r="A842" s="195"/>
      <c r="B842" s="260" t="s">
        <v>890</v>
      </c>
      <c r="C842" s="261" t="s">
        <v>1191</v>
      </c>
      <c r="D842" s="820"/>
      <c r="E842" s="176">
        <f>F842-5</f>
        <v>45600</v>
      </c>
      <c r="F842" s="176">
        <f>F841+7</f>
        <v>45605</v>
      </c>
      <c r="G842" s="176">
        <f>F842+31</f>
        <v>45636</v>
      </c>
      <c r="H842" s="184"/>
    </row>
    <row r="843" spans="1:9">
      <c r="A843" s="195"/>
      <c r="B843" s="256" t="s">
        <v>892</v>
      </c>
      <c r="C843" s="261" t="s">
        <v>1617</v>
      </c>
      <c r="D843" s="820"/>
      <c r="E843" s="176">
        <f>F843-5</f>
        <v>45607</v>
      </c>
      <c r="F843" s="176">
        <f>F842+7</f>
        <v>45612</v>
      </c>
      <c r="G843" s="176">
        <f>F843+31</f>
        <v>45643</v>
      </c>
      <c r="H843" s="184"/>
    </row>
    <row r="844" spans="1:9">
      <c r="A844" s="195"/>
      <c r="B844" s="256" t="s">
        <v>894</v>
      </c>
      <c r="C844" s="261" t="s">
        <v>1616</v>
      </c>
      <c r="D844" s="820"/>
      <c r="E844" s="176">
        <f>F844-5</f>
        <v>45614</v>
      </c>
      <c r="F844" s="176">
        <f>F843+7</f>
        <v>45619</v>
      </c>
      <c r="G844" s="176">
        <f>F844+31</f>
        <v>45650</v>
      </c>
      <c r="H844" s="184"/>
    </row>
    <row r="845" spans="1:9">
      <c r="A845" s="195"/>
      <c r="B845" s="256" t="s">
        <v>895</v>
      </c>
      <c r="C845" s="261" t="s">
        <v>896</v>
      </c>
      <c r="D845" s="820"/>
      <c r="E845" s="176">
        <f>F845-5</f>
        <v>45621</v>
      </c>
      <c r="F845" s="176">
        <f>F844+7</f>
        <v>45626</v>
      </c>
      <c r="G845" s="176">
        <f>F845+31</f>
        <v>45657</v>
      </c>
      <c r="H845" s="184"/>
    </row>
    <row r="846" spans="1:9">
      <c r="A846" s="184"/>
      <c r="B846" s="189"/>
      <c r="C846" s="189"/>
      <c r="D846" s="204"/>
      <c r="E846" s="187"/>
      <c r="F846" s="187"/>
      <c r="G846" s="187"/>
      <c r="H846" s="184"/>
    </row>
    <row r="847" spans="1:9">
      <c r="A847" s="195" t="s">
        <v>1615</v>
      </c>
      <c r="D847" s="185"/>
      <c r="E847" s="184"/>
      <c r="F847" s="184"/>
      <c r="G847" s="184"/>
      <c r="H847" s="184"/>
    </row>
    <row r="848" spans="1:9">
      <c r="A848" s="184"/>
      <c r="B848" s="811" t="s">
        <v>1069</v>
      </c>
      <c r="C848" s="811" t="s">
        <v>1614</v>
      </c>
      <c r="D848" s="825" t="s">
        <v>1613</v>
      </c>
      <c r="E848" s="183" t="s">
        <v>1246</v>
      </c>
      <c r="F848" s="183" t="s">
        <v>1612</v>
      </c>
      <c r="G848" s="183" t="s">
        <v>1611</v>
      </c>
      <c r="H848" s="184"/>
      <c r="I848" s="216"/>
    </row>
    <row r="849" spans="1:10">
      <c r="A849" s="184"/>
      <c r="B849" s="812"/>
      <c r="C849" s="812"/>
      <c r="D849" s="826"/>
      <c r="E849" s="183" t="s">
        <v>1610</v>
      </c>
      <c r="F849" s="183" t="s">
        <v>1311</v>
      </c>
      <c r="G849" s="176" t="s">
        <v>1310</v>
      </c>
      <c r="H849" s="184"/>
    </row>
    <row r="850" spans="1:10" ht="16.5" customHeight="1">
      <c r="A850" s="184"/>
      <c r="B850" s="256" t="s">
        <v>1607</v>
      </c>
      <c r="C850" s="261" t="s">
        <v>1606</v>
      </c>
      <c r="D850" s="808" t="s">
        <v>1605</v>
      </c>
      <c r="E850" s="176">
        <f>F850-5</f>
        <v>45594</v>
      </c>
      <c r="F850" s="176">
        <v>45599</v>
      </c>
      <c r="G850" s="176">
        <f>F850+33</f>
        <v>45632</v>
      </c>
      <c r="H850" s="184"/>
    </row>
    <row r="851" spans="1:10">
      <c r="A851" s="184"/>
      <c r="B851" s="260" t="s">
        <v>1604</v>
      </c>
      <c r="C851" s="261" t="s">
        <v>1603</v>
      </c>
      <c r="D851" s="809"/>
      <c r="E851" s="176">
        <f>F851-5</f>
        <v>45601</v>
      </c>
      <c r="F851" s="176">
        <f>F850+7</f>
        <v>45606</v>
      </c>
      <c r="G851" s="176">
        <f>F851+33</f>
        <v>45639</v>
      </c>
      <c r="H851" s="184"/>
    </row>
    <row r="852" spans="1:10">
      <c r="A852" s="184"/>
      <c r="B852" s="256" t="s">
        <v>1602</v>
      </c>
      <c r="C852" s="261" t="s">
        <v>1601</v>
      </c>
      <c r="D852" s="809"/>
      <c r="E852" s="176">
        <f>F852-5</f>
        <v>45608</v>
      </c>
      <c r="F852" s="176">
        <f>F851+7</f>
        <v>45613</v>
      </c>
      <c r="G852" s="176">
        <f>F852+33</f>
        <v>45646</v>
      </c>
      <c r="H852" s="184"/>
    </row>
    <row r="853" spans="1:10" ht="19.5" customHeight="1">
      <c r="A853" s="184"/>
      <c r="B853" s="256" t="s">
        <v>130</v>
      </c>
      <c r="C853" s="261" t="s">
        <v>1600</v>
      </c>
      <c r="D853" s="809"/>
      <c r="E853" s="176">
        <f>F853-5</f>
        <v>45615</v>
      </c>
      <c r="F853" s="176">
        <f>F852+7</f>
        <v>45620</v>
      </c>
      <c r="G853" s="176">
        <f>F853+33</f>
        <v>45653</v>
      </c>
      <c r="H853" s="184"/>
    </row>
    <row r="854" spans="1:10">
      <c r="A854" s="184"/>
      <c r="B854" s="256"/>
      <c r="C854" s="226"/>
      <c r="D854" s="810"/>
      <c r="E854" s="176">
        <f>F854-5</f>
        <v>45622</v>
      </c>
      <c r="F854" s="176">
        <f>F853+7</f>
        <v>45627</v>
      </c>
      <c r="G854" s="176">
        <f>F854+33</f>
        <v>45660</v>
      </c>
      <c r="H854" s="184"/>
    </row>
    <row r="855" spans="1:10">
      <c r="A855" s="184"/>
      <c r="B855" s="189"/>
      <c r="C855" s="207"/>
      <c r="D855" s="225"/>
      <c r="E855" s="187"/>
      <c r="F855" s="187"/>
      <c r="G855" s="184"/>
      <c r="H855" s="184"/>
    </row>
    <row r="856" spans="1:10">
      <c r="A856" s="840" t="s">
        <v>1609</v>
      </c>
      <c r="B856" s="840"/>
      <c r="C856" s="207"/>
      <c r="D856" s="225"/>
      <c r="E856" s="187"/>
      <c r="F856" s="187"/>
      <c r="G856" s="187"/>
      <c r="H856" s="184"/>
    </row>
    <row r="857" spans="1:10">
      <c r="A857" s="184"/>
      <c r="B857" s="811" t="s">
        <v>19</v>
      </c>
      <c r="C857" s="811" t="s">
        <v>20</v>
      </c>
      <c r="D857" s="825" t="s">
        <v>21</v>
      </c>
      <c r="E857" s="183" t="s">
        <v>126</v>
      </c>
      <c r="F857" s="183" t="s">
        <v>126</v>
      </c>
      <c r="G857" s="183" t="s">
        <v>1598</v>
      </c>
      <c r="H857" s="183" t="s">
        <v>1608</v>
      </c>
    </row>
    <row r="858" spans="1:10">
      <c r="A858" s="184"/>
      <c r="B858" s="812"/>
      <c r="C858" s="812"/>
      <c r="D858" s="826"/>
      <c r="E858" s="183" t="s">
        <v>1026</v>
      </c>
      <c r="F858" s="183" t="s">
        <v>23</v>
      </c>
      <c r="G858" s="183" t="s">
        <v>24</v>
      </c>
      <c r="H858" s="183" t="s">
        <v>24</v>
      </c>
      <c r="J858" s="216"/>
    </row>
    <row r="859" spans="1:10" ht="16.5" customHeight="1">
      <c r="A859" s="184"/>
      <c r="B859" s="256" t="s">
        <v>1607</v>
      </c>
      <c r="C859" s="261" t="s">
        <v>1606</v>
      </c>
      <c r="D859" s="808" t="s">
        <v>1605</v>
      </c>
      <c r="E859" s="176">
        <f>F859-5</f>
        <v>45594</v>
      </c>
      <c r="F859" s="176">
        <v>45599</v>
      </c>
      <c r="G859" s="176">
        <f>F859+26</f>
        <v>45625</v>
      </c>
      <c r="H859" s="257" t="s">
        <v>1598</v>
      </c>
    </row>
    <row r="860" spans="1:10">
      <c r="A860" s="184"/>
      <c r="B860" s="260" t="s">
        <v>1604</v>
      </c>
      <c r="C860" s="261" t="s">
        <v>1603</v>
      </c>
      <c r="D860" s="809"/>
      <c r="E860" s="176">
        <f>F860-5</f>
        <v>45601</v>
      </c>
      <c r="F860" s="176">
        <f>F859+7</f>
        <v>45606</v>
      </c>
      <c r="G860" s="176">
        <f>F860+26</f>
        <v>45632</v>
      </c>
      <c r="H860" s="257" t="s">
        <v>1598</v>
      </c>
    </row>
    <row r="861" spans="1:10">
      <c r="A861" s="184"/>
      <c r="B861" s="256" t="s">
        <v>1602</v>
      </c>
      <c r="C861" s="261" t="s">
        <v>1601</v>
      </c>
      <c r="D861" s="809"/>
      <c r="E861" s="176">
        <f>F861-5</f>
        <v>45608</v>
      </c>
      <c r="F861" s="176">
        <f>F860+7</f>
        <v>45613</v>
      </c>
      <c r="G861" s="176">
        <f>F861+26</f>
        <v>45639</v>
      </c>
      <c r="H861" s="257" t="s">
        <v>1598</v>
      </c>
    </row>
    <row r="862" spans="1:10">
      <c r="A862" s="184"/>
      <c r="B862" s="256" t="s">
        <v>130</v>
      </c>
      <c r="C862" s="261" t="s">
        <v>1600</v>
      </c>
      <c r="D862" s="809"/>
      <c r="E862" s="176">
        <f>F862-5</f>
        <v>45615</v>
      </c>
      <c r="F862" s="176">
        <f>F861+7</f>
        <v>45620</v>
      </c>
      <c r="G862" s="176">
        <f>F862+26</f>
        <v>45646</v>
      </c>
      <c r="H862" s="257" t="s">
        <v>1599</v>
      </c>
    </row>
    <row r="863" spans="1:10">
      <c r="A863" s="184"/>
      <c r="B863" s="256"/>
      <c r="C863" s="226"/>
      <c r="D863" s="810"/>
      <c r="E863" s="176">
        <f>F863-5</f>
        <v>45622</v>
      </c>
      <c r="F863" s="176">
        <f>F862+7</f>
        <v>45627</v>
      </c>
      <c r="G863" s="176">
        <f>F863+26</f>
        <v>45653</v>
      </c>
      <c r="H863" s="257" t="s">
        <v>1598</v>
      </c>
    </row>
    <row r="864" spans="1:10">
      <c r="A864" s="184"/>
      <c r="B864" s="189"/>
      <c r="C864" s="207"/>
      <c r="D864" s="225"/>
      <c r="E864" s="187"/>
      <c r="F864" s="187"/>
      <c r="G864" s="187"/>
      <c r="H864" s="249"/>
    </row>
    <row r="865" spans="1:8">
      <c r="A865" s="195" t="s">
        <v>1597</v>
      </c>
      <c r="B865" s="219"/>
      <c r="C865" s="219"/>
      <c r="D865" s="246"/>
      <c r="E865" s="195"/>
      <c r="F865" s="195"/>
      <c r="G865" s="217"/>
      <c r="H865" s="184"/>
    </row>
    <row r="866" spans="1:8">
      <c r="A866" s="184"/>
      <c r="B866" s="811" t="s">
        <v>19</v>
      </c>
      <c r="C866" s="811" t="s">
        <v>20</v>
      </c>
      <c r="D866" s="825" t="s">
        <v>21</v>
      </c>
      <c r="E866" s="183" t="s">
        <v>126</v>
      </c>
      <c r="F866" s="183" t="s">
        <v>126</v>
      </c>
      <c r="G866" s="183" t="s">
        <v>1596</v>
      </c>
      <c r="H866" s="184"/>
    </row>
    <row r="867" spans="1:8">
      <c r="A867" s="184"/>
      <c r="B867" s="812"/>
      <c r="C867" s="812"/>
      <c r="D867" s="826"/>
      <c r="E867" s="183" t="s">
        <v>1026</v>
      </c>
      <c r="F867" s="183" t="s">
        <v>23</v>
      </c>
      <c r="G867" s="183" t="s">
        <v>24</v>
      </c>
      <c r="H867" s="184"/>
    </row>
    <row r="868" spans="1:8" ht="16.5" customHeight="1">
      <c r="A868" s="184"/>
      <c r="B868" s="268" t="s">
        <v>1592</v>
      </c>
      <c r="C868" s="273" t="s">
        <v>26</v>
      </c>
      <c r="D868" s="820" t="s">
        <v>1595</v>
      </c>
      <c r="E868" s="176">
        <f>F868-4</f>
        <v>45593</v>
      </c>
      <c r="F868" s="176">
        <v>45597</v>
      </c>
      <c r="G868" s="176">
        <f>F868+33</f>
        <v>45630</v>
      </c>
      <c r="H868" s="184"/>
    </row>
    <row r="869" spans="1:8">
      <c r="A869" s="184"/>
      <c r="B869" s="268" t="s">
        <v>1590</v>
      </c>
      <c r="C869" s="273" t="s">
        <v>1589</v>
      </c>
      <c r="D869" s="820"/>
      <c r="E869" s="176">
        <f>F869-4</f>
        <v>45600</v>
      </c>
      <c r="F869" s="176">
        <f>F868+7</f>
        <v>45604</v>
      </c>
      <c r="G869" s="176">
        <f>F869+33</f>
        <v>45637</v>
      </c>
      <c r="H869" s="184"/>
    </row>
    <row r="870" spans="1:8">
      <c r="A870" s="184"/>
      <c r="B870" s="272" t="s">
        <v>432</v>
      </c>
      <c r="C870" s="271"/>
      <c r="D870" s="820"/>
      <c r="E870" s="270">
        <f>F870-4</f>
        <v>45607</v>
      </c>
      <c r="F870" s="270">
        <f>F869+7</f>
        <v>45611</v>
      </c>
      <c r="G870" s="270">
        <f>F870+33</f>
        <v>45644</v>
      </c>
      <c r="H870" s="184"/>
    </row>
    <row r="871" spans="1:8">
      <c r="A871" s="184"/>
      <c r="B871" s="269" t="s">
        <v>1588</v>
      </c>
      <c r="C871" s="267" t="s">
        <v>1587</v>
      </c>
      <c r="D871" s="820"/>
      <c r="E871" s="176">
        <f>F871-4</f>
        <v>45614</v>
      </c>
      <c r="F871" s="176">
        <f>F870+7</f>
        <v>45618</v>
      </c>
      <c r="G871" s="176">
        <f>F871+33</f>
        <v>45651</v>
      </c>
      <c r="H871" s="184"/>
    </row>
    <row r="872" spans="1:8">
      <c r="A872" s="184"/>
      <c r="B872" s="268" t="s">
        <v>1586</v>
      </c>
      <c r="C872" s="267" t="s">
        <v>56</v>
      </c>
      <c r="D872" s="820"/>
      <c r="E872" s="176">
        <f>F872-4</f>
        <v>45621</v>
      </c>
      <c r="F872" s="176">
        <f>F871+7</f>
        <v>45625</v>
      </c>
      <c r="G872" s="176">
        <f>F872+33</f>
        <v>45658</v>
      </c>
      <c r="H872" s="184"/>
    </row>
    <row r="873" spans="1:8">
      <c r="A873" s="184"/>
      <c r="B873" s="184"/>
      <c r="C873" s="184"/>
      <c r="D873" s="185"/>
      <c r="E873" s="187"/>
      <c r="F873" s="187"/>
      <c r="G873" s="187"/>
      <c r="H873" s="184"/>
    </row>
    <row r="874" spans="1:8">
      <c r="A874" s="195" t="s">
        <v>111</v>
      </c>
      <c r="B874" s="184"/>
      <c r="C874" s="184"/>
      <c r="D874" s="185"/>
      <c r="E874" s="195"/>
      <c r="F874" s="195"/>
      <c r="G874" s="217"/>
      <c r="H874" s="184"/>
    </row>
    <row r="875" spans="1:8">
      <c r="A875" s="195"/>
      <c r="B875" s="811" t="s">
        <v>19</v>
      </c>
      <c r="C875" s="811" t="s">
        <v>20</v>
      </c>
      <c r="D875" s="825" t="s">
        <v>21</v>
      </c>
      <c r="E875" s="183" t="s">
        <v>126</v>
      </c>
      <c r="F875" s="183" t="s">
        <v>126</v>
      </c>
      <c r="G875" s="183" t="s">
        <v>111</v>
      </c>
      <c r="H875" s="184"/>
    </row>
    <row r="876" spans="1:8">
      <c r="A876" s="195"/>
      <c r="B876" s="812"/>
      <c r="C876" s="812"/>
      <c r="D876" s="826"/>
      <c r="E876" s="183" t="s">
        <v>1026</v>
      </c>
      <c r="F876" s="183" t="s">
        <v>23</v>
      </c>
      <c r="G876" s="176" t="s">
        <v>24</v>
      </c>
      <c r="H876" s="184"/>
    </row>
    <row r="877" spans="1:8" ht="16.5" customHeight="1">
      <c r="A877" s="195"/>
      <c r="B877" s="268" t="s">
        <v>1592</v>
      </c>
      <c r="C877" s="273" t="s">
        <v>26</v>
      </c>
      <c r="D877" s="820" t="s">
        <v>1594</v>
      </c>
      <c r="E877" s="176">
        <f>F877-4</f>
        <v>45593</v>
      </c>
      <c r="F877" s="176">
        <v>45597</v>
      </c>
      <c r="G877" s="176">
        <f>F877+37</f>
        <v>45634</v>
      </c>
      <c r="H877" s="184"/>
    </row>
    <row r="878" spans="1:8">
      <c r="A878" s="195"/>
      <c r="B878" s="268" t="s">
        <v>1590</v>
      </c>
      <c r="C878" s="273" t="s">
        <v>1589</v>
      </c>
      <c r="D878" s="820"/>
      <c r="E878" s="176">
        <f>F878-4</f>
        <v>45600</v>
      </c>
      <c r="F878" s="176">
        <f>F877+7</f>
        <v>45604</v>
      </c>
      <c r="G878" s="176">
        <f>F878+37</f>
        <v>45641</v>
      </c>
      <c r="H878" s="184"/>
    </row>
    <row r="879" spans="1:8">
      <c r="A879" s="195"/>
      <c r="B879" s="272" t="s">
        <v>432</v>
      </c>
      <c r="C879" s="271"/>
      <c r="D879" s="820"/>
      <c r="E879" s="270">
        <f>F879-4</f>
        <v>45607</v>
      </c>
      <c r="F879" s="270">
        <f>F878+7</f>
        <v>45611</v>
      </c>
      <c r="G879" s="180">
        <f>F879+37</f>
        <v>45648</v>
      </c>
      <c r="H879" s="184"/>
    </row>
    <row r="880" spans="1:8">
      <c r="A880" s="195"/>
      <c r="B880" s="269" t="s">
        <v>1588</v>
      </c>
      <c r="C880" s="267" t="s">
        <v>1587</v>
      </c>
      <c r="D880" s="820"/>
      <c r="E880" s="176">
        <f>F880-4</f>
        <v>45614</v>
      </c>
      <c r="F880" s="176">
        <f>F879+7</f>
        <v>45618</v>
      </c>
      <c r="G880" s="176">
        <f>F880+37</f>
        <v>45655</v>
      </c>
      <c r="H880" s="184"/>
    </row>
    <row r="881" spans="1:8">
      <c r="A881" s="195"/>
      <c r="B881" s="268" t="s">
        <v>1586</v>
      </c>
      <c r="C881" s="267" t="s">
        <v>56</v>
      </c>
      <c r="D881" s="820"/>
      <c r="E881" s="176">
        <f>F881-4</f>
        <v>45621</v>
      </c>
      <c r="F881" s="176">
        <f>F880+7</f>
        <v>45625</v>
      </c>
      <c r="G881" s="176">
        <f>F881+37</f>
        <v>45662</v>
      </c>
      <c r="H881" s="184"/>
    </row>
    <row r="882" spans="1:8">
      <c r="A882" s="195"/>
      <c r="B882" s="211"/>
      <c r="C882" s="207"/>
      <c r="D882" s="225"/>
      <c r="E882" s="187"/>
      <c r="F882" s="187"/>
      <c r="G882" s="187"/>
      <c r="H882" s="184"/>
    </row>
    <row r="883" spans="1:8">
      <c r="A883" s="195" t="s">
        <v>1593</v>
      </c>
      <c r="B883" s="205"/>
      <c r="C883" s="205"/>
      <c r="D883" s="204"/>
      <c r="E883" s="203"/>
      <c r="F883" s="202"/>
      <c r="G883" s="202"/>
      <c r="H883" s="184"/>
    </row>
    <row r="884" spans="1:8">
      <c r="A884" s="195"/>
      <c r="B884" s="811" t="s">
        <v>19</v>
      </c>
      <c r="C884" s="811" t="s">
        <v>20</v>
      </c>
      <c r="D884" s="825" t="s">
        <v>21</v>
      </c>
      <c r="E884" s="183" t="s">
        <v>126</v>
      </c>
      <c r="F884" s="183" t="s">
        <v>126</v>
      </c>
      <c r="G884" s="183" t="s">
        <v>1593</v>
      </c>
      <c r="H884" s="210"/>
    </row>
    <row r="885" spans="1:8">
      <c r="A885" s="195"/>
      <c r="B885" s="812"/>
      <c r="C885" s="812"/>
      <c r="D885" s="826"/>
      <c r="E885" s="183" t="s">
        <v>1026</v>
      </c>
      <c r="F885" s="183" t="s">
        <v>23</v>
      </c>
      <c r="G885" s="183" t="s">
        <v>24</v>
      </c>
      <c r="H885" s="210"/>
    </row>
    <row r="886" spans="1:8" ht="16.5" customHeight="1">
      <c r="A886" s="195"/>
      <c r="B886" s="268" t="s">
        <v>1592</v>
      </c>
      <c r="C886" s="273" t="s">
        <v>26</v>
      </c>
      <c r="D886" s="820" t="s">
        <v>1591</v>
      </c>
      <c r="E886" s="176">
        <f>F886-4</f>
        <v>45593</v>
      </c>
      <c r="F886" s="176">
        <v>45597</v>
      </c>
      <c r="G886" s="176">
        <f>F886+36</f>
        <v>45633</v>
      </c>
      <c r="H886" s="210"/>
    </row>
    <row r="887" spans="1:8">
      <c r="A887" s="195"/>
      <c r="B887" s="268" t="s">
        <v>1590</v>
      </c>
      <c r="C887" s="273" t="s">
        <v>1589</v>
      </c>
      <c r="D887" s="820"/>
      <c r="E887" s="176">
        <f>F887-4</f>
        <v>45600</v>
      </c>
      <c r="F887" s="176">
        <f>F886+7</f>
        <v>45604</v>
      </c>
      <c r="G887" s="176">
        <f>F887+36</f>
        <v>45640</v>
      </c>
      <c r="H887" s="249"/>
    </row>
    <row r="888" spans="1:8">
      <c r="A888" s="195"/>
      <c r="B888" s="272" t="s">
        <v>432</v>
      </c>
      <c r="C888" s="271"/>
      <c r="D888" s="820"/>
      <c r="E888" s="270">
        <f>F888-4</f>
        <v>45607</v>
      </c>
      <c r="F888" s="270">
        <f>F887+7</f>
        <v>45611</v>
      </c>
      <c r="G888" s="180">
        <f>F888+36</f>
        <v>45647</v>
      </c>
      <c r="H888" s="249"/>
    </row>
    <row r="889" spans="1:8">
      <c r="A889" s="195"/>
      <c r="B889" s="269" t="s">
        <v>1588</v>
      </c>
      <c r="C889" s="267" t="s">
        <v>1587</v>
      </c>
      <c r="D889" s="820"/>
      <c r="E889" s="176">
        <f>F889-4</f>
        <v>45614</v>
      </c>
      <c r="F889" s="176">
        <f>F888+7</f>
        <v>45618</v>
      </c>
      <c r="G889" s="176">
        <f>F889+36</f>
        <v>45654</v>
      </c>
      <c r="H889" s="249"/>
    </row>
    <row r="890" spans="1:8">
      <c r="A890" s="195"/>
      <c r="B890" s="268" t="s">
        <v>1586</v>
      </c>
      <c r="C890" s="267" t="s">
        <v>56</v>
      </c>
      <c r="D890" s="820"/>
      <c r="E890" s="176">
        <f>F890-4</f>
        <v>45621</v>
      </c>
      <c r="F890" s="176">
        <f>F889+7</f>
        <v>45625</v>
      </c>
      <c r="G890" s="176">
        <f>F890+36</f>
        <v>45661</v>
      </c>
      <c r="H890" s="249"/>
    </row>
    <row r="891" spans="1:8">
      <c r="A891" s="195"/>
      <c r="B891" s="189"/>
      <c r="C891" s="207"/>
      <c r="D891" s="188"/>
      <c r="E891" s="187"/>
      <c r="F891" s="187"/>
      <c r="G891" s="184"/>
      <c r="H891" s="184"/>
    </row>
    <row r="892" spans="1:8">
      <c r="A892" s="195" t="s">
        <v>108</v>
      </c>
      <c r="D892" s="185"/>
      <c r="E892" s="184"/>
      <c r="F892" s="184"/>
      <c r="G892" s="184"/>
      <c r="H892" s="184"/>
    </row>
    <row r="893" spans="1:8">
      <c r="A893" s="184"/>
      <c r="B893" s="811" t="s">
        <v>19</v>
      </c>
      <c r="C893" s="811" t="s">
        <v>20</v>
      </c>
      <c r="D893" s="825" t="s">
        <v>21</v>
      </c>
      <c r="E893" s="183" t="s">
        <v>126</v>
      </c>
      <c r="F893" s="183" t="s">
        <v>126</v>
      </c>
      <c r="G893" s="183" t="s">
        <v>108</v>
      </c>
      <c r="H893" s="184"/>
    </row>
    <row r="894" spans="1:8">
      <c r="A894" s="184"/>
      <c r="B894" s="812"/>
      <c r="C894" s="812"/>
      <c r="D894" s="826"/>
      <c r="E894" s="183" t="s">
        <v>1026</v>
      </c>
      <c r="F894" s="183" t="s">
        <v>23</v>
      </c>
      <c r="G894" s="176" t="s">
        <v>24</v>
      </c>
      <c r="H894" s="184"/>
    </row>
    <row r="895" spans="1:8" ht="16.5" customHeight="1">
      <c r="A895" s="184"/>
      <c r="B895" s="266" t="s">
        <v>863</v>
      </c>
      <c r="C895" s="260" t="s">
        <v>1574</v>
      </c>
      <c r="D895" s="820" t="s">
        <v>1585</v>
      </c>
      <c r="E895" s="176">
        <f>F895-5</f>
        <v>45593</v>
      </c>
      <c r="F895" s="176">
        <v>45598</v>
      </c>
      <c r="G895" s="176">
        <f>F895+40</f>
        <v>45638</v>
      </c>
      <c r="H895" s="184"/>
    </row>
    <row r="896" spans="1:8">
      <c r="A896" s="184"/>
      <c r="B896" s="260" t="s">
        <v>865</v>
      </c>
      <c r="C896" s="260" t="s">
        <v>1572</v>
      </c>
      <c r="D896" s="820"/>
      <c r="E896" s="176">
        <f>F896-5</f>
        <v>45600</v>
      </c>
      <c r="F896" s="176">
        <f>F895+7</f>
        <v>45605</v>
      </c>
      <c r="G896" s="176">
        <f>F896+40</f>
        <v>45645</v>
      </c>
      <c r="H896" s="184"/>
    </row>
    <row r="897" spans="1:8">
      <c r="A897" s="184"/>
      <c r="B897" s="260" t="s">
        <v>867</v>
      </c>
      <c r="C897" s="260" t="s">
        <v>1571</v>
      </c>
      <c r="D897" s="820"/>
      <c r="E897" s="176">
        <f>F897-5</f>
        <v>45607</v>
      </c>
      <c r="F897" s="176">
        <f>F896+7</f>
        <v>45612</v>
      </c>
      <c r="G897" s="176">
        <f>F897+40</f>
        <v>45652</v>
      </c>
      <c r="H897" s="184"/>
    </row>
    <row r="898" spans="1:8">
      <c r="A898" s="184"/>
      <c r="B898" s="262" t="s">
        <v>868</v>
      </c>
      <c r="C898" s="260" t="s">
        <v>869</v>
      </c>
      <c r="D898" s="820"/>
      <c r="E898" s="176">
        <f>F898-5</f>
        <v>45614</v>
      </c>
      <c r="F898" s="176">
        <f>F897+7</f>
        <v>45619</v>
      </c>
      <c r="G898" s="176">
        <f>F898+40</f>
        <v>45659</v>
      </c>
      <c r="H898" s="184"/>
    </row>
    <row r="899" spans="1:8">
      <c r="A899" s="184"/>
      <c r="B899" s="262" t="s">
        <v>870</v>
      </c>
      <c r="C899" s="260" t="s">
        <v>1570</v>
      </c>
      <c r="D899" s="820"/>
      <c r="E899" s="176">
        <f>F899-5</f>
        <v>45621</v>
      </c>
      <c r="F899" s="176">
        <f>F898+7</f>
        <v>45626</v>
      </c>
      <c r="G899" s="176">
        <f>F899+40</f>
        <v>45666</v>
      </c>
      <c r="H899" s="184"/>
    </row>
    <row r="900" spans="1:8">
      <c r="A900" s="184"/>
      <c r="B900" s="173"/>
      <c r="C900" s="173"/>
      <c r="E900" s="187"/>
      <c r="F900" s="187"/>
      <c r="G900" s="187"/>
      <c r="H900" s="184"/>
    </row>
    <row r="901" spans="1:8">
      <c r="A901" s="184"/>
      <c r="B901" s="811" t="s">
        <v>1584</v>
      </c>
      <c r="C901" s="811" t="s">
        <v>20</v>
      </c>
      <c r="D901" s="825" t="s">
        <v>21</v>
      </c>
      <c r="E901" s="183" t="s">
        <v>126</v>
      </c>
      <c r="F901" s="183" t="s">
        <v>126</v>
      </c>
      <c r="G901" s="183" t="s">
        <v>108</v>
      </c>
      <c r="H901" s="184"/>
    </row>
    <row r="902" spans="1:8">
      <c r="A902" s="184"/>
      <c r="B902" s="812"/>
      <c r="C902" s="812"/>
      <c r="D902" s="826"/>
      <c r="E902" s="183" t="s">
        <v>1026</v>
      </c>
      <c r="F902" s="183" t="s">
        <v>23</v>
      </c>
      <c r="G902" s="176" t="s">
        <v>24</v>
      </c>
      <c r="H902" s="184"/>
    </row>
    <row r="903" spans="1:8" ht="16.5" customHeight="1">
      <c r="A903" s="184"/>
      <c r="B903" s="266" t="s">
        <v>1583</v>
      </c>
      <c r="C903" s="260" t="s">
        <v>1582</v>
      </c>
      <c r="D903" s="820" t="s">
        <v>1581</v>
      </c>
      <c r="E903" s="176">
        <f>F903-5</f>
        <v>45596</v>
      </c>
      <c r="F903" s="176">
        <v>45601</v>
      </c>
      <c r="G903" s="176">
        <f>F903+40</f>
        <v>45641</v>
      </c>
      <c r="H903" s="184"/>
    </row>
    <row r="904" spans="1:8">
      <c r="A904" s="184"/>
      <c r="B904" s="260" t="s">
        <v>1580</v>
      </c>
      <c r="C904" s="260" t="s">
        <v>1579</v>
      </c>
      <c r="D904" s="820"/>
      <c r="E904" s="176">
        <f>F904-5</f>
        <v>45603</v>
      </c>
      <c r="F904" s="176">
        <f>F903+7</f>
        <v>45608</v>
      </c>
      <c r="G904" s="176">
        <f>F904+40</f>
        <v>45648</v>
      </c>
      <c r="H904" s="184"/>
    </row>
    <row r="905" spans="1:8">
      <c r="A905" s="184"/>
      <c r="B905" s="260" t="s">
        <v>1578</v>
      </c>
      <c r="C905" s="260" t="s">
        <v>1577</v>
      </c>
      <c r="D905" s="820"/>
      <c r="E905" s="176">
        <f>F905-5</f>
        <v>45610</v>
      </c>
      <c r="F905" s="176">
        <f>F904+7</f>
        <v>45615</v>
      </c>
      <c r="G905" s="176">
        <f>F905+40</f>
        <v>45655</v>
      </c>
      <c r="H905" s="184"/>
    </row>
    <row r="906" spans="1:8">
      <c r="A906" s="184"/>
      <c r="B906" s="262" t="s">
        <v>1576</v>
      </c>
      <c r="C906" s="260" t="s">
        <v>1575</v>
      </c>
      <c r="D906" s="820"/>
      <c r="E906" s="176">
        <f>F906-5</f>
        <v>45617</v>
      </c>
      <c r="F906" s="176">
        <f>F905+7</f>
        <v>45622</v>
      </c>
      <c r="G906" s="176">
        <f>F906+40</f>
        <v>45662</v>
      </c>
      <c r="H906" s="184"/>
    </row>
    <row r="907" spans="1:8">
      <c r="A907" s="184"/>
      <c r="B907" s="262"/>
      <c r="C907" s="260"/>
      <c r="D907" s="820"/>
      <c r="E907" s="176">
        <f>F907-5</f>
        <v>45624</v>
      </c>
      <c r="F907" s="176">
        <f>F906+7</f>
        <v>45629</v>
      </c>
      <c r="G907" s="176">
        <f>F907+40</f>
        <v>45669</v>
      </c>
      <c r="H907" s="184"/>
    </row>
    <row r="908" spans="1:8">
      <c r="A908" s="184"/>
      <c r="B908" s="189"/>
      <c r="C908" s="207"/>
      <c r="D908" s="225"/>
      <c r="E908" s="187"/>
      <c r="F908" s="187"/>
      <c r="G908" s="187"/>
      <c r="H908" s="184"/>
    </row>
    <row r="909" spans="1:8">
      <c r="A909" s="195" t="s">
        <v>106</v>
      </c>
      <c r="B909" s="173"/>
      <c r="C909" s="173"/>
      <c r="E909" s="184"/>
      <c r="F909" s="184"/>
      <c r="G909" s="184"/>
      <c r="H909" s="184"/>
    </row>
    <row r="910" spans="1:8">
      <c r="A910" s="184"/>
      <c r="B910" s="811" t="s">
        <v>19</v>
      </c>
      <c r="C910" s="811" t="s">
        <v>20</v>
      </c>
      <c r="D910" s="825" t="s">
        <v>21</v>
      </c>
      <c r="E910" s="183" t="s">
        <v>126</v>
      </c>
      <c r="F910" s="183" t="s">
        <v>126</v>
      </c>
      <c r="G910" s="176" t="s">
        <v>106</v>
      </c>
      <c r="H910" s="184"/>
    </row>
    <row r="911" spans="1:8">
      <c r="A911" s="184"/>
      <c r="B911" s="812"/>
      <c r="C911" s="812"/>
      <c r="D911" s="826"/>
      <c r="E911" s="183" t="s">
        <v>1026</v>
      </c>
      <c r="F911" s="183" t="s">
        <v>23</v>
      </c>
      <c r="G911" s="183" t="s">
        <v>24</v>
      </c>
      <c r="H911" s="184"/>
    </row>
    <row r="912" spans="1:8" ht="16.5" customHeight="1">
      <c r="A912" s="184"/>
      <c r="B912" s="266" t="s">
        <v>863</v>
      </c>
      <c r="C912" s="260" t="s">
        <v>1574</v>
      </c>
      <c r="D912" s="820" t="s">
        <v>1573</v>
      </c>
      <c r="E912" s="176">
        <f>F912-5</f>
        <v>45593</v>
      </c>
      <c r="F912" s="176">
        <v>45598</v>
      </c>
      <c r="G912" s="176">
        <f>F912+40</f>
        <v>45638</v>
      </c>
      <c r="H912" s="184"/>
    </row>
    <row r="913" spans="1:8">
      <c r="A913" s="184"/>
      <c r="B913" s="260" t="s">
        <v>865</v>
      </c>
      <c r="C913" s="260" t="s">
        <v>1572</v>
      </c>
      <c r="D913" s="820"/>
      <c r="E913" s="176">
        <f>F913-5</f>
        <v>45600</v>
      </c>
      <c r="F913" s="176">
        <f>F912+7</f>
        <v>45605</v>
      </c>
      <c r="G913" s="176">
        <f>F913+40</f>
        <v>45645</v>
      </c>
      <c r="H913" s="184"/>
    </row>
    <row r="914" spans="1:8">
      <c r="A914" s="184"/>
      <c r="B914" s="260" t="s">
        <v>867</v>
      </c>
      <c r="C914" s="260" t="s">
        <v>1571</v>
      </c>
      <c r="D914" s="820"/>
      <c r="E914" s="176">
        <f>F914-5</f>
        <v>45607</v>
      </c>
      <c r="F914" s="176">
        <f>F913+7</f>
        <v>45612</v>
      </c>
      <c r="G914" s="176">
        <f>F914+40</f>
        <v>45652</v>
      </c>
      <c r="H914" s="184"/>
    </row>
    <row r="915" spans="1:8">
      <c r="A915" s="184"/>
      <c r="B915" s="262" t="s">
        <v>868</v>
      </c>
      <c r="C915" s="260" t="s">
        <v>869</v>
      </c>
      <c r="D915" s="820"/>
      <c r="E915" s="176">
        <f>F915-5</f>
        <v>45614</v>
      </c>
      <c r="F915" s="176">
        <f>F914+7</f>
        <v>45619</v>
      </c>
      <c r="G915" s="176">
        <f>F915+40</f>
        <v>45659</v>
      </c>
      <c r="H915" s="184"/>
    </row>
    <row r="916" spans="1:8">
      <c r="A916" s="184"/>
      <c r="B916" s="262" t="s">
        <v>870</v>
      </c>
      <c r="C916" s="260" t="s">
        <v>1570</v>
      </c>
      <c r="D916" s="820"/>
      <c r="E916" s="176">
        <f>F916-5</f>
        <v>45621</v>
      </c>
      <c r="F916" s="176">
        <f>F915+7</f>
        <v>45626</v>
      </c>
      <c r="G916" s="176">
        <f>F916+40</f>
        <v>45666</v>
      </c>
      <c r="H916" s="184"/>
    </row>
    <row r="917" spans="1:8">
      <c r="A917" s="184"/>
      <c r="B917" s="209"/>
      <c r="C917" s="209"/>
      <c r="D917" s="225"/>
      <c r="E917" s="187"/>
      <c r="F917" s="187"/>
      <c r="G917" s="187"/>
      <c r="H917" s="184"/>
    </row>
    <row r="918" spans="1:8">
      <c r="A918" s="195" t="s">
        <v>1569</v>
      </c>
      <c r="B918" s="173"/>
      <c r="C918" s="173"/>
      <c r="E918" s="184"/>
      <c r="F918" s="184"/>
      <c r="G918" s="184"/>
      <c r="H918" s="184"/>
    </row>
    <row r="919" spans="1:8">
      <c r="A919" s="184"/>
      <c r="B919" s="811" t="s">
        <v>19</v>
      </c>
      <c r="C919" s="811" t="s">
        <v>20</v>
      </c>
      <c r="D919" s="825" t="s">
        <v>21</v>
      </c>
      <c r="E919" s="183" t="s">
        <v>126</v>
      </c>
      <c r="F919" s="183" t="s">
        <v>126</v>
      </c>
      <c r="G919" s="176" t="s">
        <v>1568</v>
      </c>
      <c r="H919" s="184"/>
    </row>
    <row r="920" spans="1:8">
      <c r="A920" s="184"/>
      <c r="B920" s="812"/>
      <c r="C920" s="812"/>
      <c r="D920" s="826"/>
      <c r="E920" s="183" t="s">
        <v>1026</v>
      </c>
      <c r="F920" s="183" t="s">
        <v>23</v>
      </c>
      <c r="G920" s="183" t="s">
        <v>24</v>
      </c>
      <c r="H920" s="184"/>
    </row>
    <row r="921" spans="1:8" ht="16.5" customHeight="1">
      <c r="A921" s="184"/>
      <c r="B921" s="266" t="s">
        <v>1567</v>
      </c>
      <c r="C921" s="260" t="s">
        <v>1566</v>
      </c>
      <c r="D921" s="820" t="s">
        <v>1565</v>
      </c>
      <c r="E921" s="176">
        <f>F921-5</f>
        <v>45598</v>
      </c>
      <c r="F921" s="176">
        <v>45603</v>
      </c>
      <c r="G921" s="176">
        <f>F921+45</f>
        <v>45648</v>
      </c>
      <c r="H921" s="184"/>
    </row>
    <row r="922" spans="1:8">
      <c r="A922" s="184"/>
      <c r="B922" s="260" t="s">
        <v>1564</v>
      </c>
      <c r="C922" s="260" t="s">
        <v>1563</v>
      </c>
      <c r="D922" s="820"/>
      <c r="E922" s="176">
        <f>F922-5</f>
        <v>45605</v>
      </c>
      <c r="F922" s="176">
        <f>F921+7</f>
        <v>45610</v>
      </c>
      <c r="G922" s="176">
        <f>F922+45</f>
        <v>45655</v>
      </c>
      <c r="H922" s="184"/>
    </row>
    <row r="923" spans="1:8">
      <c r="A923" s="184"/>
      <c r="B923" s="260" t="s">
        <v>180</v>
      </c>
      <c r="C923" s="260" t="s">
        <v>1562</v>
      </c>
      <c r="D923" s="820"/>
      <c r="E923" s="176">
        <f>F923-5</f>
        <v>45612</v>
      </c>
      <c r="F923" s="176">
        <f>F922+7</f>
        <v>45617</v>
      </c>
      <c r="G923" s="176">
        <f>F923+45</f>
        <v>45662</v>
      </c>
      <c r="H923" s="184"/>
    </row>
    <row r="924" spans="1:8">
      <c r="A924" s="184"/>
      <c r="B924" s="262" t="s">
        <v>2</v>
      </c>
      <c r="C924" s="260" t="s">
        <v>1561</v>
      </c>
      <c r="D924" s="820"/>
      <c r="E924" s="176">
        <f>F924-5</f>
        <v>45619</v>
      </c>
      <c r="F924" s="176">
        <f>F923+7</f>
        <v>45624</v>
      </c>
      <c r="G924" s="176">
        <f>F924+45</f>
        <v>45669</v>
      </c>
      <c r="H924" s="184"/>
    </row>
    <row r="925" spans="1:8">
      <c r="A925" s="184"/>
      <c r="B925" s="262"/>
      <c r="C925" s="260"/>
      <c r="D925" s="820"/>
      <c r="E925" s="176">
        <f>F925-5</f>
        <v>45626</v>
      </c>
      <c r="F925" s="176">
        <f>F924+7</f>
        <v>45631</v>
      </c>
      <c r="G925" s="176">
        <f>F925+45</f>
        <v>45676</v>
      </c>
      <c r="H925" s="184"/>
    </row>
    <row r="926" spans="1:8">
      <c r="A926" s="184"/>
      <c r="B926" s="189"/>
      <c r="C926" s="207"/>
      <c r="D926" s="225"/>
      <c r="E926" s="187"/>
      <c r="F926" s="187"/>
      <c r="G926" s="187"/>
      <c r="H926" s="184"/>
    </row>
    <row r="927" spans="1:8">
      <c r="A927" s="840" t="s">
        <v>1560</v>
      </c>
      <c r="B927" s="840"/>
      <c r="C927" s="205"/>
      <c r="D927" s="204"/>
      <c r="E927" s="203"/>
      <c r="F927" s="202"/>
      <c r="G927" s="202"/>
      <c r="H927" s="217"/>
    </row>
    <row r="928" spans="1:8" ht="16.5" customHeight="1">
      <c r="A928" s="184"/>
      <c r="B928" s="811" t="s">
        <v>1069</v>
      </c>
      <c r="C928" s="811" t="s">
        <v>20</v>
      </c>
      <c r="D928" s="825" t="s">
        <v>21</v>
      </c>
      <c r="E928" s="183" t="s">
        <v>126</v>
      </c>
      <c r="F928" s="183" t="s">
        <v>126</v>
      </c>
      <c r="G928" s="176" t="s">
        <v>1560</v>
      </c>
    </row>
    <row r="929" spans="1:8">
      <c r="A929" s="184"/>
      <c r="B929" s="812"/>
      <c r="C929" s="812"/>
      <c r="D929" s="826"/>
      <c r="E929" s="183" t="s">
        <v>1026</v>
      </c>
      <c r="F929" s="183" t="s">
        <v>23</v>
      </c>
      <c r="G929" s="183" t="s">
        <v>24</v>
      </c>
    </row>
    <row r="930" spans="1:8" ht="16.5" customHeight="1">
      <c r="A930" s="184"/>
      <c r="B930" s="265" t="s">
        <v>575</v>
      </c>
      <c r="C930" s="263" t="s">
        <v>1559</v>
      </c>
      <c r="D930" s="820" t="s">
        <v>1558</v>
      </c>
      <c r="E930" s="176">
        <f>F930-4</f>
        <v>45595</v>
      </c>
      <c r="F930" s="176">
        <v>45599</v>
      </c>
      <c r="G930" s="176">
        <f>F930+36</f>
        <v>45635</v>
      </c>
    </row>
    <row r="931" spans="1:8">
      <c r="A931" s="184"/>
      <c r="B931" s="264" t="s">
        <v>898</v>
      </c>
      <c r="C931" s="263" t="s">
        <v>1557</v>
      </c>
      <c r="D931" s="820"/>
      <c r="E931" s="176">
        <f>F931-4</f>
        <v>45602</v>
      </c>
      <c r="F931" s="176">
        <f>F930+7</f>
        <v>45606</v>
      </c>
      <c r="G931" s="176">
        <f>F931+36</f>
        <v>45642</v>
      </c>
    </row>
    <row r="932" spans="1:8">
      <c r="A932" s="184"/>
      <c r="B932" s="264" t="s">
        <v>48</v>
      </c>
      <c r="C932" s="263" t="s">
        <v>900</v>
      </c>
      <c r="D932" s="820"/>
      <c r="E932" s="176">
        <f>F932-4</f>
        <v>45609</v>
      </c>
      <c r="F932" s="176">
        <f>F931+7</f>
        <v>45613</v>
      </c>
      <c r="G932" s="176">
        <f>F932+36</f>
        <v>45649</v>
      </c>
    </row>
    <row r="933" spans="1:8">
      <c r="A933" s="184"/>
      <c r="B933" s="262" t="s">
        <v>901</v>
      </c>
      <c r="C933" s="261" t="s">
        <v>1556</v>
      </c>
      <c r="D933" s="820"/>
      <c r="E933" s="176">
        <f>F933-4</f>
        <v>45616</v>
      </c>
      <c r="F933" s="176">
        <f>F932+7</f>
        <v>45620</v>
      </c>
      <c r="G933" s="176">
        <f>F933+36</f>
        <v>45656</v>
      </c>
    </row>
    <row r="934" spans="1:8">
      <c r="A934" s="184"/>
      <c r="B934" s="260"/>
      <c r="C934" s="260"/>
      <c r="D934" s="820"/>
      <c r="E934" s="176">
        <f>F934-4</f>
        <v>45623</v>
      </c>
      <c r="F934" s="176">
        <f>F933+7</f>
        <v>45627</v>
      </c>
      <c r="G934" s="176">
        <f>F934+36</f>
        <v>45663</v>
      </c>
      <c r="H934" s="217"/>
    </row>
    <row r="935" spans="1:8">
      <c r="A935" s="184"/>
      <c r="B935" s="259"/>
      <c r="C935" s="258"/>
      <c r="D935" s="188"/>
      <c r="E935" s="187"/>
      <c r="F935" s="187"/>
      <c r="G935" s="187"/>
      <c r="H935" s="217"/>
    </row>
    <row r="936" spans="1:8">
      <c r="A936" s="840" t="s">
        <v>1555</v>
      </c>
      <c r="B936" s="840"/>
      <c r="D936" s="185"/>
      <c r="E936" s="184"/>
      <c r="F936" s="184"/>
      <c r="G936" s="184"/>
      <c r="H936" s="184"/>
    </row>
    <row r="937" spans="1:8">
      <c r="A937" s="184"/>
      <c r="B937" s="811" t="s">
        <v>1069</v>
      </c>
      <c r="C937" s="811" t="s">
        <v>20</v>
      </c>
      <c r="D937" s="825" t="s">
        <v>21</v>
      </c>
      <c r="E937" s="183" t="s">
        <v>126</v>
      </c>
      <c r="F937" s="183" t="s">
        <v>1313</v>
      </c>
      <c r="G937" s="176" t="s">
        <v>1554</v>
      </c>
      <c r="H937" s="183" t="s">
        <v>1553</v>
      </c>
    </row>
    <row r="938" spans="1:8">
      <c r="A938" s="184"/>
      <c r="B938" s="812"/>
      <c r="C938" s="812"/>
      <c r="D938" s="826"/>
      <c r="E938" s="183" t="s">
        <v>1026</v>
      </c>
      <c r="F938" s="183" t="s">
        <v>23</v>
      </c>
      <c r="G938" s="183" t="s">
        <v>24</v>
      </c>
      <c r="H938" s="183" t="s">
        <v>24</v>
      </c>
    </row>
    <row r="939" spans="1:8" ht="16.5" customHeight="1">
      <c r="A939" s="184"/>
      <c r="B939" s="256" t="s">
        <v>1109</v>
      </c>
      <c r="C939" s="226" t="s">
        <v>1552</v>
      </c>
      <c r="D939" s="820" t="s">
        <v>1551</v>
      </c>
      <c r="E939" s="176">
        <f>F939-4</f>
        <v>45597</v>
      </c>
      <c r="F939" s="176">
        <v>45601</v>
      </c>
      <c r="G939" s="176">
        <f>F939+34</f>
        <v>45635</v>
      </c>
      <c r="H939" s="257" t="s">
        <v>1550</v>
      </c>
    </row>
    <row r="940" spans="1:8">
      <c r="A940" s="184"/>
      <c r="B940" s="256" t="s">
        <v>1549</v>
      </c>
      <c r="C940" s="226" t="s">
        <v>1548</v>
      </c>
      <c r="D940" s="820"/>
      <c r="E940" s="176">
        <f>F940-4</f>
        <v>45604</v>
      </c>
      <c r="F940" s="176">
        <f>F939+7</f>
        <v>45608</v>
      </c>
      <c r="G940" s="176">
        <f>F940+34</f>
        <v>45642</v>
      </c>
      <c r="H940" s="257" t="s">
        <v>1543</v>
      </c>
    </row>
    <row r="941" spans="1:8">
      <c r="A941" s="184"/>
      <c r="B941" s="256" t="s">
        <v>1547</v>
      </c>
      <c r="C941" s="226" t="s">
        <v>1546</v>
      </c>
      <c r="D941" s="820"/>
      <c r="E941" s="176">
        <f>F941-4</f>
        <v>45611</v>
      </c>
      <c r="F941" s="176">
        <f>F940+7</f>
        <v>45615</v>
      </c>
      <c r="G941" s="176">
        <f>F941+34</f>
        <v>45649</v>
      </c>
      <c r="H941" s="257" t="s">
        <v>1543</v>
      </c>
    </row>
    <row r="942" spans="1:8">
      <c r="A942" s="184"/>
      <c r="B942" s="256" t="s">
        <v>1545</v>
      </c>
      <c r="C942" s="226" t="s">
        <v>1544</v>
      </c>
      <c r="D942" s="820"/>
      <c r="E942" s="176">
        <f>F942-4</f>
        <v>45618</v>
      </c>
      <c r="F942" s="176">
        <f>F941+7</f>
        <v>45622</v>
      </c>
      <c r="G942" s="176">
        <f>F942+34</f>
        <v>45656</v>
      </c>
      <c r="H942" s="257" t="s">
        <v>1543</v>
      </c>
    </row>
    <row r="943" spans="1:8">
      <c r="A943" s="184"/>
      <c r="B943" s="256"/>
      <c r="C943" s="226"/>
      <c r="D943" s="820"/>
      <c r="E943" s="176">
        <f>F943-4</f>
        <v>45625</v>
      </c>
      <c r="F943" s="176">
        <f>F942+7</f>
        <v>45629</v>
      </c>
      <c r="G943" s="176">
        <f>F943+34</f>
        <v>45663</v>
      </c>
      <c r="H943" s="257" t="s">
        <v>1542</v>
      </c>
    </row>
    <row r="945" spans="1:8" s="216" customFormat="1">
      <c r="A945" s="824" t="s">
        <v>184</v>
      </c>
      <c r="B945" s="824"/>
      <c r="C945" s="824"/>
      <c r="D945" s="824"/>
      <c r="E945" s="824"/>
      <c r="F945" s="824"/>
      <c r="G945" s="824"/>
      <c r="H945" s="221"/>
    </row>
    <row r="946" spans="1:8">
      <c r="A946" s="223" t="s">
        <v>1541</v>
      </c>
    </row>
    <row r="947" spans="1:8">
      <c r="B947" s="811" t="s">
        <v>1069</v>
      </c>
      <c r="C947" s="811" t="s">
        <v>1315</v>
      </c>
      <c r="D947" s="816" t="s">
        <v>21</v>
      </c>
      <c r="E947" s="247" t="s">
        <v>126</v>
      </c>
      <c r="F947" s="247" t="s">
        <v>126</v>
      </c>
      <c r="G947" s="247" t="s">
        <v>1540</v>
      </c>
    </row>
    <row r="948" spans="1:8">
      <c r="B948" s="812"/>
      <c r="C948" s="812"/>
      <c r="D948" s="817"/>
      <c r="E948" s="247" t="s">
        <v>1026</v>
      </c>
      <c r="F948" s="247" t="s">
        <v>23</v>
      </c>
      <c r="G948" s="247" t="s">
        <v>24</v>
      </c>
    </row>
    <row r="949" spans="1:8" ht="16.5" customHeight="1">
      <c r="B949" s="256" t="s">
        <v>1533</v>
      </c>
      <c r="C949" s="226" t="s">
        <v>1539</v>
      </c>
      <c r="D949" s="808" t="s">
        <v>1538</v>
      </c>
      <c r="E949" s="176">
        <f>F949-3</f>
        <v>45595</v>
      </c>
      <c r="F949" s="176">
        <v>45598</v>
      </c>
      <c r="G949" s="176">
        <f>F949+2</f>
        <v>45600</v>
      </c>
    </row>
    <row r="950" spans="1:8">
      <c r="B950" s="256" t="s">
        <v>1537</v>
      </c>
      <c r="C950" s="226" t="s">
        <v>1536</v>
      </c>
      <c r="D950" s="809"/>
      <c r="E950" s="176">
        <f>F950-3</f>
        <v>45602</v>
      </c>
      <c r="F950" s="176">
        <f>F949+7</f>
        <v>45605</v>
      </c>
      <c r="G950" s="176">
        <f>F950+2</f>
        <v>45607</v>
      </c>
    </row>
    <row r="951" spans="1:8">
      <c r="B951" s="256" t="s">
        <v>1535</v>
      </c>
      <c r="C951" s="226" t="s">
        <v>1534</v>
      </c>
      <c r="D951" s="809"/>
      <c r="E951" s="176">
        <f>F951-3</f>
        <v>45609</v>
      </c>
      <c r="F951" s="176">
        <f>F950+7</f>
        <v>45612</v>
      </c>
      <c r="G951" s="176">
        <f>F951+2</f>
        <v>45614</v>
      </c>
    </row>
    <row r="952" spans="1:8">
      <c r="B952" s="256" t="s">
        <v>1533</v>
      </c>
      <c r="C952" s="226" t="s">
        <v>1532</v>
      </c>
      <c r="D952" s="809"/>
      <c r="E952" s="176">
        <f>F952-3</f>
        <v>45616</v>
      </c>
      <c r="F952" s="176">
        <f>F951+7</f>
        <v>45619</v>
      </c>
      <c r="G952" s="176">
        <f>F952+2</f>
        <v>45621</v>
      </c>
    </row>
    <row r="953" spans="1:8">
      <c r="B953" s="256" t="s">
        <v>1531</v>
      </c>
      <c r="C953" s="226" t="s">
        <v>1530</v>
      </c>
      <c r="D953" s="810"/>
      <c r="E953" s="176">
        <f>F953-3</f>
        <v>45623</v>
      </c>
      <c r="F953" s="176">
        <f>F952+7</f>
        <v>45626</v>
      </c>
      <c r="G953" s="176">
        <f>F953+2</f>
        <v>45628</v>
      </c>
    </row>
    <row r="954" spans="1:8">
      <c r="B954" s="225" t="s">
        <v>1529</v>
      </c>
      <c r="C954" s="187" t="s">
        <v>1528</v>
      </c>
      <c r="D954" s="225"/>
      <c r="E954" s="187"/>
      <c r="F954" s="187"/>
      <c r="G954" s="187"/>
    </row>
    <row r="955" spans="1:8">
      <c r="B955" s="811" t="s">
        <v>1069</v>
      </c>
      <c r="C955" s="811" t="s">
        <v>1315</v>
      </c>
      <c r="D955" s="816" t="s">
        <v>21</v>
      </c>
      <c r="E955" s="247" t="s">
        <v>126</v>
      </c>
      <c r="F955" s="247" t="s">
        <v>126</v>
      </c>
      <c r="G955" s="247" t="s">
        <v>1527</v>
      </c>
    </row>
    <row r="956" spans="1:8">
      <c r="B956" s="812"/>
      <c r="C956" s="812"/>
      <c r="D956" s="817"/>
      <c r="E956" s="247" t="s">
        <v>1026</v>
      </c>
      <c r="F956" s="247" t="s">
        <v>23</v>
      </c>
      <c r="G956" s="247" t="s">
        <v>24</v>
      </c>
    </row>
    <row r="957" spans="1:8">
      <c r="B957" s="256" t="s">
        <v>1526</v>
      </c>
      <c r="C957" s="226" t="s">
        <v>1525</v>
      </c>
      <c r="D957" s="808" t="s">
        <v>1524</v>
      </c>
      <c r="E957" s="176">
        <f>F957-3</f>
        <v>45600</v>
      </c>
      <c r="F957" s="176">
        <v>45603</v>
      </c>
      <c r="G957" s="176">
        <f>F957+2</f>
        <v>45605</v>
      </c>
    </row>
    <row r="958" spans="1:8">
      <c r="B958" s="256" t="s">
        <v>1523</v>
      </c>
      <c r="C958" s="226" t="s">
        <v>1522</v>
      </c>
      <c r="D958" s="809"/>
      <c r="E958" s="176">
        <f>F958-3</f>
        <v>45607</v>
      </c>
      <c r="F958" s="176">
        <f>F957+7</f>
        <v>45610</v>
      </c>
      <c r="G958" s="176">
        <f>F958+2</f>
        <v>45612</v>
      </c>
    </row>
    <row r="959" spans="1:8">
      <c r="B959" s="256" t="s">
        <v>1521</v>
      </c>
      <c r="C959" s="226" t="s">
        <v>1520</v>
      </c>
      <c r="D959" s="809"/>
      <c r="E959" s="176">
        <f>F959-3</f>
        <v>45614</v>
      </c>
      <c r="F959" s="176">
        <f>F958+7</f>
        <v>45617</v>
      </c>
      <c r="G959" s="176">
        <f>F959+2</f>
        <v>45619</v>
      </c>
    </row>
    <row r="960" spans="1:8">
      <c r="B960" s="256" t="s">
        <v>1519</v>
      </c>
      <c r="C960" s="226" t="s">
        <v>1518</v>
      </c>
      <c r="D960" s="809"/>
      <c r="E960" s="176">
        <f>F960-3</f>
        <v>45621</v>
      </c>
      <c r="F960" s="176">
        <f>F959+7</f>
        <v>45624</v>
      </c>
      <c r="G960" s="176">
        <f>F960+2</f>
        <v>45626</v>
      </c>
    </row>
    <row r="961" spans="1:7">
      <c r="B961" s="256" t="s">
        <v>1517</v>
      </c>
      <c r="C961" s="226" t="s">
        <v>1516</v>
      </c>
      <c r="D961" s="810"/>
      <c r="E961" s="176">
        <f>F961-3</f>
        <v>45628</v>
      </c>
      <c r="F961" s="176">
        <f>F960+7</f>
        <v>45631</v>
      </c>
      <c r="G961" s="176">
        <f>F961+2</f>
        <v>45633</v>
      </c>
    </row>
    <row r="962" spans="1:7">
      <c r="B962" s="173"/>
      <c r="C962" s="173"/>
    </row>
    <row r="963" spans="1:7">
      <c r="A963" s="223" t="s">
        <v>1515</v>
      </c>
      <c r="C963" s="174"/>
    </row>
    <row r="964" spans="1:7">
      <c r="B964" s="811" t="s">
        <v>1472</v>
      </c>
      <c r="C964" s="811" t="s">
        <v>20</v>
      </c>
      <c r="D964" s="816" t="s">
        <v>21</v>
      </c>
      <c r="E964" s="247" t="s">
        <v>126</v>
      </c>
      <c r="F964" s="247" t="s">
        <v>126</v>
      </c>
      <c r="G964" s="247" t="s">
        <v>1515</v>
      </c>
    </row>
    <row r="965" spans="1:7">
      <c r="B965" s="812"/>
      <c r="C965" s="812"/>
      <c r="D965" s="817"/>
      <c r="E965" s="247" t="s">
        <v>1026</v>
      </c>
      <c r="F965" s="247" t="s">
        <v>23</v>
      </c>
      <c r="G965" s="247" t="s">
        <v>24</v>
      </c>
    </row>
    <row r="966" spans="1:7" ht="16.5" customHeight="1">
      <c r="B966" s="256" t="s">
        <v>1505</v>
      </c>
      <c r="C966" s="226" t="s">
        <v>1514</v>
      </c>
      <c r="D966" s="808" t="s">
        <v>1508</v>
      </c>
      <c r="E966" s="176">
        <f>F966-4</f>
        <v>45594</v>
      </c>
      <c r="F966" s="176">
        <v>45598</v>
      </c>
      <c r="G966" s="176">
        <f>F966+3</f>
        <v>45601</v>
      </c>
    </row>
    <row r="967" spans="1:7">
      <c r="B967" s="256" t="s">
        <v>1512</v>
      </c>
      <c r="C967" s="226" t="s">
        <v>1513</v>
      </c>
      <c r="D967" s="809"/>
      <c r="E967" s="176">
        <f>F967-4</f>
        <v>45601</v>
      </c>
      <c r="F967" s="176">
        <f>F966+7</f>
        <v>45605</v>
      </c>
      <c r="G967" s="176">
        <f>F967+3</f>
        <v>45608</v>
      </c>
    </row>
    <row r="968" spans="1:7">
      <c r="B968" s="256" t="s">
        <v>1505</v>
      </c>
      <c r="C968" s="226" t="s">
        <v>1486</v>
      </c>
      <c r="D968" s="809"/>
      <c r="E968" s="176">
        <f>F968-4</f>
        <v>45608</v>
      </c>
      <c r="F968" s="176">
        <f>F967+7</f>
        <v>45612</v>
      </c>
      <c r="G968" s="176">
        <f>F968+3</f>
        <v>45615</v>
      </c>
    </row>
    <row r="969" spans="1:7">
      <c r="B969" s="256" t="s">
        <v>1512</v>
      </c>
      <c r="C969" s="226" t="s">
        <v>1503</v>
      </c>
      <c r="D969" s="809"/>
      <c r="E969" s="176">
        <f>F969-4</f>
        <v>45615</v>
      </c>
      <c r="F969" s="176">
        <f>F968+7</f>
        <v>45619</v>
      </c>
      <c r="G969" s="176">
        <f>F969+3</f>
        <v>45622</v>
      </c>
    </row>
    <row r="970" spans="1:7">
      <c r="B970" s="256" t="s">
        <v>1511</v>
      </c>
      <c r="C970" s="226" t="s">
        <v>1483</v>
      </c>
      <c r="D970" s="810"/>
      <c r="E970" s="176">
        <f>F970-4</f>
        <v>45622</v>
      </c>
      <c r="F970" s="176">
        <f>F969+7</f>
        <v>45626</v>
      </c>
      <c r="G970" s="176">
        <f>F970+3</f>
        <v>45629</v>
      </c>
    </row>
    <row r="971" spans="1:7">
      <c r="B971" s="190"/>
      <c r="C971" s="190"/>
      <c r="D971" s="225"/>
      <c r="E971" s="187"/>
      <c r="F971" s="187"/>
      <c r="G971" s="187"/>
    </row>
    <row r="972" spans="1:7">
      <c r="A972" s="223" t="s">
        <v>1510</v>
      </c>
      <c r="B972" s="173"/>
      <c r="C972" s="173"/>
    </row>
    <row r="973" spans="1:7">
      <c r="B973" s="811" t="s">
        <v>1069</v>
      </c>
      <c r="C973" s="811" t="s">
        <v>20</v>
      </c>
      <c r="D973" s="816" t="s">
        <v>21</v>
      </c>
      <c r="E973" s="247" t="s">
        <v>126</v>
      </c>
      <c r="F973" s="247" t="s">
        <v>126</v>
      </c>
      <c r="G973" s="247" t="s">
        <v>1509</v>
      </c>
    </row>
    <row r="974" spans="1:7">
      <c r="B974" s="812"/>
      <c r="C974" s="812"/>
      <c r="D974" s="817"/>
      <c r="E974" s="247" t="s">
        <v>1026</v>
      </c>
      <c r="F974" s="247" t="s">
        <v>23</v>
      </c>
      <c r="G974" s="247" t="s">
        <v>24</v>
      </c>
    </row>
    <row r="975" spans="1:7" ht="16.5" customHeight="1">
      <c r="B975" s="256" t="s">
        <v>1505</v>
      </c>
      <c r="C975" s="226" t="s">
        <v>1459</v>
      </c>
      <c r="D975" s="808" t="s">
        <v>1508</v>
      </c>
      <c r="E975" s="176">
        <f>F975-4</f>
        <v>45594</v>
      </c>
      <c r="F975" s="176">
        <v>45598</v>
      </c>
      <c r="G975" s="176">
        <f>F975+2</f>
        <v>45600</v>
      </c>
    </row>
    <row r="976" spans="1:7">
      <c r="B976" s="256" t="s">
        <v>1507</v>
      </c>
      <c r="C976" s="226" t="s">
        <v>1506</v>
      </c>
      <c r="D976" s="809"/>
      <c r="E976" s="176">
        <f>F976-4</f>
        <v>45601</v>
      </c>
      <c r="F976" s="176">
        <f>F975+7</f>
        <v>45605</v>
      </c>
      <c r="G976" s="176">
        <f>F976+2</f>
        <v>45607</v>
      </c>
    </row>
    <row r="977" spans="1:7">
      <c r="B977" s="256" t="s">
        <v>1505</v>
      </c>
      <c r="C977" s="226" t="s">
        <v>1486</v>
      </c>
      <c r="D977" s="809"/>
      <c r="E977" s="176">
        <f>F977-4</f>
        <v>45608</v>
      </c>
      <c r="F977" s="176">
        <f>F976+7</f>
        <v>45612</v>
      </c>
      <c r="G977" s="176">
        <f>F977+2</f>
        <v>45614</v>
      </c>
    </row>
    <row r="978" spans="1:7">
      <c r="B978" s="256" t="s">
        <v>1504</v>
      </c>
      <c r="C978" s="226" t="s">
        <v>1503</v>
      </c>
      <c r="D978" s="809"/>
      <c r="E978" s="176">
        <f>F978-4</f>
        <v>45615</v>
      </c>
      <c r="F978" s="176">
        <f>F977+7</f>
        <v>45619</v>
      </c>
      <c r="G978" s="176">
        <f>F978+2</f>
        <v>45621</v>
      </c>
    </row>
    <row r="979" spans="1:7">
      <c r="B979" s="256" t="s">
        <v>1502</v>
      </c>
      <c r="C979" s="226" t="s">
        <v>1483</v>
      </c>
      <c r="D979" s="810"/>
      <c r="E979" s="176">
        <f>F979-4</f>
        <v>45622</v>
      </c>
      <c r="F979" s="176">
        <f>F978+7</f>
        <v>45626</v>
      </c>
      <c r="G979" s="176">
        <f>F979+2</f>
        <v>45628</v>
      </c>
    </row>
    <row r="980" spans="1:7">
      <c r="B980" s="209"/>
      <c r="C980" s="190"/>
      <c r="D980" s="225"/>
      <c r="E980" s="187"/>
      <c r="F980" s="187"/>
      <c r="G980" s="187"/>
    </row>
    <row r="981" spans="1:7">
      <c r="A981" s="822" t="s">
        <v>1501</v>
      </c>
      <c r="B981" s="822"/>
    </row>
    <row r="982" spans="1:7">
      <c r="B982" s="811" t="s">
        <v>1500</v>
      </c>
      <c r="C982" s="811" t="s">
        <v>20</v>
      </c>
      <c r="D982" s="816" t="s">
        <v>21</v>
      </c>
      <c r="E982" s="247" t="s">
        <v>126</v>
      </c>
      <c r="F982" s="247" t="s">
        <v>126</v>
      </c>
      <c r="G982" s="247" t="s">
        <v>1490</v>
      </c>
    </row>
    <row r="983" spans="1:7">
      <c r="B983" s="812"/>
      <c r="C983" s="812"/>
      <c r="D983" s="817"/>
      <c r="E983" s="247" t="s">
        <v>1026</v>
      </c>
      <c r="F983" s="247" t="s">
        <v>23</v>
      </c>
      <c r="G983" s="247" t="s">
        <v>24</v>
      </c>
    </row>
    <row r="984" spans="1:7">
      <c r="B984" s="256" t="s">
        <v>1494</v>
      </c>
      <c r="C984" s="226" t="s">
        <v>1499</v>
      </c>
      <c r="D984" s="820" t="s">
        <v>1498</v>
      </c>
      <c r="E984" s="176">
        <f>F984-4</f>
        <v>45599</v>
      </c>
      <c r="F984" s="176">
        <v>45603</v>
      </c>
      <c r="G984" s="176">
        <f>F984+2</f>
        <v>45605</v>
      </c>
    </row>
    <row r="985" spans="1:7">
      <c r="B985" s="256" t="s">
        <v>1494</v>
      </c>
      <c r="C985" s="226" t="s">
        <v>1497</v>
      </c>
      <c r="D985" s="820"/>
      <c r="E985" s="176">
        <f>F985-4</f>
        <v>45606</v>
      </c>
      <c r="F985" s="176">
        <f t="shared" ref="F985:G988" si="1">F984+7</f>
        <v>45610</v>
      </c>
      <c r="G985" s="176">
        <f t="shared" si="1"/>
        <v>45612</v>
      </c>
    </row>
    <row r="986" spans="1:7">
      <c r="B986" s="256" t="s">
        <v>1496</v>
      </c>
      <c r="C986" s="226" t="s">
        <v>1495</v>
      </c>
      <c r="D986" s="820"/>
      <c r="E986" s="176">
        <f>F986-4</f>
        <v>45613</v>
      </c>
      <c r="F986" s="176">
        <f t="shared" si="1"/>
        <v>45617</v>
      </c>
      <c r="G986" s="176">
        <f t="shared" si="1"/>
        <v>45619</v>
      </c>
    </row>
    <row r="987" spans="1:7">
      <c r="B987" s="256" t="s">
        <v>1494</v>
      </c>
      <c r="C987" s="226" t="s">
        <v>1493</v>
      </c>
      <c r="D987" s="820"/>
      <c r="E987" s="176">
        <f>F987-4</f>
        <v>45620</v>
      </c>
      <c r="F987" s="176">
        <f t="shared" si="1"/>
        <v>45624</v>
      </c>
      <c r="G987" s="176">
        <f t="shared" si="1"/>
        <v>45626</v>
      </c>
    </row>
    <row r="988" spans="1:7">
      <c r="B988" s="256" t="s">
        <v>1492</v>
      </c>
      <c r="C988" s="226" t="s">
        <v>1491</v>
      </c>
      <c r="D988" s="820"/>
      <c r="E988" s="176">
        <f>F988-4</f>
        <v>45627</v>
      </c>
      <c r="F988" s="176">
        <f t="shared" si="1"/>
        <v>45631</v>
      </c>
      <c r="G988" s="176">
        <f t="shared" si="1"/>
        <v>45633</v>
      </c>
    </row>
    <row r="989" spans="1:7">
      <c r="B989" s="209"/>
      <c r="C989" s="209"/>
      <c r="D989" s="225"/>
      <c r="E989" s="187"/>
      <c r="F989" s="187"/>
      <c r="G989" s="187"/>
    </row>
    <row r="990" spans="1:7">
      <c r="B990" s="811" t="s">
        <v>1450</v>
      </c>
      <c r="C990" s="811" t="s">
        <v>20</v>
      </c>
      <c r="D990" s="816" t="s">
        <v>21</v>
      </c>
      <c r="E990" s="247" t="s">
        <v>126</v>
      </c>
      <c r="F990" s="247" t="s">
        <v>126</v>
      </c>
      <c r="G990" s="247" t="s">
        <v>1490</v>
      </c>
    </row>
    <row r="991" spans="1:7">
      <c r="B991" s="812"/>
      <c r="C991" s="812"/>
      <c r="D991" s="817"/>
      <c r="E991" s="247" t="s">
        <v>1026</v>
      </c>
      <c r="F991" s="247" t="s">
        <v>23</v>
      </c>
      <c r="G991" s="247" t="s">
        <v>24</v>
      </c>
    </row>
    <row r="992" spans="1:7" ht="16.5" customHeight="1">
      <c r="B992" s="256" t="s">
        <v>1487</v>
      </c>
      <c r="C992" s="226" t="s">
        <v>1489</v>
      </c>
      <c r="D992" s="820" t="s">
        <v>1488</v>
      </c>
      <c r="E992" s="176">
        <f>F992-4</f>
        <v>45593</v>
      </c>
      <c r="F992" s="176">
        <v>45597</v>
      </c>
      <c r="G992" s="176">
        <f>F992+3</f>
        <v>45600</v>
      </c>
    </row>
    <row r="993" spans="1:7">
      <c r="B993" s="256" t="s">
        <v>1485</v>
      </c>
      <c r="C993" s="226" t="s">
        <v>1456</v>
      </c>
      <c r="D993" s="820"/>
      <c r="E993" s="176">
        <f t="shared" ref="E993:F996" si="2">E992+7</f>
        <v>45600</v>
      </c>
      <c r="F993" s="176">
        <f t="shared" si="2"/>
        <v>45604</v>
      </c>
      <c r="G993" s="176">
        <f>F993+3</f>
        <v>45607</v>
      </c>
    </row>
    <row r="994" spans="1:7">
      <c r="B994" s="256" t="s">
        <v>1487</v>
      </c>
      <c r="C994" s="226" t="s">
        <v>1486</v>
      </c>
      <c r="D994" s="820"/>
      <c r="E994" s="176">
        <f t="shared" si="2"/>
        <v>45607</v>
      </c>
      <c r="F994" s="176">
        <f t="shared" si="2"/>
        <v>45611</v>
      </c>
      <c r="G994" s="176">
        <f>F994+3</f>
        <v>45614</v>
      </c>
    </row>
    <row r="995" spans="1:7">
      <c r="B995" s="256" t="s">
        <v>1485</v>
      </c>
      <c r="C995" s="226" t="s">
        <v>1453</v>
      </c>
      <c r="D995" s="820"/>
      <c r="E995" s="176">
        <f t="shared" si="2"/>
        <v>45614</v>
      </c>
      <c r="F995" s="176">
        <f t="shared" si="2"/>
        <v>45618</v>
      </c>
      <c r="G995" s="176">
        <f>F995+3</f>
        <v>45621</v>
      </c>
    </row>
    <row r="996" spans="1:7">
      <c r="B996" s="256" t="s">
        <v>1484</v>
      </c>
      <c r="C996" s="226" t="s">
        <v>1483</v>
      </c>
      <c r="D996" s="820"/>
      <c r="E996" s="176">
        <f t="shared" si="2"/>
        <v>45621</v>
      </c>
      <c r="F996" s="176">
        <f t="shared" si="2"/>
        <v>45625</v>
      </c>
      <c r="G996" s="176">
        <f>F996+3</f>
        <v>45628</v>
      </c>
    </row>
    <row r="998" spans="1:7">
      <c r="B998" s="811" t="s">
        <v>1450</v>
      </c>
      <c r="C998" s="811" t="s">
        <v>20</v>
      </c>
      <c r="D998" s="816" t="s">
        <v>21</v>
      </c>
      <c r="E998" s="247" t="s">
        <v>126</v>
      </c>
      <c r="F998" s="247" t="s">
        <v>126</v>
      </c>
      <c r="G998" s="247" t="s">
        <v>1482</v>
      </c>
    </row>
    <row r="999" spans="1:7">
      <c r="B999" s="812"/>
      <c r="C999" s="812"/>
      <c r="D999" s="817"/>
      <c r="E999" s="247" t="s">
        <v>1026</v>
      </c>
      <c r="F999" s="247" t="s">
        <v>23</v>
      </c>
      <c r="G999" s="247" t="s">
        <v>24</v>
      </c>
    </row>
    <row r="1000" spans="1:7">
      <c r="B1000" s="256" t="s">
        <v>1481</v>
      </c>
      <c r="C1000" s="226" t="s">
        <v>1480</v>
      </c>
      <c r="D1000" s="820" t="s">
        <v>1479</v>
      </c>
      <c r="E1000" s="176">
        <f>F1000-4</f>
        <v>45595</v>
      </c>
      <c r="F1000" s="176">
        <v>45599</v>
      </c>
      <c r="G1000" s="176">
        <f>F1000+3</f>
        <v>45602</v>
      </c>
    </row>
    <row r="1001" spans="1:7">
      <c r="B1001" s="256" t="s">
        <v>1478</v>
      </c>
      <c r="C1001" s="226" t="s">
        <v>1477</v>
      </c>
      <c r="D1001" s="820"/>
      <c r="E1001" s="176">
        <f t="shared" ref="E1001:G1004" si="3">E1000+7</f>
        <v>45602</v>
      </c>
      <c r="F1001" s="176">
        <f t="shared" si="3"/>
        <v>45606</v>
      </c>
      <c r="G1001" s="176">
        <f t="shared" si="3"/>
        <v>45609</v>
      </c>
    </row>
    <row r="1002" spans="1:7">
      <c r="B1002" s="256" t="s">
        <v>1476</v>
      </c>
      <c r="C1002" s="226" t="s">
        <v>1475</v>
      </c>
      <c r="D1002" s="820"/>
      <c r="E1002" s="176">
        <f t="shared" si="3"/>
        <v>45609</v>
      </c>
      <c r="F1002" s="176">
        <f t="shared" si="3"/>
        <v>45613</v>
      </c>
      <c r="G1002" s="176">
        <f t="shared" si="3"/>
        <v>45616</v>
      </c>
    </row>
    <row r="1003" spans="1:7">
      <c r="B1003" s="256" t="s">
        <v>1474</v>
      </c>
      <c r="C1003" s="226" t="s">
        <v>1473</v>
      </c>
      <c r="D1003" s="820"/>
      <c r="E1003" s="176">
        <f t="shared" si="3"/>
        <v>45616</v>
      </c>
      <c r="F1003" s="176">
        <f t="shared" si="3"/>
        <v>45620</v>
      </c>
      <c r="G1003" s="176">
        <f t="shared" si="3"/>
        <v>45623</v>
      </c>
    </row>
    <row r="1004" spans="1:7">
      <c r="B1004" s="256"/>
      <c r="C1004" s="226"/>
      <c r="D1004" s="820"/>
      <c r="E1004" s="176">
        <f t="shared" si="3"/>
        <v>45623</v>
      </c>
      <c r="F1004" s="176">
        <f t="shared" si="3"/>
        <v>45627</v>
      </c>
      <c r="G1004" s="176">
        <f t="shared" si="3"/>
        <v>45630</v>
      </c>
    </row>
    <row r="1005" spans="1:7">
      <c r="B1005" s="173"/>
      <c r="C1005" s="173"/>
    </row>
    <row r="1006" spans="1:7">
      <c r="A1006" s="223" t="s">
        <v>1449</v>
      </c>
    </row>
    <row r="1007" spans="1:7">
      <c r="B1007" s="811" t="s">
        <v>1472</v>
      </c>
      <c r="C1007" s="811" t="s">
        <v>20</v>
      </c>
      <c r="D1007" s="816" t="s">
        <v>21</v>
      </c>
      <c r="E1007" s="247" t="s">
        <v>126</v>
      </c>
      <c r="F1007" s="247" t="s">
        <v>126</v>
      </c>
      <c r="G1007" s="247" t="s">
        <v>1471</v>
      </c>
    </row>
    <row r="1008" spans="1:7">
      <c r="B1008" s="812"/>
      <c r="C1008" s="812"/>
      <c r="D1008" s="817"/>
      <c r="E1008" s="247" t="s">
        <v>1026</v>
      </c>
      <c r="F1008" s="247" t="s">
        <v>23</v>
      </c>
      <c r="G1008" s="247" t="s">
        <v>24</v>
      </c>
    </row>
    <row r="1009" spans="2:7">
      <c r="B1009" s="256" t="s">
        <v>1470</v>
      </c>
      <c r="C1009" s="226" t="s">
        <v>1469</v>
      </c>
      <c r="D1009" s="820" t="s">
        <v>1468</v>
      </c>
      <c r="E1009" s="176">
        <f>F1009-5</f>
        <v>45596</v>
      </c>
      <c r="F1009" s="176">
        <v>45601</v>
      </c>
      <c r="G1009" s="176">
        <f>F1009+3</f>
        <v>45604</v>
      </c>
    </row>
    <row r="1010" spans="2:7">
      <c r="B1010" s="256" t="s">
        <v>1467</v>
      </c>
      <c r="C1010" s="226" t="s">
        <v>1466</v>
      </c>
      <c r="D1010" s="820"/>
      <c r="E1010" s="176">
        <f>F1010-5</f>
        <v>45603</v>
      </c>
      <c r="F1010" s="176">
        <f>F1009+7</f>
        <v>45608</v>
      </c>
      <c r="G1010" s="176">
        <f>F1010+3</f>
        <v>45611</v>
      </c>
    </row>
    <row r="1011" spans="2:7">
      <c r="B1011" s="256" t="s">
        <v>1465</v>
      </c>
      <c r="C1011" s="226" t="s">
        <v>1464</v>
      </c>
      <c r="D1011" s="820"/>
      <c r="E1011" s="176">
        <f>F1011-5</f>
        <v>45610</v>
      </c>
      <c r="F1011" s="176">
        <f>F1010+7</f>
        <v>45615</v>
      </c>
      <c r="G1011" s="176">
        <f>F1011+3</f>
        <v>45618</v>
      </c>
    </row>
    <row r="1012" spans="2:7">
      <c r="B1012" s="256" t="s">
        <v>1463</v>
      </c>
      <c r="C1012" s="226" t="s">
        <v>1462</v>
      </c>
      <c r="D1012" s="820"/>
      <c r="E1012" s="176">
        <f>F1012-5</f>
        <v>45617</v>
      </c>
      <c r="F1012" s="176">
        <f>F1011+7</f>
        <v>45622</v>
      </c>
      <c r="G1012" s="176">
        <f>F1012+3</f>
        <v>45625</v>
      </c>
    </row>
    <row r="1013" spans="2:7">
      <c r="B1013" s="256" t="s">
        <v>1461</v>
      </c>
      <c r="C1013" s="226" t="s">
        <v>1460</v>
      </c>
      <c r="D1013" s="820"/>
      <c r="E1013" s="176">
        <f>F1013-5</f>
        <v>45624</v>
      </c>
      <c r="F1013" s="176">
        <f>F1012+7</f>
        <v>45629</v>
      </c>
      <c r="G1013" s="176">
        <f>F1013+3</f>
        <v>45632</v>
      </c>
    </row>
    <row r="1014" spans="2:7">
      <c r="B1014" s="173" t="s">
        <v>1145</v>
      </c>
      <c r="C1014" s="173"/>
      <c r="F1014" s="187"/>
      <c r="G1014" s="187"/>
    </row>
    <row r="1015" spans="2:7">
      <c r="B1015" s="811" t="s">
        <v>1450</v>
      </c>
      <c r="C1015" s="811" t="s">
        <v>20</v>
      </c>
      <c r="D1015" s="816" t="s">
        <v>21</v>
      </c>
      <c r="E1015" s="247" t="s">
        <v>126</v>
      </c>
      <c r="F1015" s="247" t="s">
        <v>126</v>
      </c>
      <c r="G1015" s="247" t="s">
        <v>1449</v>
      </c>
    </row>
    <row r="1016" spans="2:7">
      <c r="B1016" s="812"/>
      <c r="C1016" s="812"/>
      <c r="D1016" s="817"/>
      <c r="E1016" s="247" t="s">
        <v>1026</v>
      </c>
      <c r="F1016" s="247" t="s">
        <v>23</v>
      </c>
      <c r="G1016" s="247" t="s">
        <v>24</v>
      </c>
    </row>
    <row r="1017" spans="2:7">
      <c r="B1017" s="256" t="s">
        <v>1454</v>
      </c>
      <c r="C1017" s="226" t="s">
        <v>1459</v>
      </c>
      <c r="D1017" s="820" t="s">
        <v>1458</v>
      </c>
      <c r="E1017" s="176">
        <f>F1017-4</f>
        <v>45593</v>
      </c>
      <c r="F1017" s="176">
        <v>45597</v>
      </c>
      <c r="G1017" s="176">
        <f>F1017+2</f>
        <v>45599</v>
      </c>
    </row>
    <row r="1018" spans="2:7">
      <c r="B1018" s="256" t="s">
        <v>1457</v>
      </c>
      <c r="C1018" s="226" t="s">
        <v>1456</v>
      </c>
      <c r="D1018" s="820"/>
      <c r="E1018" s="176">
        <f>F1018-4</f>
        <v>45600</v>
      </c>
      <c r="F1018" s="176">
        <f>F1017+7</f>
        <v>45604</v>
      </c>
      <c r="G1018" s="176">
        <f>F1018+2</f>
        <v>45606</v>
      </c>
    </row>
    <row r="1019" spans="2:7">
      <c r="B1019" s="256" t="s">
        <v>1454</v>
      </c>
      <c r="C1019" s="226" t="s">
        <v>1455</v>
      </c>
      <c r="D1019" s="820"/>
      <c r="E1019" s="176">
        <f>F1019-4</f>
        <v>45607</v>
      </c>
      <c r="F1019" s="176">
        <f>F1018+7</f>
        <v>45611</v>
      </c>
      <c r="G1019" s="176">
        <f>F1019+2</f>
        <v>45613</v>
      </c>
    </row>
    <row r="1020" spans="2:7">
      <c r="B1020" s="256" t="s">
        <v>1454</v>
      </c>
      <c r="C1020" s="226" t="s">
        <v>1453</v>
      </c>
      <c r="D1020" s="820"/>
      <c r="E1020" s="176">
        <f>F1020-4</f>
        <v>45614</v>
      </c>
      <c r="F1020" s="176">
        <f>F1019+7</f>
        <v>45618</v>
      </c>
      <c r="G1020" s="176">
        <f>F1020+2</f>
        <v>45620</v>
      </c>
    </row>
    <row r="1021" spans="2:7">
      <c r="B1021" s="256" t="s">
        <v>1452</v>
      </c>
      <c r="C1021" s="226" t="s">
        <v>1451</v>
      </c>
      <c r="D1021" s="820"/>
      <c r="E1021" s="176">
        <f>F1021-4</f>
        <v>45621</v>
      </c>
      <c r="F1021" s="176">
        <f>F1020+7</f>
        <v>45625</v>
      </c>
      <c r="G1021" s="176">
        <f>F1021+2</f>
        <v>45627</v>
      </c>
    </row>
    <row r="1022" spans="2:7">
      <c r="B1022" s="209"/>
      <c r="C1022" s="209"/>
      <c r="D1022" s="225"/>
      <c r="E1022" s="187"/>
      <c r="F1022" s="187"/>
      <c r="G1022" s="187"/>
    </row>
    <row r="1023" spans="2:7">
      <c r="B1023" s="811" t="s">
        <v>1450</v>
      </c>
      <c r="C1023" s="811" t="s">
        <v>20</v>
      </c>
      <c r="D1023" s="816" t="s">
        <v>21</v>
      </c>
      <c r="E1023" s="247" t="s">
        <v>126</v>
      </c>
      <c r="F1023" s="247" t="s">
        <v>126</v>
      </c>
      <c r="G1023" s="247" t="s">
        <v>1449</v>
      </c>
    </row>
    <row r="1024" spans="2:7">
      <c r="B1024" s="812"/>
      <c r="C1024" s="812"/>
      <c r="D1024" s="817"/>
      <c r="E1024" s="247" t="s">
        <v>1026</v>
      </c>
      <c r="F1024" s="247" t="s">
        <v>23</v>
      </c>
      <c r="G1024" s="247" t="s">
        <v>24</v>
      </c>
    </row>
    <row r="1025" spans="1:7">
      <c r="B1025" s="256" t="s">
        <v>1448</v>
      </c>
      <c r="C1025" s="226" t="s">
        <v>1447</v>
      </c>
      <c r="D1025" s="808" t="s">
        <v>1446</v>
      </c>
      <c r="E1025" s="176">
        <f>F1025-4</f>
        <v>45594</v>
      </c>
      <c r="F1025" s="176">
        <v>45598</v>
      </c>
      <c r="G1025" s="176">
        <f>F1025+2</f>
        <v>45600</v>
      </c>
    </row>
    <row r="1026" spans="1:7">
      <c r="B1026" s="256" t="s">
        <v>1445</v>
      </c>
      <c r="C1026" s="226" t="s">
        <v>1444</v>
      </c>
      <c r="D1026" s="809"/>
      <c r="E1026" s="176">
        <f t="shared" ref="E1026:F1029" si="4">E1025+7</f>
        <v>45601</v>
      </c>
      <c r="F1026" s="176">
        <f t="shared" si="4"/>
        <v>45605</v>
      </c>
      <c r="G1026" s="176">
        <f>F1026+2</f>
        <v>45607</v>
      </c>
    </row>
    <row r="1027" spans="1:7">
      <c r="B1027" s="256" t="s">
        <v>1443</v>
      </c>
      <c r="C1027" s="226" t="s">
        <v>1442</v>
      </c>
      <c r="D1027" s="809"/>
      <c r="E1027" s="176">
        <f t="shared" si="4"/>
        <v>45608</v>
      </c>
      <c r="F1027" s="176">
        <f t="shared" si="4"/>
        <v>45612</v>
      </c>
      <c r="G1027" s="176">
        <f>F1027+2</f>
        <v>45614</v>
      </c>
    </row>
    <row r="1028" spans="1:7">
      <c r="B1028" s="256" t="s">
        <v>1441</v>
      </c>
      <c r="C1028" s="226" t="s">
        <v>1440</v>
      </c>
      <c r="D1028" s="809"/>
      <c r="E1028" s="176">
        <f t="shared" si="4"/>
        <v>45615</v>
      </c>
      <c r="F1028" s="176">
        <f t="shared" si="4"/>
        <v>45619</v>
      </c>
      <c r="G1028" s="176">
        <f>F1028+2</f>
        <v>45621</v>
      </c>
    </row>
    <row r="1029" spans="1:7">
      <c r="B1029" s="256" t="s">
        <v>1439</v>
      </c>
      <c r="C1029" s="226" t="s">
        <v>1438</v>
      </c>
      <c r="D1029" s="810"/>
      <c r="E1029" s="176">
        <f t="shared" si="4"/>
        <v>45622</v>
      </c>
      <c r="F1029" s="176">
        <f t="shared" si="4"/>
        <v>45626</v>
      </c>
      <c r="G1029" s="176">
        <f>F1029+2</f>
        <v>45628</v>
      </c>
    </row>
    <row r="1030" spans="1:7">
      <c r="B1030" s="255"/>
      <c r="C1030" s="254"/>
    </row>
    <row r="1031" spans="1:7">
      <c r="A1031" s="223" t="s">
        <v>1419</v>
      </c>
      <c r="B1031" s="174"/>
      <c r="C1031" s="174"/>
    </row>
    <row r="1032" spans="1:7">
      <c r="A1032" s="223"/>
      <c r="B1032" s="811" t="s">
        <v>1396</v>
      </c>
      <c r="C1032" s="811" t="s">
        <v>20</v>
      </c>
      <c r="D1032" s="816" t="s">
        <v>21</v>
      </c>
      <c r="E1032" s="247" t="s">
        <v>126</v>
      </c>
      <c r="F1032" s="247" t="s">
        <v>126</v>
      </c>
      <c r="G1032" s="247" t="s">
        <v>1419</v>
      </c>
    </row>
    <row r="1033" spans="1:7">
      <c r="B1033" s="812"/>
      <c r="C1033" s="812"/>
      <c r="D1033" s="817"/>
      <c r="E1033" s="247" t="s">
        <v>1026</v>
      </c>
      <c r="F1033" s="247" t="s">
        <v>23</v>
      </c>
      <c r="G1033" s="247" t="s">
        <v>24</v>
      </c>
    </row>
    <row r="1034" spans="1:7">
      <c r="B1034" s="179" t="s">
        <v>1432</v>
      </c>
      <c r="C1034" s="179" t="s">
        <v>1437</v>
      </c>
      <c r="D1034" s="820" t="s">
        <v>1436</v>
      </c>
      <c r="E1034" s="176">
        <f>F1034-4</f>
        <v>45597</v>
      </c>
      <c r="F1034" s="176">
        <v>45601</v>
      </c>
      <c r="G1034" s="176">
        <f>F1034+1</f>
        <v>45602</v>
      </c>
    </row>
    <row r="1035" spans="1:7">
      <c r="B1035" s="179" t="s">
        <v>1432</v>
      </c>
      <c r="C1035" s="179" t="s">
        <v>1435</v>
      </c>
      <c r="D1035" s="820"/>
      <c r="E1035" s="176">
        <f>F1035-4</f>
        <v>45604</v>
      </c>
      <c r="F1035" s="176">
        <f>F1034+7</f>
        <v>45608</v>
      </c>
      <c r="G1035" s="176">
        <f>F1035+1</f>
        <v>45609</v>
      </c>
    </row>
    <row r="1036" spans="1:7">
      <c r="B1036" s="179" t="s">
        <v>1432</v>
      </c>
      <c r="C1036" s="179" t="s">
        <v>1434</v>
      </c>
      <c r="D1036" s="820"/>
      <c r="E1036" s="176">
        <f>F1036-4</f>
        <v>45611</v>
      </c>
      <c r="F1036" s="176">
        <f>F1035+7</f>
        <v>45615</v>
      </c>
      <c r="G1036" s="176">
        <f>F1036+1</f>
        <v>45616</v>
      </c>
    </row>
    <row r="1037" spans="1:7">
      <c r="B1037" s="179" t="s">
        <v>1432</v>
      </c>
      <c r="C1037" s="179" t="s">
        <v>1433</v>
      </c>
      <c r="D1037" s="820"/>
      <c r="E1037" s="176">
        <f>F1037-4</f>
        <v>45618</v>
      </c>
      <c r="F1037" s="176">
        <f>F1036+7</f>
        <v>45622</v>
      </c>
      <c r="G1037" s="176">
        <f>F1037+1</f>
        <v>45623</v>
      </c>
    </row>
    <row r="1038" spans="1:7">
      <c r="B1038" s="179" t="s">
        <v>1432</v>
      </c>
      <c r="C1038" s="179" t="s">
        <v>1431</v>
      </c>
      <c r="D1038" s="820"/>
      <c r="E1038" s="176">
        <f>F1038-4</f>
        <v>45625</v>
      </c>
      <c r="F1038" s="176">
        <f>F1037+7</f>
        <v>45629</v>
      </c>
      <c r="G1038" s="176">
        <f>F1038+1</f>
        <v>45630</v>
      </c>
    </row>
    <row r="1039" spans="1:7">
      <c r="B1039" s="173"/>
      <c r="C1039" s="173"/>
    </row>
    <row r="1040" spans="1:7">
      <c r="B1040" s="811" t="s">
        <v>1396</v>
      </c>
      <c r="C1040" s="811" t="s">
        <v>20</v>
      </c>
      <c r="D1040" s="816" t="s">
        <v>21</v>
      </c>
      <c r="E1040" s="247" t="s">
        <v>126</v>
      </c>
      <c r="F1040" s="247" t="s">
        <v>126</v>
      </c>
      <c r="G1040" s="247" t="s">
        <v>1419</v>
      </c>
    </row>
    <row r="1041" spans="2:7">
      <c r="B1041" s="812"/>
      <c r="C1041" s="812"/>
      <c r="D1041" s="817"/>
      <c r="E1041" s="247" t="s">
        <v>1026</v>
      </c>
      <c r="F1041" s="247" t="s">
        <v>23</v>
      </c>
      <c r="G1041" s="247" t="s">
        <v>24</v>
      </c>
    </row>
    <row r="1042" spans="2:7">
      <c r="B1042" s="179" t="s">
        <v>1427</v>
      </c>
      <c r="C1042" s="179" t="s">
        <v>1430</v>
      </c>
      <c r="D1042" s="820" t="s">
        <v>1429</v>
      </c>
      <c r="E1042" s="176">
        <f>F1042-4</f>
        <v>45599</v>
      </c>
      <c r="F1042" s="176">
        <v>45603</v>
      </c>
      <c r="G1042" s="176">
        <f>F1042+2</f>
        <v>45605</v>
      </c>
    </row>
    <row r="1043" spans="2:7">
      <c r="B1043" s="179" t="s">
        <v>1425</v>
      </c>
      <c r="C1043" s="179" t="s">
        <v>1428</v>
      </c>
      <c r="D1043" s="820"/>
      <c r="E1043" s="176">
        <f>F1043-4</f>
        <v>45606</v>
      </c>
      <c r="F1043" s="176">
        <f>F1042+7</f>
        <v>45610</v>
      </c>
      <c r="G1043" s="176">
        <f>F1043+2</f>
        <v>45612</v>
      </c>
    </row>
    <row r="1044" spans="2:7">
      <c r="B1044" s="179" t="s">
        <v>1427</v>
      </c>
      <c r="C1044" s="179" t="s">
        <v>1426</v>
      </c>
      <c r="D1044" s="820"/>
      <c r="E1044" s="176">
        <f>F1044-4</f>
        <v>45613</v>
      </c>
      <c r="F1044" s="176">
        <f>F1043+7</f>
        <v>45617</v>
      </c>
      <c r="G1044" s="176">
        <f>F1044+2</f>
        <v>45619</v>
      </c>
    </row>
    <row r="1045" spans="2:7">
      <c r="B1045" s="179" t="s">
        <v>1425</v>
      </c>
      <c r="C1045" s="179" t="s">
        <v>1120</v>
      </c>
      <c r="D1045" s="820"/>
      <c r="E1045" s="176">
        <f>F1045-4</f>
        <v>45620</v>
      </c>
      <c r="F1045" s="176">
        <f>F1044+7</f>
        <v>45624</v>
      </c>
      <c r="G1045" s="176">
        <f>F1045+2</f>
        <v>45626</v>
      </c>
    </row>
    <row r="1046" spans="2:7">
      <c r="B1046" s="179" t="s">
        <v>1424</v>
      </c>
      <c r="C1046" s="179" t="s">
        <v>1330</v>
      </c>
      <c r="D1046" s="820"/>
      <c r="E1046" s="176">
        <f>F1046-4</f>
        <v>45627</v>
      </c>
      <c r="F1046" s="176">
        <f>F1045+7</f>
        <v>45631</v>
      </c>
      <c r="G1046" s="176">
        <f>F1046+2</f>
        <v>45633</v>
      </c>
    </row>
    <row r="1048" spans="2:7">
      <c r="B1048" s="811" t="s">
        <v>1396</v>
      </c>
      <c r="C1048" s="811" t="s">
        <v>20</v>
      </c>
      <c r="D1048" s="816" t="s">
        <v>21</v>
      </c>
      <c r="E1048" s="247" t="s">
        <v>126</v>
      </c>
      <c r="F1048" s="247" t="s">
        <v>126</v>
      </c>
      <c r="G1048" s="247" t="s">
        <v>1419</v>
      </c>
    </row>
    <row r="1049" spans="2:7">
      <c r="B1049" s="812"/>
      <c r="C1049" s="812"/>
      <c r="D1049" s="817"/>
      <c r="E1049" s="247" t="s">
        <v>1026</v>
      </c>
      <c r="F1049" s="247" t="s">
        <v>23</v>
      </c>
      <c r="G1049" s="247" t="s">
        <v>24</v>
      </c>
    </row>
    <row r="1050" spans="2:7">
      <c r="B1050" s="179" t="s">
        <v>1420</v>
      </c>
      <c r="C1050" s="179" t="s">
        <v>1423</v>
      </c>
      <c r="D1050" s="820" t="s">
        <v>1422</v>
      </c>
      <c r="E1050" s="176">
        <f>F1050-4</f>
        <v>45593</v>
      </c>
      <c r="F1050" s="176">
        <v>45597</v>
      </c>
      <c r="G1050" s="176">
        <f>F1050+3</f>
        <v>45600</v>
      </c>
    </row>
    <row r="1051" spans="2:7">
      <c r="B1051" s="179" t="s">
        <v>1420</v>
      </c>
      <c r="C1051" s="179" t="s">
        <v>1421</v>
      </c>
      <c r="D1051" s="820"/>
      <c r="E1051" s="176">
        <f>F1051-4</f>
        <v>45600</v>
      </c>
      <c r="F1051" s="176">
        <f>F1050+7</f>
        <v>45604</v>
      </c>
      <c r="G1051" s="176">
        <f>F1051+3</f>
        <v>45607</v>
      </c>
    </row>
    <row r="1052" spans="2:7">
      <c r="B1052" s="179" t="s">
        <v>1420</v>
      </c>
      <c r="C1052" s="179" t="s">
        <v>812</v>
      </c>
      <c r="D1052" s="820"/>
      <c r="E1052" s="176">
        <f>F1052-4</f>
        <v>45607</v>
      </c>
      <c r="F1052" s="176">
        <f>F1051+7</f>
        <v>45611</v>
      </c>
      <c r="G1052" s="176">
        <f>F1052+3</f>
        <v>45614</v>
      </c>
    </row>
    <row r="1053" spans="2:7">
      <c r="B1053" s="179" t="s">
        <v>1420</v>
      </c>
      <c r="C1053" s="179" t="s">
        <v>813</v>
      </c>
      <c r="D1053" s="820"/>
      <c r="E1053" s="176">
        <f>F1053-4</f>
        <v>45614</v>
      </c>
      <c r="F1053" s="176">
        <f>F1052+7</f>
        <v>45618</v>
      </c>
      <c r="G1053" s="176">
        <f>F1053+3</f>
        <v>45621</v>
      </c>
    </row>
    <row r="1054" spans="2:7">
      <c r="B1054" s="179" t="s">
        <v>1420</v>
      </c>
      <c r="C1054" s="179" t="s">
        <v>814</v>
      </c>
      <c r="D1054" s="820"/>
      <c r="E1054" s="176">
        <f>F1054-4</f>
        <v>45621</v>
      </c>
      <c r="F1054" s="176">
        <f>F1053+7</f>
        <v>45625</v>
      </c>
      <c r="G1054" s="176">
        <f>F1054+3</f>
        <v>45628</v>
      </c>
    </row>
    <row r="1055" spans="2:7">
      <c r="C1055" s="173"/>
    </row>
    <row r="1056" spans="2:7">
      <c r="B1056" s="811" t="s">
        <v>1396</v>
      </c>
      <c r="C1056" s="811" t="s">
        <v>20</v>
      </c>
      <c r="D1056" s="816" t="s">
        <v>21</v>
      </c>
      <c r="E1056" s="247" t="s">
        <v>126</v>
      </c>
      <c r="F1056" s="247" t="s">
        <v>126</v>
      </c>
      <c r="G1056" s="247" t="s">
        <v>1419</v>
      </c>
    </row>
    <row r="1057" spans="1:7">
      <c r="B1057" s="812"/>
      <c r="C1057" s="812"/>
      <c r="D1057" s="817"/>
      <c r="E1057" s="247" t="s">
        <v>1026</v>
      </c>
      <c r="F1057" s="247" t="s">
        <v>23</v>
      </c>
      <c r="G1057" s="247" t="s">
        <v>24</v>
      </c>
    </row>
    <row r="1058" spans="1:7">
      <c r="B1058" s="179" t="s">
        <v>1416</v>
      </c>
      <c r="C1058" s="179" t="s">
        <v>1391</v>
      </c>
      <c r="D1058" s="820" t="s">
        <v>1418</v>
      </c>
      <c r="E1058" s="176">
        <f>F1058-4</f>
        <v>45595</v>
      </c>
      <c r="F1058" s="176">
        <v>45599</v>
      </c>
      <c r="G1058" s="176">
        <f>F1058+2</f>
        <v>45601</v>
      </c>
    </row>
    <row r="1059" spans="1:7">
      <c r="B1059" s="179" t="s">
        <v>1416</v>
      </c>
      <c r="C1059" s="179" t="s">
        <v>1417</v>
      </c>
      <c r="D1059" s="820"/>
      <c r="E1059" s="176">
        <f>F1059-4</f>
        <v>45602</v>
      </c>
      <c r="F1059" s="176">
        <f>F1058+7</f>
        <v>45606</v>
      </c>
      <c r="G1059" s="176">
        <f>F1059+2</f>
        <v>45608</v>
      </c>
    </row>
    <row r="1060" spans="1:7">
      <c r="B1060" s="179" t="s">
        <v>1416</v>
      </c>
      <c r="C1060" s="179" t="s">
        <v>821</v>
      </c>
      <c r="D1060" s="820"/>
      <c r="E1060" s="176">
        <f>F1060-4</f>
        <v>45609</v>
      </c>
      <c r="F1060" s="176">
        <f>F1059+7</f>
        <v>45613</v>
      </c>
      <c r="G1060" s="176">
        <f>F1060+2</f>
        <v>45615</v>
      </c>
    </row>
    <row r="1061" spans="1:7">
      <c r="B1061" s="179" t="s">
        <v>1416</v>
      </c>
      <c r="C1061" s="179" t="s">
        <v>822</v>
      </c>
      <c r="D1061" s="820"/>
      <c r="E1061" s="176">
        <f>F1061-4</f>
        <v>45616</v>
      </c>
      <c r="F1061" s="176">
        <f>F1060+7</f>
        <v>45620</v>
      </c>
      <c r="G1061" s="176">
        <f>F1061+2</f>
        <v>45622</v>
      </c>
    </row>
    <row r="1062" spans="1:7">
      <c r="B1062" s="179" t="s">
        <v>1416</v>
      </c>
      <c r="C1062" s="179" t="s">
        <v>823</v>
      </c>
      <c r="D1062" s="820"/>
      <c r="E1062" s="176">
        <f>F1062-4</f>
        <v>45623</v>
      </c>
      <c r="F1062" s="176">
        <f>F1061+7</f>
        <v>45627</v>
      </c>
      <c r="G1062" s="176">
        <f>F1062+2</f>
        <v>45629</v>
      </c>
    </row>
    <row r="1063" spans="1:7">
      <c r="B1063" s="209"/>
      <c r="C1063" s="209"/>
      <c r="D1063" s="225"/>
      <c r="E1063" s="187"/>
      <c r="F1063" s="187"/>
      <c r="G1063" s="187"/>
    </row>
    <row r="1064" spans="1:7">
      <c r="A1064" s="223" t="s">
        <v>1395</v>
      </c>
    </row>
    <row r="1065" spans="1:7">
      <c r="A1065" s="223"/>
      <c r="B1065" s="811" t="s">
        <v>1396</v>
      </c>
      <c r="C1065" s="811" t="s">
        <v>20</v>
      </c>
      <c r="D1065" s="816" t="s">
        <v>21</v>
      </c>
      <c r="E1065" s="247" t="s">
        <v>126</v>
      </c>
      <c r="F1065" s="247" t="s">
        <v>126</v>
      </c>
      <c r="G1065" s="247" t="s">
        <v>1395</v>
      </c>
    </row>
    <row r="1066" spans="1:7">
      <c r="A1066" s="223"/>
      <c r="B1066" s="812"/>
      <c r="C1066" s="812"/>
      <c r="D1066" s="817"/>
      <c r="E1066" s="247" t="s">
        <v>1026</v>
      </c>
      <c r="F1066" s="247" t="s">
        <v>23</v>
      </c>
      <c r="G1066" s="247" t="s">
        <v>24</v>
      </c>
    </row>
    <row r="1067" spans="1:7">
      <c r="A1067" s="223"/>
      <c r="B1067" s="179" t="s">
        <v>1410</v>
      </c>
      <c r="C1067" s="179" t="s">
        <v>1415</v>
      </c>
      <c r="D1067" s="820" t="s">
        <v>1414</v>
      </c>
      <c r="E1067" s="176">
        <f>F1067-4</f>
        <v>45597</v>
      </c>
      <c r="F1067" s="176">
        <v>45601</v>
      </c>
      <c r="G1067" s="176">
        <f>F1067+2</f>
        <v>45603</v>
      </c>
    </row>
    <row r="1068" spans="1:7">
      <c r="A1068" s="223"/>
      <c r="B1068" s="179" t="s">
        <v>1410</v>
      </c>
      <c r="C1068" s="179" t="s">
        <v>1413</v>
      </c>
      <c r="D1068" s="820"/>
      <c r="E1068" s="176">
        <f>F1068-4</f>
        <v>45604</v>
      </c>
      <c r="F1068" s="176">
        <f>F1067+7</f>
        <v>45608</v>
      </c>
      <c r="G1068" s="176">
        <f>F1068+2</f>
        <v>45610</v>
      </c>
    </row>
    <row r="1069" spans="1:7">
      <c r="A1069" s="223"/>
      <c r="B1069" s="179" t="s">
        <v>1410</v>
      </c>
      <c r="C1069" s="179" t="s">
        <v>1412</v>
      </c>
      <c r="D1069" s="820"/>
      <c r="E1069" s="176">
        <f>F1069-4</f>
        <v>45611</v>
      </c>
      <c r="F1069" s="176">
        <f>F1068+7</f>
        <v>45615</v>
      </c>
      <c r="G1069" s="176">
        <f>F1069+2</f>
        <v>45617</v>
      </c>
    </row>
    <row r="1070" spans="1:7">
      <c r="A1070" s="223"/>
      <c r="B1070" s="179" t="s">
        <v>1410</v>
      </c>
      <c r="C1070" s="179" t="s">
        <v>1411</v>
      </c>
      <c r="D1070" s="820"/>
      <c r="E1070" s="176">
        <f>F1070-4</f>
        <v>45618</v>
      </c>
      <c r="F1070" s="176">
        <f>F1069+7</f>
        <v>45622</v>
      </c>
      <c r="G1070" s="176">
        <f>F1070+2</f>
        <v>45624</v>
      </c>
    </row>
    <row r="1071" spans="1:7">
      <c r="A1071" s="223"/>
      <c r="B1071" s="179" t="s">
        <v>1410</v>
      </c>
      <c r="C1071" s="179" t="s">
        <v>1409</v>
      </c>
      <c r="D1071" s="820"/>
      <c r="E1071" s="176">
        <f>F1071-4</f>
        <v>45625</v>
      </c>
      <c r="F1071" s="176">
        <f>F1070+7</f>
        <v>45629</v>
      </c>
      <c r="G1071" s="176">
        <f>F1071+2</f>
        <v>45631</v>
      </c>
    </row>
    <row r="1072" spans="1:7">
      <c r="A1072" s="223"/>
      <c r="B1072" s="253"/>
      <c r="C1072" s="174"/>
    </row>
    <row r="1073" spans="2:7">
      <c r="B1073" s="811" t="s">
        <v>1396</v>
      </c>
      <c r="C1073" s="811" t="s">
        <v>20</v>
      </c>
      <c r="D1073" s="816" t="s">
        <v>21</v>
      </c>
      <c r="E1073" s="247" t="s">
        <v>126</v>
      </c>
      <c r="F1073" s="247" t="s">
        <v>126</v>
      </c>
      <c r="G1073" s="247" t="s">
        <v>1395</v>
      </c>
    </row>
    <row r="1074" spans="2:7">
      <c r="B1074" s="812"/>
      <c r="C1074" s="812"/>
      <c r="D1074" s="817"/>
      <c r="E1074" s="247" t="s">
        <v>1026</v>
      </c>
      <c r="F1074" s="247" t="s">
        <v>23</v>
      </c>
      <c r="G1074" s="247" t="s">
        <v>24</v>
      </c>
    </row>
    <row r="1075" spans="2:7">
      <c r="B1075" s="179" t="s">
        <v>1406</v>
      </c>
      <c r="C1075" s="179" t="s">
        <v>1408</v>
      </c>
      <c r="D1075" s="820" t="s">
        <v>1407</v>
      </c>
      <c r="E1075" s="176">
        <f>F1075-4</f>
        <v>45599</v>
      </c>
      <c r="F1075" s="176">
        <v>45603</v>
      </c>
      <c r="G1075" s="176">
        <f>F1075+2</f>
        <v>45605</v>
      </c>
    </row>
    <row r="1076" spans="2:7">
      <c r="B1076" s="179" t="s">
        <v>1406</v>
      </c>
      <c r="C1076" s="179" t="s">
        <v>822</v>
      </c>
      <c r="D1076" s="820"/>
      <c r="E1076" s="176">
        <f>F1076-4</f>
        <v>45606</v>
      </c>
      <c r="F1076" s="176">
        <f>F1075+7</f>
        <v>45610</v>
      </c>
      <c r="G1076" s="176">
        <f>F1076+2</f>
        <v>45612</v>
      </c>
    </row>
    <row r="1077" spans="2:7">
      <c r="B1077" s="179" t="s">
        <v>1406</v>
      </c>
      <c r="C1077" s="179" t="s">
        <v>823</v>
      </c>
      <c r="D1077" s="820"/>
      <c r="E1077" s="176">
        <f>F1077-4</f>
        <v>45613</v>
      </c>
      <c r="F1077" s="176">
        <f>F1076+7</f>
        <v>45617</v>
      </c>
      <c r="G1077" s="176">
        <f>F1077+2</f>
        <v>45619</v>
      </c>
    </row>
    <row r="1078" spans="2:7">
      <c r="B1078" s="179" t="s">
        <v>1406</v>
      </c>
      <c r="C1078" s="179" t="s">
        <v>824</v>
      </c>
      <c r="D1078" s="820"/>
      <c r="E1078" s="176">
        <f>F1078-4</f>
        <v>45620</v>
      </c>
      <c r="F1078" s="176">
        <f>F1077+7</f>
        <v>45624</v>
      </c>
      <c r="G1078" s="176">
        <f>F1078+2</f>
        <v>45626</v>
      </c>
    </row>
    <row r="1079" spans="2:7">
      <c r="B1079" s="179" t="s">
        <v>1405</v>
      </c>
      <c r="C1079" s="179" t="s">
        <v>1404</v>
      </c>
      <c r="D1079" s="820"/>
      <c r="E1079" s="176">
        <f>F1079-4</f>
        <v>45627</v>
      </c>
      <c r="F1079" s="176">
        <f>F1078+7</f>
        <v>45631</v>
      </c>
      <c r="G1079" s="176">
        <f>F1079+2</f>
        <v>45633</v>
      </c>
    </row>
    <row r="1080" spans="2:7">
      <c r="B1080" s="189"/>
      <c r="C1080" s="207"/>
      <c r="E1080" s="187"/>
      <c r="F1080" s="187"/>
      <c r="G1080" s="187"/>
    </row>
    <row r="1081" spans="2:7">
      <c r="B1081" s="811" t="s">
        <v>1396</v>
      </c>
      <c r="C1081" s="811" t="s">
        <v>20</v>
      </c>
      <c r="D1081" s="816" t="s">
        <v>21</v>
      </c>
      <c r="E1081" s="247" t="s">
        <v>126</v>
      </c>
      <c r="F1081" s="247" t="s">
        <v>126</v>
      </c>
      <c r="G1081" s="247" t="s">
        <v>1395</v>
      </c>
    </row>
    <row r="1082" spans="2:7">
      <c r="B1082" s="812"/>
      <c r="C1082" s="812"/>
      <c r="D1082" s="817"/>
      <c r="E1082" s="247" t="s">
        <v>1026</v>
      </c>
      <c r="F1082" s="247" t="s">
        <v>23</v>
      </c>
      <c r="G1082" s="247" t="s">
        <v>24</v>
      </c>
    </row>
    <row r="1083" spans="2:7">
      <c r="B1083" s="179" t="s">
        <v>1398</v>
      </c>
      <c r="C1083" s="179" t="s">
        <v>1403</v>
      </c>
      <c r="D1083" s="820" t="s">
        <v>1402</v>
      </c>
      <c r="E1083" s="176">
        <f>F1083-4</f>
        <v>45593</v>
      </c>
      <c r="F1083" s="176">
        <v>45597</v>
      </c>
      <c r="G1083" s="176">
        <f>F1083+2</f>
        <v>45599</v>
      </c>
    </row>
    <row r="1084" spans="2:7">
      <c r="B1084" s="179" t="s">
        <v>1398</v>
      </c>
      <c r="C1084" s="179" t="s">
        <v>1401</v>
      </c>
      <c r="D1084" s="820"/>
      <c r="E1084" s="176">
        <f>F1084-4</f>
        <v>45600</v>
      </c>
      <c r="F1084" s="176">
        <f>F1083+7</f>
        <v>45604</v>
      </c>
      <c r="G1084" s="176">
        <f>F1084+2</f>
        <v>45606</v>
      </c>
    </row>
    <row r="1085" spans="2:7">
      <c r="B1085" s="179" t="s">
        <v>1398</v>
      </c>
      <c r="C1085" s="179" t="s">
        <v>1400</v>
      </c>
      <c r="D1085" s="820"/>
      <c r="E1085" s="176">
        <f>F1085-4</f>
        <v>45607</v>
      </c>
      <c r="F1085" s="176">
        <f>F1084+7</f>
        <v>45611</v>
      </c>
      <c r="G1085" s="176">
        <f>F1085+2</f>
        <v>45613</v>
      </c>
    </row>
    <row r="1086" spans="2:7">
      <c r="B1086" s="179" t="s">
        <v>1398</v>
      </c>
      <c r="C1086" s="179" t="s">
        <v>1399</v>
      </c>
      <c r="D1086" s="820"/>
      <c r="E1086" s="176">
        <f>F1086-4</f>
        <v>45614</v>
      </c>
      <c r="F1086" s="176">
        <f>F1085+7</f>
        <v>45618</v>
      </c>
      <c r="G1086" s="176">
        <f>F1086+2</f>
        <v>45620</v>
      </c>
    </row>
    <row r="1087" spans="2:7">
      <c r="B1087" s="179" t="s">
        <v>1398</v>
      </c>
      <c r="C1087" s="179" t="s">
        <v>1397</v>
      </c>
      <c r="D1087" s="820"/>
      <c r="E1087" s="176">
        <f>F1087-4</f>
        <v>45621</v>
      </c>
      <c r="F1087" s="176">
        <f>F1086+7</f>
        <v>45625</v>
      </c>
      <c r="G1087" s="176">
        <f>F1087+2</f>
        <v>45627</v>
      </c>
    </row>
    <row r="1089" spans="1:8">
      <c r="B1089" s="811" t="s">
        <v>1396</v>
      </c>
      <c r="C1089" s="811" t="s">
        <v>20</v>
      </c>
      <c r="D1089" s="816" t="s">
        <v>1389</v>
      </c>
      <c r="E1089" s="247" t="s">
        <v>126</v>
      </c>
      <c r="F1089" s="247" t="s">
        <v>126</v>
      </c>
      <c r="G1089" s="247" t="s">
        <v>1395</v>
      </c>
    </row>
    <row r="1090" spans="1:8">
      <c r="B1090" s="812"/>
      <c r="C1090" s="812"/>
      <c r="D1090" s="817"/>
      <c r="E1090" s="247" t="s">
        <v>1026</v>
      </c>
      <c r="F1090" s="247" t="s">
        <v>23</v>
      </c>
      <c r="G1090" s="247" t="s">
        <v>24</v>
      </c>
    </row>
    <row r="1091" spans="1:8">
      <c r="B1091" s="179" t="s">
        <v>1392</v>
      </c>
      <c r="C1091" s="179" t="s">
        <v>1394</v>
      </c>
      <c r="D1091" s="820" t="s">
        <v>1393</v>
      </c>
      <c r="E1091" s="176">
        <f>F1091-4</f>
        <v>45595</v>
      </c>
      <c r="F1091" s="176">
        <v>45599</v>
      </c>
      <c r="G1091" s="176">
        <f>F1091+2</f>
        <v>45601</v>
      </c>
    </row>
    <row r="1092" spans="1:8">
      <c r="B1092" s="179" t="s">
        <v>1392</v>
      </c>
      <c r="C1092" s="179" t="s">
        <v>550</v>
      </c>
      <c r="D1092" s="820"/>
      <c r="E1092" s="176">
        <f>F1092-4</f>
        <v>45602</v>
      </c>
      <c r="F1092" s="176">
        <f>F1091+7</f>
        <v>45606</v>
      </c>
      <c r="G1092" s="176">
        <f>F1092+2</f>
        <v>45608</v>
      </c>
    </row>
    <row r="1093" spans="1:8">
      <c r="B1093" s="179" t="s">
        <v>1392</v>
      </c>
      <c r="C1093" s="179" t="s">
        <v>551</v>
      </c>
      <c r="D1093" s="820"/>
      <c r="E1093" s="176">
        <f>F1093-4</f>
        <v>45609</v>
      </c>
      <c r="F1093" s="176">
        <f>F1092+7</f>
        <v>45613</v>
      </c>
      <c r="G1093" s="176">
        <f>F1093+2</f>
        <v>45615</v>
      </c>
    </row>
    <row r="1094" spans="1:8">
      <c r="B1094" s="179" t="s">
        <v>1392</v>
      </c>
      <c r="C1094" s="179" t="s">
        <v>552</v>
      </c>
      <c r="D1094" s="820"/>
      <c r="E1094" s="176">
        <f>F1094-4</f>
        <v>45616</v>
      </c>
      <c r="F1094" s="176">
        <f>F1093+7</f>
        <v>45620</v>
      </c>
      <c r="G1094" s="176">
        <f>F1094+2</f>
        <v>45622</v>
      </c>
    </row>
    <row r="1095" spans="1:8">
      <c r="B1095" s="179" t="s">
        <v>1392</v>
      </c>
      <c r="C1095" s="179" t="s">
        <v>1391</v>
      </c>
      <c r="D1095" s="820"/>
      <c r="E1095" s="176">
        <f>F1095-4</f>
        <v>45623</v>
      </c>
      <c r="F1095" s="176">
        <f>F1094+7</f>
        <v>45627</v>
      </c>
      <c r="G1095" s="176">
        <f>F1095+2</f>
        <v>45629</v>
      </c>
    </row>
    <row r="1096" spans="1:8">
      <c r="B1096" s="252"/>
      <c r="C1096" s="252"/>
      <c r="D1096" s="225"/>
      <c r="E1096" s="187"/>
      <c r="F1096" s="187"/>
      <c r="G1096" s="187"/>
    </row>
    <row r="1097" spans="1:8">
      <c r="B1097" s="251"/>
      <c r="C1097" s="251"/>
      <c r="E1097" s="187"/>
      <c r="F1097" s="187"/>
      <c r="G1097" s="187"/>
    </row>
    <row r="1098" spans="1:8">
      <c r="B1098" s="251"/>
      <c r="C1098" s="251"/>
      <c r="E1098" s="187"/>
      <c r="F1098" s="187"/>
      <c r="G1098" s="187"/>
    </row>
    <row r="1099" spans="1:8" s="216" customFormat="1">
      <c r="A1099" s="241" t="s">
        <v>160</v>
      </c>
      <c r="B1099" s="243"/>
      <c r="C1099" s="243"/>
      <c r="D1099" s="242"/>
      <c r="E1099" s="241"/>
      <c r="F1099" s="241"/>
      <c r="G1099" s="241"/>
      <c r="H1099" s="221"/>
    </row>
    <row r="1100" spans="1:8">
      <c r="A1100" s="195" t="s">
        <v>166</v>
      </c>
      <c r="B1100" s="238"/>
      <c r="C1100" s="238"/>
      <c r="D1100" s="220"/>
      <c r="E1100" s="219"/>
      <c r="F1100" s="237"/>
      <c r="G1100" s="237"/>
    </row>
    <row r="1101" spans="1:8">
      <c r="A1101" s="184"/>
      <c r="B1101" s="811" t="s">
        <v>1390</v>
      </c>
      <c r="C1101" s="811" t="s">
        <v>1347</v>
      </c>
      <c r="D1101" s="816" t="s">
        <v>1389</v>
      </c>
      <c r="E1101" s="247" t="s">
        <v>1346</v>
      </c>
      <c r="F1101" s="247" t="s">
        <v>1346</v>
      </c>
      <c r="G1101" s="247" t="s">
        <v>1388</v>
      </c>
    </row>
    <row r="1102" spans="1:8">
      <c r="A1102" s="184"/>
      <c r="B1102" s="812"/>
      <c r="C1102" s="812"/>
      <c r="D1102" s="817"/>
      <c r="E1102" s="247" t="s">
        <v>1343</v>
      </c>
      <c r="F1102" s="247" t="s">
        <v>1342</v>
      </c>
      <c r="G1102" s="247" t="s">
        <v>1242</v>
      </c>
    </row>
    <row r="1103" spans="1:8" ht="17.25" customHeight="1">
      <c r="A1103" s="184"/>
      <c r="B1103" s="179" t="s">
        <v>1387</v>
      </c>
      <c r="C1103" s="179" t="s">
        <v>1386</v>
      </c>
      <c r="D1103" s="808" t="s">
        <v>1385</v>
      </c>
      <c r="E1103" s="176">
        <f>F1103-3</f>
        <v>45595</v>
      </c>
      <c r="F1103" s="176">
        <v>45598</v>
      </c>
      <c r="G1103" s="176">
        <f>F1103+18</f>
        <v>45616</v>
      </c>
    </row>
    <row r="1104" spans="1:8" ht="17.25" customHeight="1">
      <c r="A1104" s="184"/>
      <c r="B1104" s="179" t="s">
        <v>1384</v>
      </c>
      <c r="C1104" s="179" t="s">
        <v>1383</v>
      </c>
      <c r="D1104" s="809"/>
      <c r="E1104" s="176">
        <f>F1104-3</f>
        <v>45602</v>
      </c>
      <c r="F1104" s="176">
        <f>F1103+7</f>
        <v>45605</v>
      </c>
      <c r="G1104" s="176">
        <f>F1104+18</f>
        <v>45623</v>
      </c>
    </row>
    <row r="1105" spans="1:8">
      <c r="A1105" s="184"/>
      <c r="B1105" s="179" t="s">
        <v>1382</v>
      </c>
      <c r="C1105" s="179" t="s">
        <v>1381</v>
      </c>
      <c r="D1105" s="809"/>
      <c r="E1105" s="176">
        <f>F1105-3</f>
        <v>45609</v>
      </c>
      <c r="F1105" s="176">
        <f>F1104+7</f>
        <v>45612</v>
      </c>
      <c r="G1105" s="176">
        <f>F1105+18</f>
        <v>45630</v>
      </c>
    </row>
    <row r="1106" spans="1:8">
      <c r="A1106" s="184"/>
      <c r="B1106" s="179" t="s">
        <v>1380</v>
      </c>
      <c r="C1106" s="179" t="s">
        <v>1379</v>
      </c>
      <c r="D1106" s="809"/>
      <c r="E1106" s="176">
        <f>F1106-3</f>
        <v>45616</v>
      </c>
      <c r="F1106" s="176">
        <f>F1105+7</f>
        <v>45619</v>
      </c>
      <c r="G1106" s="176">
        <f>F1106+18</f>
        <v>45637</v>
      </c>
    </row>
    <row r="1107" spans="1:8">
      <c r="A1107" s="184"/>
      <c r="B1107" s="179" t="s">
        <v>1378</v>
      </c>
      <c r="C1107" s="179" t="s">
        <v>1377</v>
      </c>
      <c r="D1107" s="810"/>
      <c r="E1107" s="176">
        <f>F1107-3</f>
        <v>45623</v>
      </c>
      <c r="F1107" s="176">
        <f>F1106+7</f>
        <v>45626</v>
      </c>
      <c r="G1107" s="176">
        <f>F1107+18</f>
        <v>45644</v>
      </c>
    </row>
    <row r="1108" spans="1:8" ht="15" customHeight="1">
      <c r="A1108" s="195" t="s">
        <v>1367</v>
      </c>
      <c r="E1108" s="184"/>
      <c r="F1108" s="184"/>
      <c r="G1108" s="184"/>
      <c r="H1108" s="184"/>
    </row>
    <row r="1109" spans="1:8">
      <c r="A1109" s="184"/>
      <c r="B1109" s="811" t="s">
        <v>1250</v>
      </c>
      <c r="C1109" s="811" t="s">
        <v>1262</v>
      </c>
      <c r="D1109" s="825" t="s">
        <v>1261</v>
      </c>
      <c r="E1109" s="183" t="s">
        <v>1247</v>
      </c>
      <c r="F1109" s="183" t="s">
        <v>1247</v>
      </c>
      <c r="G1109" s="183" t="s">
        <v>1357</v>
      </c>
    </row>
    <row r="1110" spans="1:8">
      <c r="A1110" s="184"/>
      <c r="B1110" s="812"/>
      <c r="C1110" s="812"/>
      <c r="D1110" s="826"/>
      <c r="E1110" s="183" t="s">
        <v>1260</v>
      </c>
      <c r="F1110" s="183" t="s">
        <v>1259</v>
      </c>
      <c r="G1110" s="247" t="s">
        <v>1287</v>
      </c>
    </row>
    <row r="1111" spans="1:8" ht="16.5" customHeight="1">
      <c r="A1111" s="184"/>
      <c r="B1111" s="179" t="s">
        <v>1376</v>
      </c>
      <c r="C1111" s="179" t="s">
        <v>1375</v>
      </c>
      <c r="D1111" s="808" t="s">
        <v>1374</v>
      </c>
      <c r="E1111" s="176">
        <f>F1111-4</f>
        <v>45593</v>
      </c>
      <c r="F1111" s="176">
        <v>45597</v>
      </c>
      <c r="G1111" s="176">
        <f>F1111+11</f>
        <v>45608</v>
      </c>
    </row>
    <row r="1112" spans="1:8">
      <c r="A1112" s="184"/>
      <c r="B1112" s="179" t="s">
        <v>1373</v>
      </c>
      <c r="C1112" s="179" t="s">
        <v>1372</v>
      </c>
      <c r="D1112" s="809"/>
      <c r="E1112" s="176">
        <f>F1112-4</f>
        <v>45600</v>
      </c>
      <c r="F1112" s="176">
        <f>F1111+7</f>
        <v>45604</v>
      </c>
      <c r="G1112" s="176">
        <f>F1112+11</f>
        <v>45615</v>
      </c>
    </row>
    <row r="1113" spans="1:8">
      <c r="A1113" s="184"/>
      <c r="B1113" s="179" t="s">
        <v>1371</v>
      </c>
      <c r="C1113" s="179" t="s">
        <v>1368</v>
      </c>
      <c r="D1113" s="809"/>
      <c r="E1113" s="176">
        <f>F1113-4</f>
        <v>45607</v>
      </c>
      <c r="F1113" s="176">
        <f>F1112+7</f>
        <v>45611</v>
      </c>
      <c r="G1113" s="176">
        <f>F1113+11</f>
        <v>45622</v>
      </c>
    </row>
    <row r="1114" spans="1:8">
      <c r="A1114" s="184"/>
      <c r="B1114" s="179" t="s">
        <v>1370</v>
      </c>
      <c r="C1114" s="179" t="s">
        <v>1368</v>
      </c>
      <c r="D1114" s="809"/>
      <c r="E1114" s="176">
        <f>F1114-4</f>
        <v>45614</v>
      </c>
      <c r="F1114" s="176">
        <f>F1113+7</f>
        <v>45618</v>
      </c>
      <c r="G1114" s="176">
        <f>F1114+11</f>
        <v>45629</v>
      </c>
    </row>
    <row r="1115" spans="1:8">
      <c r="A1115" s="184"/>
      <c r="B1115" s="179" t="s">
        <v>1369</v>
      </c>
      <c r="C1115" s="179" t="s">
        <v>1368</v>
      </c>
      <c r="D1115" s="810"/>
      <c r="E1115" s="176">
        <f>F1115-4</f>
        <v>45621</v>
      </c>
      <c r="F1115" s="176">
        <f>F1114+7</f>
        <v>45625</v>
      </c>
      <c r="G1115" s="176">
        <f>F1115+11</f>
        <v>45636</v>
      </c>
    </row>
    <row r="1116" spans="1:8">
      <c r="A1116" s="184"/>
      <c r="D1116" s="250"/>
      <c r="E1116" s="187"/>
      <c r="F1116" s="187"/>
      <c r="G1116" s="184"/>
      <c r="H1116" s="184"/>
    </row>
    <row r="1117" spans="1:8">
      <c r="A1117" s="184"/>
      <c r="B1117" s="195"/>
      <c r="C1117" s="195"/>
      <c r="D1117" s="246"/>
      <c r="E1117" s="195"/>
      <c r="F1117" s="195"/>
      <c r="G1117" s="195"/>
      <c r="H1117" s="195"/>
    </row>
    <row r="1118" spans="1:8">
      <c r="A1118" s="184"/>
      <c r="B1118" s="811" t="s">
        <v>1250</v>
      </c>
      <c r="C1118" s="811" t="s">
        <v>1347</v>
      </c>
      <c r="D1118" s="816" t="s">
        <v>1261</v>
      </c>
      <c r="E1118" s="247" t="s">
        <v>1346</v>
      </c>
      <c r="F1118" s="247" t="s">
        <v>1346</v>
      </c>
      <c r="G1118" s="247" t="s">
        <v>1367</v>
      </c>
    </row>
    <row r="1119" spans="1:8">
      <c r="A1119" s="184"/>
      <c r="B1119" s="812"/>
      <c r="C1119" s="812"/>
      <c r="D1119" s="817"/>
      <c r="E1119" s="247" t="s">
        <v>1343</v>
      </c>
      <c r="F1119" s="247" t="s">
        <v>1342</v>
      </c>
      <c r="G1119" s="247" t="s">
        <v>1287</v>
      </c>
    </row>
    <row r="1120" spans="1:8">
      <c r="A1120" s="184"/>
      <c r="B1120" s="179" t="s">
        <v>1366</v>
      </c>
      <c r="C1120" s="179" t="s">
        <v>1365</v>
      </c>
      <c r="D1120" s="820" t="s">
        <v>1364</v>
      </c>
      <c r="E1120" s="176">
        <f>F1120-4</f>
        <v>45596</v>
      </c>
      <c r="F1120" s="176">
        <v>45600</v>
      </c>
      <c r="G1120" s="176">
        <f>F1120+10</f>
        <v>45610</v>
      </c>
    </row>
    <row r="1121" spans="1:8">
      <c r="A1121" s="184"/>
      <c r="B1121" s="179" t="s">
        <v>1363</v>
      </c>
      <c r="C1121" s="179" t="s">
        <v>1362</v>
      </c>
      <c r="D1121" s="820"/>
      <c r="E1121" s="176">
        <f>F1121-4</f>
        <v>45603</v>
      </c>
      <c r="F1121" s="176">
        <f>F1120+7</f>
        <v>45607</v>
      </c>
      <c r="G1121" s="176">
        <f>F1121+10</f>
        <v>45617</v>
      </c>
    </row>
    <row r="1122" spans="1:8">
      <c r="A1122" s="184"/>
      <c r="B1122" s="179" t="s">
        <v>1361</v>
      </c>
      <c r="C1122" s="179" t="s">
        <v>1360</v>
      </c>
      <c r="D1122" s="820"/>
      <c r="E1122" s="176">
        <f>F1122-4</f>
        <v>45610</v>
      </c>
      <c r="F1122" s="176">
        <f>F1121+7</f>
        <v>45614</v>
      </c>
      <c r="G1122" s="176">
        <f>F1122+10</f>
        <v>45624</v>
      </c>
    </row>
    <row r="1123" spans="1:8">
      <c r="A1123" s="184"/>
      <c r="B1123" s="179" t="s">
        <v>1359</v>
      </c>
      <c r="C1123" s="177" t="s">
        <v>1358</v>
      </c>
      <c r="D1123" s="820"/>
      <c r="E1123" s="176">
        <f>F1123-4</f>
        <v>45617</v>
      </c>
      <c r="F1123" s="176">
        <f>F1122+7</f>
        <v>45621</v>
      </c>
      <c r="G1123" s="176">
        <f>F1123+10</f>
        <v>45631</v>
      </c>
    </row>
    <row r="1124" spans="1:8">
      <c r="A1124" s="184"/>
      <c r="B1124" s="177"/>
      <c r="C1124" s="177"/>
      <c r="D1124" s="820"/>
      <c r="E1124" s="176">
        <f>F1124-4</f>
        <v>45624</v>
      </c>
      <c r="F1124" s="176">
        <f>F1123+7</f>
        <v>45628</v>
      </c>
      <c r="G1124" s="176">
        <f>F1124+10</f>
        <v>45638</v>
      </c>
    </row>
    <row r="1125" spans="1:8">
      <c r="A1125" s="184"/>
      <c r="B1125" s="209"/>
      <c r="C1125" s="209"/>
      <c r="D1125" s="225"/>
      <c r="E1125" s="187"/>
      <c r="F1125" s="187"/>
      <c r="G1125" s="187"/>
      <c r="H1125" s="249"/>
    </row>
    <row r="1126" spans="1:8">
      <c r="A1126" s="184"/>
      <c r="B1126" s="184"/>
      <c r="C1126" s="184"/>
      <c r="D1126" s="185"/>
      <c r="E1126" s="184"/>
      <c r="F1126" s="187"/>
      <c r="G1126" s="187"/>
      <c r="H1126" s="184"/>
    </row>
    <row r="1127" spans="1:8">
      <c r="A1127" s="184"/>
      <c r="B1127" s="811" t="s">
        <v>1250</v>
      </c>
      <c r="C1127" s="811" t="s">
        <v>1347</v>
      </c>
      <c r="D1127" s="816" t="s">
        <v>1261</v>
      </c>
      <c r="E1127" s="247" t="s">
        <v>1346</v>
      </c>
      <c r="F1127" s="247" t="s">
        <v>1346</v>
      </c>
      <c r="G1127" s="183" t="s">
        <v>1357</v>
      </c>
    </row>
    <row r="1128" spans="1:8">
      <c r="A1128" s="184"/>
      <c r="B1128" s="812"/>
      <c r="C1128" s="812"/>
      <c r="D1128" s="817"/>
      <c r="E1128" s="247" t="s">
        <v>1343</v>
      </c>
      <c r="F1128" s="247" t="s">
        <v>1342</v>
      </c>
      <c r="G1128" s="247" t="s">
        <v>1287</v>
      </c>
    </row>
    <row r="1129" spans="1:8">
      <c r="A1129" s="184"/>
      <c r="B1129" s="179" t="s">
        <v>1356</v>
      </c>
      <c r="C1129" s="179" t="s">
        <v>1355</v>
      </c>
      <c r="D1129" s="820" t="s">
        <v>1354</v>
      </c>
      <c r="E1129" s="176">
        <f>F1129-4</f>
        <v>45599</v>
      </c>
      <c r="F1129" s="176">
        <v>45603</v>
      </c>
      <c r="G1129" s="176">
        <f>F1129+13</f>
        <v>45616</v>
      </c>
    </row>
    <row r="1130" spans="1:8">
      <c r="A1130" s="184"/>
      <c r="B1130" s="179" t="s">
        <v>1353</v>
      </c>
      <c r="C1130" s="179" t="s">
        <v>1352</v>
      </c>
      <c r="D1130" s="820"/>
      <c r="E1130" s="176">
        <f>F1130-4</f>
        <v>45606</v>
      </c>
      <c r="F1130" s="176">
        <f>F1129+7</f>
        <v>45610</v>
      </c>
      <c r="G1130" s="176">
        <f>F1130+13</f>
        <v>45623</v>
      </c>
    </row>
    <row r="1131" spans="1:8">
      <c r="A1131" s="184"/>
      <c r="B1131" s="179" t="s">
        <v>1351</v>
      </c>
      <c r="C1131" s="179" t="s">
        <v>1350</v>
      </c>
      <c r="D1131" s="820"/>
      <c r="E1131" s="176">
        <f>F1131-4</f>
        <v>45613</v>
      </c>
      <c r="F1131" s="176">
        <f>F1130+7</f>
        <v>45617</v>
      </c>
      <c r="G1131" s="176">
        <f>F1131+13</f>
        <v>45630</v>
      </c>
    </row>
    <row r="1132" spans="1:8">
      <c r="A1132" s="184"/>
      <c r="B1132" s="179" t="s">
        <v>1349</v>
      </c>
      <c r="C1132" s="179" t="s">
        <v>1348</v>
      </c>
      <c r="D1132" s="820"/>
      <c r="E1132" s="176">
        <f>F1132-4</f>
        <v>45620</v>
      </c>
      <c r="F1132" s="176">
        <f>F1131+7</f>
        <v>45624</v>
      </c>
      <c r="G1132" s="176">
        <f>F1132+13</f>
        <v>45637</v>
      </c>
    </row>
    <row r="1133" spans="1:8">
      <c r="A1133" s="184"/>
      <c r="B1133" s="179"/>
      <c r="C1133" s="179"/>
      <c r="D1133" s="820"/>
      <c r="E1133" s="176">
        <f>F1133-4</f>
        <v>45627</v>
      </c>
      <c r="F1133" s="176">
        <f>F1132+7</f>
        <v>45631</v>
      </c>
      <c r="G1133" s="176">
        <f>F1133+13</f>
        <v>45644</v>
      </c>
    </row>
    <row r="1134" spans="1:8">
      <c r="A1134" s="184"/>
      <c r="B1134" s="184"/>
      <c r="C1134" s="184"/>
      <c r="D1134" s="185"/>
      <c r="E1134" s="187"/>
      <c r="F1134" s="187"/>
      <c r="G1134" s="187"/>
    </row>
    <row r="1135" spans="1:8">
      <c r="A1135" s="246" t="s">
        <v>162</v>
      </c>
      <c r="D1135" s="185"/>
      <c r="E1135" s="184"/>
      <c r="F1135" s="184"/>
      <c r="G1135" s="184"/>
      <c r="H1135" s="184"/>
    </row>
    <row r="1136" spans="1:8">
      <c r="A1136" s="184"/>
      <c r="B1136" s="811" t="s">
        <v>1250</v>
      </c>
      <c r="C1136" s="811" t="s">
        <v>1347</v>
      </c>
      <c r="D1136" s="816" t="s">
        <v>1261</v>
      </c>
      <c r="E1136" s="247" t="s">
        <v>1346</v>
      </c>
      <c r="F1136" s="247" t="s">
        <v>1346</v>
      </c>
      <c r="G1136" s="247" t="s">
        <v>1345</v>
      </c>
      <c r="H1136" s="247" t="s">
        <v>1344</v>
      </c>
    </row>
    <row r="1137" spans="1:8">
      <c r="A1137" s="184"/>
      <c r="B1137" s="812"/>
      <c r="C1137" s="812"/>
      <c r="D1137" s="817"/>
      <c r="E1137" s="247" t="s">
        <v>1343</v>
      </c>
      <c r="F1137" s="247" t="s">
        <v>1342</v>
      </c>
      <c r="G1137" s="247" t="s">
        <v>1341</v>
      </c>
      <c r="H1137" s="247" t="s">
        <v>1242</v>
      </c>
    </row>
    <row r="1138" spans="1:8" ht="16.5" customHeight="1">
      <c r="A1138" s="184"/>
      <c r="B1138" s="179" t="s">
        <v>1340</v>
      </c>
      <c r="C1138" s="179" t="s">
        <v>1339</v>
      </c>
      <c r="D1138" s="808" t="s">
        <v>1338</v>
      </c>
      <c r="E1138" s="176">
        <f>F1138-4</f>
        <v>45597</v>
      </c>
      <c r="F1138" s="176">
        <v>45601</v>
      </c>
      <c r="G1138" s="176">
        <f>F1138+18</f>
        <v>45619</v>
      </c>
      <c r="H1138" s="247" t="s">
        <v>1331</v>
      </c>
    </row>
    <row r="1139" spans="1:8">
      <c r="A1139" s="184"/>
      <c r="B1139" s="179" t="s">
        <v>1337</v>
      </c>
      <c r="C1139" s="179" t="s">
        <v>1336</v>
      </c>
      <c r="D1139" s="809"/>
      <c r="E1139" s="176">
        <f>F1139-4</f>
        <v>45604</v>
      </c>
      <c r="F1139" s="176">
        <f>F1138+7</f>
        <v>45608</v>
      </c>
      <c r="G1139" s="176">
        <f>F1139+18</f>
        <v>45626</v>
      </c>
      <c r="H1139" s="247" t="s">
        <v>1331</v>
      </c>
    </row>
    <row r="1140" spans="1:8">
      <c r="A1140" s="184"/>
      <c r="B1140" s="179" t="s">
        <v>1335</v>
      </c>
      <c r="C1140" s="179" t="s">
        <v>1334</v>
      </c>
      <c r="D1140" s="809"/>
      <c r="E1140" s="176">
        <f>F1140-4</f>
        <v>45611</v>
      </c>
      <c r="F1140" s="176">
        <f>F1139+7</f>
        <v>45615</v>
      </c>
      <c r="G1140" s="176">
        <f>F1140+18</f>
        <v>45633</v>
      </c>
      <c r="H1140" s="247" t="s">
        <v>1331</v>
      </c>
    </row>
    <row r="1141" spans="1:8">
      <c r="A1141" s="184"/>
      <c r="B1141" s="179" t="s">
        <v>1333</v>
      </c>
      <c r="C1141" s="179" t="s">
        <v>1332</v>
      </c>
      <c r="D1141" s="809"/>
      <c r="E1141" s="176">
        <f>F1141-4</f>
        <v>45618</v>
      </c>
      <c r="F1141" s="176">
        <f>F1140+7</f>
        <v>45622</v>
      </c>
      <c r="G1141" s="176">
        <f>F1141+18</f>
        <v>45640</v>
      </c>
      <c r="H1141" s="247" t="s">
        <v>1331</v>
      </c>
    </row>
    <row r="1142" spans="1:8">
      <c r="A1142" s="184"/>
      <c r="B1142" s="179" t="s">
        <v>1330</v>
      </c>
      <c r="C1142" s="179" t="s">
        <v>1330</v>
      </c>
      <c r="D1142" s="810"/>
      <c r="E1142" s="176">
        <f>F1142-4</f>
        <v>45625</v>
      </c>
      <c r="F1142" s="176">
        <f>F1141+7</f>
        <v>45629</v>
      </c>
      <c r="G1142" s="176">
        <f>F1142+18</f>
        <v>45647</v>
      </c>
      <c r="H1142" s="247" t="s">
        <v>1329</v>
      </c>
    </row>
    <row r="1143" spans="1:8">
      <c r="A1143" s="184"/>
      <c r="B1143" s="184"/>
      <c r="C1143" s="184"/>
      <c r="E1143" s="187"/>
      <c r="F1143" s="187"/>
      <c r="G1143" s="187"/>
      <c r="H1143" s="249"/>
    </row>
    <row r="1144" spans="1:8">
      <c r="A1144" s="195" t="s">
        <v>1328</v>
      </c>
      <c r="B1144" s="184"/>
      <c r="C1144" s="184"/>
      <c r="E1144" s="184"/>
      <c r="F1144" s="184"/>
      <c r="G1144" s="184"/>
    </row>
    <row r="1145" spans="1:8">
      <c r="A1145" s="184"/>
      <c r="B1145" s="811" t="s">
        <v>1289</v>
      </c>
      <c r="C1145" s="811" t="s">
        <v>1315</v>
      </c>
      <c r="D1145" s="825" t="s">
        <v>1314</v>
      </c>
      <c r="E1145" s="183" t="s">
        <v>1313</v>
      </c>
      <c r="F1145" s="183" t="s">
        <v>1313</v>
      </c>
      <c r="G1145" s="247" t="s">
        <v>1312</v>
      </c>
    </row>
    <row r="1146" spans="1:8">
      <c r="A1146" s="184"/>
      <c r="B1146" s="812"/>
      <c r="C1146" s="812"/>
      <c r="D1146" s="826"/>
      <c r="E1146" s="183" t="s">
        <v>1327</v>
      </c>
      <c r="F1146" s="183" t="s">
        <v>1311</v>
      </c>
      <c r="G1146" s="247" t="s">
        <v>1310</v>
      </c>
    </row>
    <row r="1147" spans="1:8">
      <c r="A1147" s="184"/>
      <c r="B1147" s="179" t="s">
        <v>1326</v>
      </c>
      <c r="C1147" s="179" t="s">
        <v>1325</v>
      </c>
      <c r="D1147" s="808" t="s">
        <v>1324</v>
      </c>
      <c r="E1147" s="176">
        <f>F1147-4</f>
        <v>45598</v>
      </c>
      <c r="F1147" s="176">
        <v>45602</v>
      </c>
      <c r="G1147" s="176">
        <f>F1147+24</f>
        <v>45626</v>
      </c>
    </row>
    <row r="1148" spans="1:8">
      <c r="A1148" s="184"/>
      <c r="B1148" s="179" t="s">
        <v>1323</v>
      </c>
      <c r="C1148" s="179" t="s">
        <v>1322</v>
      </c>
      <c r="D1148" s="809"/>
      <c r="E1148" s="176">
        <f>F1148-4</f>
        <v>45605</v>
      </c>
      <c r="F1148" s="176">
        <f>F1147+7</f>
        <v>45609</v>
      </c>
      <c r="G1148" s="176">
        <f>F1148+24</f>
        <v>45633</v>
      </c>
    </row>
    <row r="1149" spans="1:8">
      <c r="A1149" s="184"/>
      <c r="B1149" s="179" t="s">
        <v>1321</v>
      </c>
      <c r="C1149" s="179" t="s">
        <v>1320</v>
      </c>
      <c r="D1149" s="809"/>
      <c r="E1149" s="176">
        <f>F1149-4</f>
        <v>45612</v>
      </c>
      <c r="F1149" s="176">
        <f>F1148+7</f>
        <v>45616</v>
      </c>
      <c r="G1149" s="176">
        <f>F1149+24</f>
        <v>45640</v>
      </c>
    </row>
    <row r="1150" spans="1:8">
      <c r="A1150" s="184"/>
      <c r="B1150" s="179" t="s">
        <v>1319</v>
      </c>
      <c r="C1150" s="179" t="s">
        <v>1318</v>
      </c>
      <c r="D1150" s="809"/>
      <c r="E1150" s="176">
        <f>F1150-4</f>
        <v>45619</v>
      </c>
      <c r="F1150" s="176">
        <f>F1149+7</f>
        <v>45623</v>
      </c>
      <c r="G1150" s="176">
        <f>F1150+24</f>
        <v>45647</v>
      </c>
    </row>
    <row r="1151" spans="1:8">
      <c r="A1151" s="184"/>
      <c r="B1151" s="179" t="s">
        <v>1317</v>
      </c>
      <c r="C1151" s="179" t="s">
        <v>1316</v>
      </c>
      <c r="D1151" s="810"/>
      <c r="E1151" s="176">
        <f>F1151-4</f>
        <v>45626</v>
      </c>
      <c r="F1151" s="176">
        <f>F1150+7</f>
        <v>45630</v>
      </c>
      <c r="G1151" s="176">
        <f>F1151+24</f>
        <v>45654</v>
      </c>
    </row>
    <row r="1152" spans="1:8">
      <c r="A1152" s="184"/>
      <c r="B1152" s="184"/>
      <c r="C1152" s="184"/>
      <c r="D1152" s="185"/>
      <c r="E1152" s="187"/>
      <c r="F1152" s="187"/>
      <c r="G1152" s="187"/>
    </row>
    <row r="1153" spans="1:7">
      <c r="A1153" s="184"/>
      <c r="B1153" s="811" t="s">
        <v>1289</v>
      </c>
      <c r="C1153" s="811" t="s">
        <v>1315</v>
      </c>
      <c r="D1153" s="825" t="s">
        <v>1314</v>
      </c>
      <c r="E1153" s="183" t="s">
        <v>1313</v>
      </c>
      <c r="F1153" s="183" t="s">
        <v>1313</v>
      </c>
      <c r="G1153" s="247" t="s">
        <v>1312</v>
      </c>
    </row>
    <row r="1154" spans="1:7">
      <c r="A1154" s="184"/>
      <c r="B1154" s="812"/>
      <c r="C1154" s="812"/>
      <c r="D1154" s="826"/>
      <c r="E1154" s="183" t="s">
        <v>1260</v>
      </c>
      <c r="F1154" s="183" t="s">
        <v>1311</v>
      </c>
      <c r="G1154" s="247" t="s">
        <v>1310</v>
      </c>
    </row>
    <row r="1155" spans="1:7" ht="16.5" customHeight="1">
      <c r="A1155" s="184"/>
      <c r="B1155" s="179" t="s">
        <v>1309</v>
      </c>
      <c r="C1155" s="179" t="s">
        <v>1308</v>
      </c>
      <c r="D1155" s="808" t="s">
        <v>1307</v>
      </c>
      <c r="E1155" s="176">
        <f>F1155-4</f>
        <v>45597</v>
      </c>
      <c r="F1155" s="176">
        <v>45601</v>
      </c>
      <c r="G1155" s="176">
        <f>F1155+14</f>
        <v>45615</v>
      </c>
    </row>
    <row r="1156" spans="1:7">
      <c r="A1156" s="184"/>
      <c r="B1156" s="179" t="s">
        <v>1306</v>
      </c>
      <c r="C1156" s="179" t="s">
        <v>1296</v>
      </c>
      <c r="D1156" s="809"/>
      <c r="E1156" s="176">
        <f>F1156-4</f>
        <v>45604</v>
      </c>
      <c r="F1156" s="176">
        <f>F1155+7</f>
        <v>45608</v>
      </c>
      <c r="G1156" s="176">
        <f>F1156+14</f>
        <v>45622</v>
      </c>
    </row>
    <row r="1157" spans="1:7">
      <c r="A1157" s="184"/>
      <c r="B1157" s="179" t="s">
        <v>1305</v>
      </c>
      <c r="C1157" s="179" t="s">
        <v>1294</v>
      </c>
      <c r="D1157" s="809"/>
      <c r="E1157" s="176">
        <f>F1157-4</f>
        <v>45611</v>
      </c>
      <c r="F1157" s="176">
        <f>F1156+7</f>
        <v>45615</v>
      </c>
      <c r="G1157" s="176">
        <f>F1157+14</f>
        <v>45629</v>
      </c>
    </row>
    <row r="1158" spans="1:7">
      <c r="A1158" s="184"/>
      <c r="B1158" s="179" t="s">
        <v>1293</v>
      </c>
      <c r="C1158" s="179" t="s">
        <v>1292</v>
      </c>
      <c r="D1158" s="809"/>
      <c r="E1158" s="176">
        <f>F1158-4</f>
        <v>45618</v>
      </c>
      <c r="F1158" s="176">
        <f>F1157+7</f>
        <v>45622</v>
      </c>
      <c r="G1158" s="176">
        <f>F1158+14</f>
        <v>45636</v>
      </c>
    </row>
    <row r="1159" spans="1:7">
      <c r="A1159" s="184"/>
      <c r="B1159" s="179" t="s">
        <v>1304</v>
      </c>
      <c r="C1159" s="179" t="s">
        <v>1303</v>
      </c>
      <c r="D1159" s="820"/>
      <c r="E1159" s="176">
        <f>F1159-4</f>
        <v>45625</v>
      </c>
      <c r="F1159" s="176">
        <f>F1158+7</f>
        <v>45629</v>
      </c>
      <c r="G1159" s="176">
        <f>F1159+14</f>
        <v>45643</v>
      </c>
    </row>
    <row r="1160" spans="1:7">
      <c r="A1160" s="184"/>
      <c r="B1160" s="209"/>
      <c r="C1160" s="209"/>
      <c r="D1160" s="225"/>
      <c r="E1160" s="187"/>
      <c r="F1160" s="187"/>
      <c r="G1160" s="248"/>
    </row>
    <row r="1161" spans="1:7">
      <c r="A1161" s="195" t="s">
        <v>1302</v>
      </c>
      <c r="D1161" s="185"/>
      <c r="E1161" s="184"/>
      <c r="F1161" s="184"/>
      <c r="G1161" s="184"/>
    </row>
    <row r="1162" spans="1:7">
      <c r="A1162" s="195"/>
      <c r="B1162" s="811" t="s">
        <v>1250</v>
      </c>
      <c r="C1162" s="811" t="s">
        <v>1262</v>
      </c>
      <c r="D1162" s="825" t="s">
        <v>1261</v>
      </c>
      <c r="E1162" s="183" t="s">
        <v>1247</v>
      </c>
      <c r="F1162" s="183" t="s">
        <v>1247</v>
      </c>
      <c r="G1162" s="247" t="s">
        <v>1301</v>
      </c>
    </row>
    <row r="1163" spans="1:7">
      <c r="A1163" s="195"/>
      <c r="B1163" s="812"/>
      <c r="C1163" s="812"/>
      <c r="D1163" s="826"/>
      <c r="E1163" s="183" t="s">
        <v>1260</v>
      </c>
      <c r="F1163" s="183" t="s">
        <v>1259</v>
      </c>
      <c r="G1163" s="247" t="s">
        <v>1287</v>
      </c>
    </row>
    <row r="1164" spans="1:7" ht="16.5" customHeight="1">
      <c r="A1164" s="175"/>
      <c r="B1164" s="179" t="s">
        <v>1300</v>
      </c>
      <c r="C1164" s="179" t="s">
        <v>1299</v>
      </c>
      <c r="D1164" s="808" t="s">
        <v>1298</v>
      </c>
      <c r="E1164" s="176">
        <f>F1164-4</f>
        <v>45597</v>
      </c>
      <c r="F1164" s="176">
        <v>45601</v>
      </c>
      <c r="G1164" s="176">
        <f>F1164+17</f>
        <v>45618</v>
      </c>
    </row>
    <row r="1165" spans="1:7">
      <c r="A1165" s="195"/>
      <c r="B1165" s="179" t="s">
        <v>1297</v>
      </c>
      <c r="C1165" s="179" t="s">
        <v>1296</v>
      </c>
      <c r="D1165" s="809"/>
      <c r="E1165" s="176">
        <f>F1165-4</f>
        <v>45604</v>
      </c>
      <c r="F1165" s="176">
        <f>F1164+7</f>
        <v>45608</v>
      </c>
      <c r="G1165" s="176">
        <f>F1165+17</f>
        <v>45625</v>
      </c>
    </row>
    <row r="1166" spans="1:7">
      <c r="A1166" s="195"/>
      <c r="B1166" s="179" t="s">
        <v>1295</v>
      </c>
      <c r="C1166" s="179" t="s">
        <v>1294</v>
      </c>
      <c r="D1166" s="809"/>
      <c r="E1166" s="176">
        <f>F1166-4</f>
        <v>45611</v>
      </c>
      <c r="F1166" s="176">
        <f>F1165+7</f>
        <v>45615</v>
      </c>
      <c r="G1166" s="176">
        <f>F1166+17</f>
        <v>45632</v>
      </c>
    </row>
    <row r="1167" spans="1:7">
      <c r="A1167" s="195"/>
      <c r="B1167" s="179" t="s">
        <v>1293</v>
      </c>
      <c r="C1167" s="179" t="s">
        <v>1292</v>
      </c>
      <c r="D1167" s="809"/>
      <c r="E1167" s="176">
        <f>F1167-4</f>
        <v>45618</v>
      </c>
      <c r="F1167" s="176">
        <f>F1166+7</f>
        <v>45622</v>
      </c>
      <c r="G1167" s="176">
        <f>F1167+17</f>
        <v>45639</v>
      </c>
    </row>
    <row r="1168" spans="1:7">
      <c r="A1168" s="195"/>
      <c r="B1168" s="179" t="s">
        <v>1291</v>
      </c>
      <c r="C1168" s="179" t="s">
        <v>1290</v>
      </c>
      <c r="D1168" s="820"/>
      <c r="E1168" s="176">
        <f>F1168-4</f>
        <v>45625</v>
      </c>
      <c r="F1168" s="176">
        <f>F1167+7</f>
        <v>45629</v>
      </c>
      <c r="G1168" s="176">
        <f>F1168+17</f>
        <v>45646</v>
      </c>
    </row>
    <row r="1169" spans="1:8">
      <c r="A1169" s="195"/>
      <c r="B1169" s="195"/>
      <c r="C1169" s="195"/>
      <c r="D1169" s="246"/>
      <c r="E1169" s="184"/>
      <c r="F1169" s="184"/>
      <c r="G1169" s="184"/>
    </row>
    <row r="1170" spans="1:8">
      <c r="A1170" s="184"/>
      <c r="B1170" s="173"/>
      <c r="C1170" s="173"/>
      <c r="D1170" s="185"/>
      <c r="E1170" s="184"/>
      <c r="F1170" s="184"/>
      <c r="G1170" s="184"/>
      <c r="H1170" s="184"/>
    </row>
    <row r="1171" spans="1:8">
      <c r="A1171" s="184"/>
      <c r="B1171" s="811" t="s">
        <v>1289</v>
      </c>
      <c r="C1171" s="811" t="s">
        <v>1262</v>
      </c>
      <c r="D1171" s="825" t="s">
        <v>1261</v>
      </c>
      <c r="E1171" s="183" t="s">
        <v>1247</v>
      </c>
      <c r="F1171" s="183" t="s">
        <v>1247</v>
      </c>
      <c r="G1171" s="247" t="s">
        <v>1288</v>
      </c>
    </row>
    <row r="1172" spans="1:8">
      <c r="A1172" s="184"/>
      <c r="B1172" s="812"/>
      <c r="C1172" s="812"/>
      <c r="D1172" s="826"/>
      <c r="E1172" s="183" t="s">
        <v>1260</v>
      </c>
      <c r="F1172" s="183" t="s">
        <v>1259</v>
      </c>
      <c r="G1172" s="247" t="s">
        <v>1287</v>
      </c>
      <c r="H1172" s="184"/>
    </row>
    <row r="1173" spans="1:8" ht="16.5" customHeight="1">
      <c r="A1173" s="184"/>
      <c r="B1173" s="179" t="s">
        <v>1286</v>
      </c>
      <c r="C1173" s="179" t="s">
        <v>1285</v>
      </c>
      <c r="D1173" s="808" t="s">
        <v>1284</v>
      </c>
      <c r="E1173" s="176">
        <f>F1173-4</f>
        <v>45594</v>
      </c>
      <c r="F1173" s="176">
        <v>45598</v>
      </c>
      <c r="G1173" s="176">
        <f>F1173+18</f>
        <v>45616</v>
      </c>
      <c r="H1173" s="184"/>
    </row>
    <row r="1174" spans="1:8">
      <c r="A1174" s="184"/>
      <c r="B1174" s="182" t="s">
        <v>1258</v>
      </c>
      <c r="C1174" s="182"/>
      <c r="D1174" s="809"/>
      <c r="E1174" s="180">
        <f>F1174-4</f>
        <v>45601</v>
      </c>
      <c r="F1174" s="180">
        <f>F1173+7</f>
        <v>45605</v>
      </c>
      <c r="G1174" s="180">
        <f>F1174+18</f>
        <v>45623</v>
      </c>
      <c r="H1174" s="184"/>
    </row>
    <row r="1175" spans="1:8">
      <c r="A1175" s="184"/>
      <c r="B1175" s="179" t="s">
        <v>1283</v>
      </c>
      <c r="C1175" s="179" t="s">
        <v>1282</v>
      </c>
      <c r="D1175" s="809"/>
      <c r="E1175" s="176">
        <f>F1175-4</f>
        <v>45608</v>
      </c>
      <c r="F1175" s="176">
        <f>F1174+7</f>
        <v>45612</v>
      </c>
      <c r="G1175" s="176">
        <f>F1175+18</f>
        <v>45630</v>
      </c>
      <c r="H1175" s="184"/>
    </row>
    <row r="1176" spans="1:8">
      <c r="A1176" s="184"/>
      <c r="B1176" s="179" t="s">
        <v>1281</v>
      </c>
      <c r="C1176" s="179" t="s">
        <v>1280</v>
      </c>
      <c r="D1176" s="809"/>
      <c r="E1176" s="176">
        <f>F1176-4</f>
        <v>45615</v>
      </c>
      <c r="F1176" s="176">
        <f>F1175+7</f>
        <v>45619</v>
      </c>
      <c r="G1176" s="176">
        <f>F1176+18</f>
        <v>45637</v>
      </c>
      <c r="H1176" s="184"/>
    </row>
    <row r="1177" spans="1:8">
      <c r="A1177" s="184"/>
      <c r="B1177" s="179" t="s">
        <v>1279</v>
      </c>
      <c r="C1177" s="179" t="s">
        <v>1278</v>
      </c>
      <c r="D1177" s="820"/>
      <c r="E1177" s="176">
        <f>F1177-4</f>
        <v>45622</v>
      </c>
      <c r="F1177" s="176">
        <f>F1176+7</f>
        <v>45626</v>
      </c>
      <c r="G1177" s="176">
        <f>F1177+18</f>
        <v>45644</v>
      </c>
    </row>
    <row r="1178" spans="1:8">
      <c r="A1178" s="184"/>
      <c r="B1178" s="184"/>
      <c r="C1178" s="184"/>
      <c r="D1178" s="185"/>
      <c r="E1178" s="184"/>
      <c r="F1178" s="187"/>
      <c r="G1178" s="187"/>
    </row>
    <row r="1179" spans="1:8">
      <c r="A1179" s="195" t="s">
        <v>90</v>
      </c>
      <c r="B1179" s="184"/>
      <c r="C1179" s="184"/>
      <c r="D1179" s="185"/>
      <c r="E1179" s="184"/>
      <c r="F1179" s="195"/>
      <c r="G1179" s="195"/>
      <c r="H1179" s="217"/>
    </row>
    <row r="1180" spans="1:8">
      <c r="A1180" s="184"/>
      <c r="B1180" s="811" t="s">
        <v>1250</v>
      </c>
      <c r="C1180" s="811" t="s">
        <v>1262</v>
      </c>
      <c r="D1180" s="825" t="s">
        <v>1261</v>
      </c>
      <c r="E1180" s="183" t="s">
        <v>1247</v>
      </c>
      <c r="F1180" s="183" t="s">
        <v>1247</v>
      </c>
      <c r="G1180" s="247" t="s">
        <v>1277</v>
      </c>
      <c r="H1180" s="183" t="s">
        <v>161</v>
      </c>
    </row>
    <row r="1181" spans="1:8">
      <c r="A1181" s="184"/>
      <c r="B1181" s="812"/>
      <c r="C1181" s="812"/>
      <c r="D1181" s="826"/>
      <c r="E1181" s="183" t="s">
        <v>1260</v>
      </c>
      <c r="F1181" s="183" t="s">
        <v>1259</v>
      </c>
      <c r="G1181" s="247" t="s">
        <v>1242</v>
      </c>
      <c r="H1181" s="183" t="s">
        <v>24</v>
      </c>
    </row>
    <row r="1182" spans="1:8">
      <c r="A1182" s="184"/>
      <c r="B1182" s="179" t="s">
        <v>1276</v>
      </c>
      <c r="C1182" s="179" t="s">
        <v>1275</v>
      </c>
      <c r="D1182" s="820" t="s">
        <v>1274</v>
      </c>
      <c r="E1182" s="176">
        <f>F1182-3</f>
        <v>45594</v>
      </c>
      <c r="F1182" s="176">
        <v>45597</v>
      </c>
      <c r="G1182" s="176">
        <f>F1182+8</f>
        <v>45605</v>
      </c>
      <c r="H1182" s="183" t="s">
        <v>1267</v>
      </c>
    </row>
    <row r="1183" spans="1:8">
      <c r="A1183" s="184"/>
      <c r="B1183" s="179" t="s">
        <v>1273</v>
      </c>
      <c r="C1183" s="179" t="s">
        <v>1272</v>
      </c>
      <c r="D1183" s="820"/>
      <c r="E1183" s="176">
        <f>F1183-3</f>
        <v>45601</v>
      </c>
      <c r="F1183" s="176">
        <f>F1182+7</f>
        <v>45604</v>
      </c>
      <c r="G1183" s="176">
        <f>F1183+8</f>
        <v>45612</v>
      </c>
      <c r="H1183" s="183" t="s">
        <v>1267</v>
      </c>
    </row>
    <row r="1184" spans="1:8">
      <c r="A1184" s="184"/>
      <c r="B1184" s="179" t="s">
        <v>1271</v>
      </c>
      <c r="C1184" s="179" t="s">
        <v>1270</v>
      </c>
      <c r="D1184" s="820"/>
      <c r="E1184" s="176">
        <f>F1184-3</f>
        <v>45608</v>
      </c>
      <c r="F1184" s="176">
        <f>F1183+7</f>
        <v>45611</v>
      </c>
      <c r="G1184" s="176">
        <f>F1184+8</f>
        <v>45619</v>
      </c>
      <c r="H1184" s="176" t="s">
        <v>1264</v>
      </c>
    </row>
    <row r="1185" spans="1:8">
      <c r="A1185" s="184"/>
      <c r="B1185" s="179" t="s">
        <v>1269</v>
      </c>
      <c r="C1185" s="179" t="s">
        <v>1268</v>
      </c>
      <c r="D1185" s="820"/>
      <c r="E1185" s="176">
        <f>F1185-3</f>
        <v>45615</v>
      </c>
      <c r="F1185" s="176">
        <f>F1184+7</f>
        <v>45618</v>
      </c>
      <c r="G1185" s="176">
        <f>F1185+8</f>
        <v>45626</v>
      </c>
      <c r="H1185" s="183" t="s">
        <v>1267</v>
      </c>
    </row>
    <row r="1186" spans="1:8">
      <c r="A1186" s="184"/>
      <c r="B1186" s="179" t="s">
        <v>1266</v>
      </c>
      <c r="C1186" s="179" t="s">
        <v>1265</v>
      </c>
      <c r="D1186" s="820"/>
      <c r="E1186" s="176">
        <f>F1186-3</f>
        <v>45622</v>
      </c>
      <c r="F1186" s="176">
        <f>F1185+7</f>
        <v>45625</v>
      </c>
      <c r="G1186" s="176">
        <f>F1186+8</f>
        <v>45633</v>
      </c>
      <c r="H1186" s="183" t="s">
        <v>1264</v>
      </c>
    </row>
    <row r="1187" spans="1:8">
      <c r="A1187" s="184"/>
      <c r="B1187" s="209"/>
      <c r="C1187" s="209"/>
      <c r="D1187" s="225"/>
      <c r="E1187" s="187"/>
      <c r="F1187" s="187"/>
      <c r="G1187" s="187"/>
    </row>
    <row r="1188" spans="1:8">
      <c r="A1188" s="839" t="s">
        <v>1263</v>
      </c>
      <c r="B1188" s="839"/>
      <c r="C1188" s="219"/>
      <c r="D1188" s="246"/>
      <c r="E1188" s="195"/>
      <c r="F1188" s="195"/>
      <c r="G1188" s="217"/>
      <c r="H1188" s="184"/>
    </row>
    <row r="1189" spans="1:8">
      <c r="A1189" s="195"/>
      <c r="B1189" s="811" t="s">
        <v>1250</v>
      </c>
      <c r="C1189" s="811" t="s">
        <v>1262</v>
      </c>
      <c r="D1189" s="825" t="s">
        <v>1261</v>
      </c>
      <c r="E1189" s="183" t="s">
        <v>1247</v>
      </c>
      <c r="F1189" s="183" t="s">
        <v>1247</v>
      </c>
      <c r="G1189" s="247" t="s">
        <v>1245</v>
      </c>
      <c r="H1189" s="184"/>
    </row>
    <row r="1190" spans="1:8">
      <c r="A1190" s="195"/>
      <c r="B1190" s="812"/>
      <c r="C1190" s="812"/>
      <c r="D1190" s="826"/>
      <c r="E1190" s="183" t="s">
        <v>1260</v>
      </c>
      <c r="F1190" s="183" t="s">
        <v>1259</v>
      </c>
      <c r="G1190" s="247" t="s">
        <v>1242</v>
      </c>
      <c r="H1190" s="184"/>
    </row>
    <row r="1191" spans="1:8" ht="16.5" customHeight="1">
      <c r="A1191" s="195"/>
      <c r="B1191" s="182" t="s">
        <v>1258</v>
      </c>
      <c r="C1191" s="182"/>
      <c r="D1191" s="820" t="s">
        <v>1257</v>
      </c>
      <c r="E1191" s="180">
        <f>F1191-4</f>
        <v>45597</v>
      </c>
      <c r="F1191" s="180">
        <v>45601</v>
      </c>
      <c r="G1191" s="180">
        <f>F1191+17</f>
        <v>45618</v>
      </c>
      <c r="H1191" s="184"/>
    </row>
    <row r="1192" spans="1:8">
      <c r="A1192" s="195"/>
      <c r="B1192" s="179" t="s">
        <v>1256</v>
      </c>
      <c r="C1192" s="179" t="s">
        <v>1255</v>
      </c>
      <c r="D1192" s="820"/>
      <c r="E1192" s="176">
        <f>F1192-4</f>
        <v>45604</v>
      </c>
      <c r="F1192" s="176">
        <f t="shared" ref="F1192:G1195" si="5">F1191+7</f>
        <v>45608</v>
      </c>
      <c r="G1192" s="176">
        <f t="shared" si="5"/>
        <v>45625</v>
      </c>
      <c r="H1192" s="184"/>
    </row>
    <row r="1193" spans="1:8">
      <c r="A1193" s="195"/>
      <c r="B1193" s="179" t="s">
        <v>1254</v>
      </c>
      <c r="C1193" s="179" t="s">
        <v>1253</v>
      </c>
      <c r="D1193" s="820"/>
      <c r="E1193" s="176">
        <f>F1193-4</f>
        <v>45611</v>
      </c>
      <c r="F1193" s="176">
        <f t="shared" si="5"/>
        <v>45615</v>
      </c>
      <c r="G1193" s="176">
        <f t="shared" si="5"/>
        <v>45632</v>
      </c>
      <c r="H1193" s="184"/>
    </row>
    <row r="1194" spans="1:8">
      <c r="A1194" s="195"/>
      <c r="B1194" s="179" t="s">
        <v>1252</v>
      </c>
      <c r="C1194" s="179" t="s">
        <v>1251</v>
      </c>
      <c r="D1194" s="820"/>
      <c r="E1194" s="176">
        <f>F1194-4</f>
        <v>45618</v>
      </c>
      <c r="F1194" s="176">
        <f t="shared" si="5"/>
        <v>45622</v>
      </c>
      <c r="G1194" s="176">
        <f t="shared" si="5"/>
        <v>45639</v>
      </c>
      <c r="H1194" s="184"/>
    </row>
    <row r="1195" spans="1:8">
      <c r="A1195" s="195"/>
      <c r="B1195" s="179" t="s">
        <v>1146</v>
      </c>
      <c r="C1195" s="179" t="s">
        <v>1188</v>
      </c>
      <c r="D1195" s="820"/>
      <c r="E1195" s="176">
        <f>F1195-4</f>
        <v>45625</v>
      </c>
      <c r="F1195" s="176">
        <f t="shared" si="5"/>
        <v>45629</v>
      </c>
      <c r="G1195" s="176">
        <f t="shared" si="5"/>
        <v>45646</v>
      </c>
      <c r="H1195" s="184"/>
    </row>
    <row r="1196" spans="1:8">
      <c r="A1196" s="195"/>
      <c r="B1196" s="190"/>
      <c r="C1196" s="209"/>
      <c r="D1196" s="225"/>
      <c r="E1196" s="187"/>
      <c r="F1196" s="187"/>
      <c r="G1196" s="187"/>
      <c r="H1196" s="184"/>
    </row>
    <row r="1197" spans="1:8">
      <c r="A1197" s="195"/>
      <c r="B1197" s="195"/>
      <c r="C1197" s="219"/>
      <c r="D1197" s="246"/>
      <c r="E1197" s="195"/>
      <c r="F1197" s="195"/>
      <c r="G1197" s="217"/>
      <c r="H1197" s="184"/>
    </row>
    <row r="1198" spans="1:8">
      <c r="A1198" s="195"/>
      <c r="B1198" s="811" t="s">
        <v>1250</v>
      </c>
      <c r="C1198" s="811" t="s">
        <v>1249</v>
      </c>
      <c r="D1198" s="825" t="s">
        <v>1248</v>
      </c>
      <c r="E1198" s="183" t="s">
        <v>1247</v>
      </c>
      <c r="F1198" s="183" t="s">
        <v>1246</v>
      </c>
      <c r="G1198" s="247" t="s">
        <v>1245</v>
      </c>
      <c r="H1198" s="184"/>
    </row>
    <row r="1199" spans="1:8">
      <c r="A1199" s="195"/>
      <c r="B1199" s="812"/>
      <c r="C1199" s="812"/>
      <c r="D1199" s="826"/>
      <c r="E1199" s="183" t="s">
        <v>1244</v>
      </c>
      <c r="F1199" s="183" t="s">
        <v>1243</v>
      </c>
      <c r="G1199" s="247" t="s">
        <v>1242</v>
      </c>
      <c r="H1199" s="184"/>
    </row>
    <row r="1200" spans="1:8" ht="16.5" customHeight="1">
      <c r="A1200" s="195"/>
      <c r="B1200" s="179" t="s">
        <v>1241</v>
      </c>
      <c r="C1200" s="179" t="s">
        <v>1240</v>
      </c>
      <c r="D1200" s="820" t="s">
        <v>1239</v>
      </c>
      <c r="E1200" s="176">
        <f>F1200-4</f>
        <v>45598</v>
      </c>
      <c r="F1200" s="176">
        <v>45602</v>
      </c>
      <c r="G1200" s="176">
        <f>F1200+15</f>
        <v>45617</v>
      </c>
      <c r="H1200" s="184"/>
    </row>
    <row r="1201" spans="1:10" ht="16.5" customHeight="1">
      <c r="A1201" s="195"/>
      <c r="B1201" s="179" t="s">
        <v>1238</v>
      </c>
      <c r="C1201" s="179" t="s">
        <v>1237</v>
      </c>
      <c r="D1201" s="820"/>
      <c r="E1201" s="176">
        <f>F1201-4</f>
        <v>45605</v>
      </c>
      <c r="F1201" s="176">
        <f>F1200+7</f>
        <v>45609</v>
      </c>
      <c r="G1201" s="176">
        <f>F1201+15</f>
        <v>45624</v>
      </c>
      <c r="H1201" s="184"/>
    </row>
    <row r="1202" spans="1:10" ht="16.5" customHeight="1">
      <c r="A1202" s="195"/>
      <c r="B1202" s="179" t="s">
        <v>1236</v>
      </c>
      <c r="C1202" s="179" t="s">
        <v>1235</v>
      </c>
      <c r="D1202" s="820"/>
      <c r="E1202" s="176">
        <f>F1202-4</f>
        <v>45612</v>
      </c>
      <c r="F1202" s="176">
        <f>F1201+7</f>
        <v>45616</v>
      </c>
      <c r="G1202" s="176">
        <f>F1202+15</f>
        <v>45631</v>
      </c>
      <c r="H1202" s="184"/>
    </row>
    <row r="1203" spans="1:10">
      <c r="A1203" s="195"/>
      <c r="B1203" s="179" t="s">
        <v>1234</v>
      </c>
      <c r="C1203" s="179" t="s">
        <v>1233</v>
      </c>
      <c r="D1203" s="820"/>
      <c r="E1203" s="176">
        <f>F1203-4</f>
        <v>45619</v>
      </c>
      <c r="F1203" s="176">
        <f>F1202+7</f>
        <v>45623</v>
      </c>
      <c r="G1203" s="176">
        <f>F1203+15</f>
        <v>45638</v>
      </c>
      <c r="H1203" s="184"/>
    </row>
    <row r="1204" spans="1:10">
      <c r="A1204" s="195"/>
      <c r="B1204" s="179" t="s">
        <v>1232</v>
      </c>
      <c r="C1204" s="179" t="s">
        <v>1231</v>
      </c>
      <c r="D1204" s="820"/>
      <c r="E1204" s="176">
        <f>F1204-4</f>
        <v>45626</v>
      </c>
      <c r="F1204" s="176">
        <f>F1203+7</f>
        <v>45630</v>
      </c>
      <c r="G1204" s="176">
        <f>F1204+15</f>
        <v>45645</v>
      </c>
      <c r="H1204" s="184"/>
    </row>
    <row r="1205" spans="1:10">
      <c r="A1205" s="195"/>
      <c r="B1205" s="195"/>
      <c r="C1205" s="219"/>
      <c r="D1205" s="246"/>
      <c r="E1205" s="195"/>
      <c r="F1205" s="195"/>
      <c r="G1205" s="217"/>
      <c r="H1205" s="184"/>
    </row>
    <row r="1206" spans="1:10">
      <c r="B1206" s="173"/>
      <c r="C1206" s="173"/>
      <c r="E1206" s="187"/>
      <c r="F1206" s="245"/>
      <c r="G1206" s="187"/>
      <c r="H1206" s="244"/>
    </row>
    <row r="1207" spans="1:10">
      <c r="A1207" s="241" t="s">
        <v>95</v>
      </c>
      <c r="B1207" s="243"/>
      <c r="C1207" s="243"/>
      <c r="D1207" s="242"/>
      <c r="E1207" s="241"/>
      <c r="F1207" s="241"/>
      <c r="G1207" s="241"/>
      <c r="H1207" s="241"/>
      <c r="I1207" s="216"/>
      <c r="J1207" s="216"/>
    </row>
    <row r="1208" spans="1:10">
      <c r="A1208" s="195" t="s">
        <v>96</v>
      </c>
      <c r="B1208" s="219"/>
      <c r="C1208" s="238"/>
      <c r="D1208" s="220"/>
      <c r="E1208" s="219"/>
      <c r="F1208" s="195"/>
      <c r="G1208" s="237"/>
      <c r="H1208" s="217"/>
    </row>
    <row r="1209" spans="1:10">
      <c r="A1209" s="184"/>
      <c r="D1209" s="185"/>
      <c r="E1209" s="184"/>
      <c r="F1209" s="184"/>
      <c r="G1209" s="184"/>
      <c r="H1209" s="184"/>
    </row>
    <row r="1210" spans="1:10">
      <c r="A1210" s="184"/>
      <c r="B1210" s="811" t="s">
        <v>19</v>
      </c>
      <c r="C1210" s="811" t="s">
        <v>20</v>
      </c>
      <c r="D1210" s="825" t="s">
        <v>21</v>
      </c>
      <c r="E1210" s="183" t="s">
        <v>126</v>
      </c>
      <c r="F1210" s="183" t="s">
        <v>126</v>
      </c>
      <c r="G1210" s="224" t="s">
        <v>167</v>
      </c>
      <c r="H1210" s="184"/>
    </row>
    <row r="1211" spans="1:10">
      <c r="A1211" s="184"/>
      <c r="B1211" s="812"/>
      <c r="C1211" s="812"/>
      <c r="D1211" s="826"/>
      <c r="E1211" s="183" t="s">
        <v>1026</v>
      </c>
      <c r="F1211" s="183" t="s">
        <v>23</v>
      </c>
      <c r="G1211" s="183" t="s">
        <v>24</v>
      </c>
      <c r="H1211" s="184"/>
    </row>
    <row r="1212" spans="1:10">
      <c r="A1212" s="184"/>
      <c r="B1212" s="234" t="s">
        <v>572</v>
      </c>
      <c r="C1212" s="232" t="str">
        <f>"067W"</f>
        <v>067W</v>
      </c>
      <c r="D1212" s="808" t="s">
        <v>1203</v>
      </c>
      <c r="E1212" s="176">
        <f>F1212-4</f>
        <v>45594</v>
      </c>
      <c r="F1212" s="176">
        <v>45598</v>
      </c>
      <c r="G1212" s="176">
        <f>F1212+18</f>
        <v>45616</v>
      </c>
      <c r="H1212" s="184"/>
    </row>
    <row r="1213" spans="1:10">
      <c r="A1213" s="184"/>
      <c r="B1213" s="234" t="s">
        <v>858</v>
      </c>
      <c r="C1213" s="232" t="str">
        <f>"037W"</f>
        <v>037W</v>
      </c>
      <c r="D1213" s="809"/>
      <c r="E1213" s="176">
        <f>F1213-4</f>
        <v>45601</v>
      </c>
      <c r="F1213" s="176">
        <f>F1212+7</f>
        <v>45605</v>
      </c>
      <c r="G1213" s="176">
        <f>F1213+18</f>
        <v>45623</v>
      </c>
      <c r="H1213" s="184"/>
    </row>
    <row r="1214" spans="1:10">
      <c r="A1214" s="184"/>
      <c r="B1214" s="231" t="s">
        <v>432</v>
      </c>
      <c r="C1214" s="231"/>
      <c r="D1214" s="809"/>
      <c r="E1214" s="180">
        <f>F1214-4</f>
        <v>45608</v>
      </c>
      <c r="F1214" s="180">
        <f>F1213+7</f>
        <v>45612</v>
      </c>
      <c r="G1214" s="180">
        <f>F1214+18</f>
        <v>45630</v>
      </c>
      <c r="H1214" s="184"/>
    </row>
    <row r="1215" spans="1:10">
      <c r="A1215" s="184"/>
      <c r="B1215" s="231" t="s">
        <v>432</v>
      </c>
      <c r="C1215" s="230"/>
      <c r="D1215" s="809"/>
      <c r="E1215" s="180">
        <f>F1215-4</f>
        <v>45615</v>
      </c>
      <c r="F1215" s="180">
        <f>F1214+7</f>
        <v>45619</v>
      </c>
      <c r="G1215" s="180">
        <f>F1215+18</f>
        <v>45637</v>
      </c>
      <c r="H1215" s="184"/>
    </row>
    <row r="1216" spans="1:10">
      <c r="A1216" s="184"/>
      <c r="B1216" s="233" t="s">
        <v>571</v>
      </c>
      <c r="C1216" s="232" t="str">
        <f>"057W"</f>
        <v>057W</v>
      </c>
      <c r="D1216" s="810"/>
      <c r="E1216" s="176">
        <f>F1216-4</f>
        <v>45622</v>
      </c>
      <c r="F1216" s="176">
        <f>F1215+7</f>
        <v>45626</v>
      </c>
      <c r="G1216" s="176">
        <f>F1216+18</f>
        <v>45644</v>
      </c>
      <c r="H1216" s="184"/>
    </row>
    <row r="1217" spans="1:8">
      <c r="A1217" s="184"/>
      <c r="B1217" s="187"/>
      <c r="C1217" s="187"/>
      <c r="D1217" s="225"/>
      <c r="E1217" s="187"/>
      <c r="F1217" s="187"/>
      <c r="G1217" s="187"/>
      <c r="H1217" s="184"/>
    </row>
    <row r="1218" spans="1:8">
      <c r="A1218" s="184"/>
      <c r="B1218" s="811" t="s">
        <v>19</v>
      </c>
      <c r="C1218" s="811" t="s">
        <v>20</v>
      </c>
      <c r="D1218" s="825" t="s">
        <v>21</v>
      </c>
      <c r="E1218" s="183" t="s">
        <v>126</v>
      </c>
      <c r="F1218" s="183" t="s">
        <v>126</v>
      </c>
      <c r="G1218" s="224" t="s">
        <v>167</v>
      </c>
      <c r="H1218" s="184"/>
    </row>
    <row r="1219" spans="1:8">
      <c r="A1219" s="184"/>
      <c r="B1219" s="812"/>
      <c r="C1219" s="812"/>
      <c r="D1219" s="826"/>
      <c r="E1219" s="183" t="s">
        <v>1026</v>
      </c>
      <c r="F1219" s="183" t="s">
        <v>23</v>
      </c>
      <c r="G1219" s="183" t="s">
        <v>24</v>
      </c>
      <c r="H1219" s="184"/>
    </row>
    <row r="1220" spans="1:8" ht="16.5" customHeight="1">
      <c r="A1220" s="184"/>
      <c r="B1220" s="231" t="s">
        <v>432</v>
      </c>
      <c r="C1220" s="230"/>
      <c r="D1220" s="808" t="s">
        <v>1230</v>
      </c>
      <c r="E1220" s="180">
        <f>F1220-4</f>
        <v>45596</v>
      </c>
      <c r="F1220" s="180">
        <v>45600</v>
      </c>
      <c r="G1220" s="180">
        <f>F1220+25</f>
        <v>45625</v>
      </c>
      <c r="H1220" s="184"/>
    </row>
    <row r="1221" spans="1:8">
      <c r="A1221" s="184"/>
      <c r="B1221" s="179" t="s">
        <v>1229</v>
      </c>
      <c r="C1221" s="179" t="s">
        <v>1193</v>
      </c>
      <c r="D1221" s="809"/>
      <c r="E1221" s="176">
        <f>F1221-4</f>
        <v>45603</v>
      </c>
      <c r="F1221" s="176">
        <f>F1220+7</f>
        <v>45607</v>
      </c>
      <c r="G1221" s="176">
        <f>F1221+25</f>
        <v>45632</v>
      </c>
      <c r="H1221" s="184"/>
    </row>
    <row r="1222" spans="1:8">
      <c r="A1222" s="184"/>
      <c r="B1222" s="179" t="s">
        <v>1228</v>
      </c>
      <c r="C1222" s="179" t="s">
        <v>1191</v>
      </c>
      <c r="D1222" s="809"/>
      <c r="E1222" s="176">
        <f>F1222-4</f>
        <v>45610</v>
      </c>
      <c r="F1222" s="176">
        <f>F1221+7</f>
        <v>45614</v>
      </c>
      <c r="G1222" s="176">
        <f>F1222+25</f>
        <v>45639</v>
      </c>
      <c r="H1222" s="184"/>
    </row>
    <row r="1223" spans="1:8">
      <c r="A1223" s="184"/>
      <c r="B1223" s="179" t="s">
        <v>1227</v>
      </c>
      <c r="C1223" s="179" t="s">
        <v>1226</v>
      </c>
      <c r="D1223" s="809"/>
      <c r="E1223" s="176">
        <f>F1223-4</f>
        <v>45617</v>
      </c>
      <c r="F1223" s="176">
        <f>F1222+7</f>
        <v>45621</v>
      </c>
      <c r="G1223" s="176">
        <f>F1223+25</f>
        <v>45646</v>
      </c>
      <c r="H1223" s="184"/>
    </row>
    <row r="1224" spans="1:8">
      <c r="A1224" s="184"/>
      <c r="B1224" s="179" t="s">
        <v>1146</v>
      </c>
      <c r="C1224" s="179" t="s">
        <v>1188</v>
      </c>
      <c r="D1224" s="810"/>
      <c r="E1224" s="176">
        <f>F1224-4</f>
        <v>45624</v>
      </c>
      <c r="F1224" s="176">
        <f>F1223+7</f>
        <v>45628</v>
      </c>
      <c r="G1224" s="176">
        <f>F1224+25</f>
        <v>45653</v>
      </c>
      <c r="H1224" s="184"/>
    </row>
    <row r="1225" spans="1:8">
      <c r="A1225" s="184"/>
      <c r="B1225" s="187"/>
      <c r="C1225" s="187"/>
      <c r="D1225" s="225"/>
      <c r="E1225" s="187"/>
      <c r="F1225" s="187"/>
      <c r="G1225" s="187"/>
      <c r="H1225" s="184"/>
    </row>
    <row r="1226" spans="1:8">
      <c r="A1226" s="184"/>
      <c r="B1226" s="240"/>
      <c r="C1226" s="239"/>
      <c r="D1226" s="185"/>
      <c r="E1226" s="184"/>
      <c r="F1226" s="184"/>
      <c r="G1226" s="184"/>
      <c r="H1226" s="184"/>
    </row>
    <row r="1227" spans="1:8">
      <c r="A1227" s="195" t="s">
        <v>1225</v>
      </c>
      <c r="B1227" s="238"/>
      <c r="C1227" s="238"/>
      <c r="D1227" s="220"/>
      <c r="E1227" s="219"/>
      <c r="F1227" s="195"/>
      <c r="G1227" s="237"/>
      <c r="H1227" s="217"/>
    </row>
    <row r="1228" spans="1:8">
      <c r="A1228" s="195"/>
      <c r="B1228" s="189"/>
      <c r="C1228" s="207"/>
      <c r="D1228" s="188"/>
      <c r="E1228" s="208"/>
      <c r="F1228" s="187"/>
      <c r="G1228" s="187"/>
      <c r="H1228" s="217"/>
    </row>
    <row r="1229" spans="1:8">
      <c r="A1229" s="195"/>
      <c r="B1229" s="811" t="s">
        <v>19</v>
      </c>
      <c r="C1229" s="811" t="s">
        <v>20</v>
      </c>
      <c r="D1229" s="825" t="s">
        <v>21</v>
      </c>
      <c r="E1229" s="183" t="s">
        <v>126</v>
      </c>
      <c r="F1229" s="183" t="s">
        <v>126</v>
      </c>
      <c r="G1229" s="183" t="s">
        <v>1218</v>
      </c>
      <c r="H1229" s="217"/>
    </row>
    <row r="1230" spans="1:8">
      <c r="A1230" s="195"/>
      <c r="B1230" s="812"/>
      <c r="C1230" s="812"/>
      <c r="D1230" s="826"/>
      <c r="E1230" s="183" t="s">
        <v>1026</v>
      </c>
      <c r="F1230" s="183" t="s">
        <v>23</v>
      </c>
      <c r="G1230" s="183" t="s">
        <v>24</v>
      </c>
      <c r="H1230" s="217"/>
    </row>
    <row r="1231" spans="1:8" ht="16.5" customHeight="1">
      <c r="A1231" s="195"/>
      <c r="B1231" s="179" t="s">
        <v>1224</v>
      </c>
      <c r="C1231" s="179" t="s">
        <v>25</v>
      </c>
      <c r="D1231" s="808" t="s">
        <v>1223</v>
      </c>
      <c r="E1231" s="176">
        <f>F1231-4</f>
        <v>45597</v>
      </c>
      <c r="F1231" s="176">
        <v>45601</v>
      </c>
      <c r="G1231" s="176">
        <f>F1231+27</f>
        <v>45628</v>
      </c>
      <c r="H1231" s="217"/>
    </row>
    <row r="1232" spans="1:8">
      <c r="A1232" s="195"/>
      <c r="B1232" s="179" t="s">
        <v>1222</v>
      </c>
      <c r="C1232" s="179" t="s">
        <v>58</v>
      </c>
      <c r="D1232" s="809"/>
      <c r="E1232" s="176">
        <f>F1232-4</f>
        <v>45604</v>
      </c>
      <c r="F1232" s="176">
        <f>F1231+7</f>
        <v>45608</v>
      </c>
      <c r="G1232" s="176">
        <f>F1232+27</f>
        <v>45635</v>
      </c>
      <c r="H1232" s="217"/>
    </row>
    <row r="1233" spans="1:8">
      <c r="A1233" s="195"/>
      <c r="B1233" s="179" t="s">
        <v>1221</v>
      </c>
      <c r="C1233" s="179" t="s">
        <v>51</v>
      </c>
      <c r="D1233" s="809"/>
      <c r="E1233" s="176">
        <f>F1233-4</f>
        <v>45611</v>
      </c>
      <c r="F1233" s="176">
        <f>F1232+7</f>
        <v>45615</v>
      </c>
      <c r="G1233" s="176">
        <f>F1233+27</f>
        <v>45642</v>
      </c>
      <c r="H1233" s="217"/>
    </row>
    <row r="1234" spans="1:8">
      <c r="A1234" s="195"/>
      <c r="B1234" s="179" t="s">
        <v>1220</v>
      </c>
      <c r="C1234" s="179" t="s">
        <v>1219</v>
      </c>
      <c r="D1234" s="809"/>
      <c r="E1234" s="176">
        <f>F1234-4</f>
        <v>45618</v>
      </c>
      <c r="F1234" s="176">
        <f>F1233+7</f>
        <v>45622</v>
      </c>
      <c r="G1234" s="176">
        <f>F1234+27</f>
        <v>45649</v>
      </c>
      <c r="H1234" s="217"/>
    </row>
    <row r="1235" spans="1:8">
      <c r="A1235" s="195"/>
      <c r="B1235" s="179" t="s">
        <v>1146</v>
      </c>
      <c r="C1235" s="179" t="s">
        <v>1036</v>
      </c>
      <c r="D1235" s="810"/>
      <c r="E1235" s="176">
        <f>F1235-4</f>
        <v>45625</v>
      </c>
      <c r="F1235" s="176">
        <f>F1234+7</f>
        <v>45629</v>
      </c>
      <c r="G1235" s="176">
        <f>F1235+27</f>
        <v>45656</v>
      </c>
      <c r="H1235" s="217"/>
    </row>
    <row r="1236" spans="1:8">
      <c r="A1236" s="195"/>
      <c r="B1236" s="189"/>
      <c r="C1236" s="207"/>
      <c r="D1236" s="188"/>
      <c r="E1236" s="208"/>
      <c r="F1236" s="187"/>
      <c r="G1236" s="187"/>
      <c r="H1236" s="217"/>
    </row>
    <row r="1237" spans="1:8">
      <c r="A1237" s="195"/>
      <c r="B1237" s="811" t="s">
        <v>19</v>
      </c>
      <c r="C1237" s="811" t="s">
        <v>20</v>
      </c>
      <c r="D1237" s="825" t="s">
        <v>21</v>
      </c>
      <c r="E1237" s="183" t="s">
        <v>126</v>
      </c>
      <c r="F1237" s="183" t="s">
        <v>126</v>
      </c>
      <c r="G1237" s="183" t="s">
        <v>1218</v>
      </c>
      <c r="H1237" s="217"/>
    </row>
    <row r="1238" spans="1:8">
      <c r="A1238" s="195"/>
      <c r="B1238" s="812"/>
      <c r="C1238" s="812"/>
      <c r="D1238" s="826"/>
      <c r="E1238" s="183" t="s">
        <v>1026</v>
      </c>
      <c r="F1238" s="183" t="s">
        <v>23</v>
      </c>
      <c r="G1238" s="183" t="s">
        <v>24</v>
      </c>
      <c r="H1238" s="217"/>
    </row>
    <row r="1239" spans="1:8">
      <c r="A1239" s="195"/>
      <c r="B1239" s="179" t="s">
        <v>1217</v>
      </c>
      <c r="C1239" s="179" t="s">
        <v>1212</v>
      </c>
      <c r="D1239" s="808" t="s">
        <v>1211</v>
      </c>
      <c r="E1239" s="176">
        <f>F1239-4</f>
        <v>45593</v>
      </c>
      <c r="F1239" s="176">
        <v>45597</v>
      </c>
      <c r="G1239" s="176">
        <f>F1239+20</f>
        <v>45617</v>
      </c>
      <c r="H1239" s="217"/>
    </row>
    <row r="1240" spans="1:8">
      <c r="A1240" s="195"/>
      <c r="B1240" s="179" t="s">
        <v>1210</v>
      </c>
      <c r="C1240" s="179" t="s">
        <v>1209</v>
      </c>
      <c r="D1240" s="809"/>
      <c r="E1240" s="176">
        <f>F1240-4</f>
        <v>45600</v>
      </c>
      <c r="F1240" s="176">
        <f>F1239+7</f>
        <v>45604</v>
      </c>
      <c r="G1240" s="176">
        <f>F1240+20</f>
        <v>45624</v>
      </c>
      <c r="H1240" s="217"/>
    </row>
    <row r="1241" spans="1:8">
      <c r="A1241" s="195"/>
      <c r="B1241" s="179" t="s">
        <v>1216</v>
      </c>
      <c r="C1241" s="179" t="s">
        <v>1207</v>
      </c>
      <c r="D1241" s="809"/>
      <c r="E1241" s="176">
        <f>F1241-4</f>
        <v>45607</v>
      </c>
      <c r="F1241" s="176">
        <f>F1240+7</f>
        <v>45611</v>
      </c>
      <c r="G1241" s="176">
        <f>F1241+20</f>
        <v>45631</v>
      </c>
      <c r="H1241" s="217"/>
    </row>
    <row r="1242" spans="1:8">
      <c r="A1242" s="195"/>
      <c r="B1242" s="179" t="s">
        <v>1215</v>
      </c>
      <c r="C1242" s="179" t="s">
        <v>1205</v>
      </c>
      <c r="D1242" s="809"/>
      <c r="E1242" s="176">
        <f>F1242-4</f>
        <v>45614</v>
      </c>
      <c r="F1242" s="176">
        <f>F1241+7</f>
        <v>45618</v>
      </c>
      <c r="G1242" s="176">
        <f>F1242+20</f>
        <v>45638</v>
      </c>
      <c r="H1242" s="217"/>
    </row>
    <row r="1243" spans="1:8">
      <c r="A1243" s="195"/>
      <c r="B1243" s="179" t="s">
        <v>1214</v>
      </c>
      <c r="C1243" s="179"/>
      <c r="D1243" s="810"/>
      <c r="E1243" s="176">
        <f>F1243-4</f>
        <v>45621</v>
      </c>
      <c r="F1243" s="176">
        <f>F1242+7</f>
        <v>45625</v>
      </c>
      <c r="G1243" s="176">
        <f>F1243+20</f>
        <v>45645</v>
      </c>
      <c r="H1243" s="217"/>
    </row>
    <row r="1244" spans="1:8">
      <c r="A1244" s="195"/>
      <c r="B1244" s="189"/>
      <c r="C1244" s="207"/>
      <c r="D1244" s="188"/>
      <c r="E1244" s="208"/>
      <c r="F1244" s="187"/>
      <c r="G1244" s="187"/>
      <c r="H1244" s="217"/>
    </row>
    <row r="1245" spans="1:8">
      <c r="A1245" s="195" t="s">
        <v>99</v>
      </c>
      <c r="B1245" s="238"/>
      <c r="C1245" s="238"/>
      <c r="D1245" s="220"/>
      <c r="E1245" s="219"/>
      <c r="F1245" s="195"/>
      <c r="G1245" s="237"/>
      <c r="H1245" s="217"/>
    </row>
    <row r="1246" spans="1:8">
      <c r="A1246" s="195"/>
      <c r="B1246" s="811" t="s">
        <v>19</v>
      </c>
      <c r="C1246" s="811" t="s">
        <v>20</v>
      </c>
      <c r="D1246" s="825" t="s">
        <v>21</v>
      </c>
      <c r="E1246" s="183" t="s">
        <v>126</v>
      </c>
      <c r="F1246" s="183" t="s">
        <v>126</v>
      </c>
      <c r="G1246" s="183" t="s">
        <v>168</v>
      </c>
      <c r="H1246" s="183" t="s">
        <v>99</v>
      </c>
    </row>
    <row r="1247" spans="1:8" ht="16.5" customHeight="1">
      <c r="A1247" s="195"/>
      <c r="B1247" s="812"/>
      <c r="C1247" s="812"/>
      <c r="D1247" s="826"/>
      <c r="E1247" s="183" t="s">
        <v>1026</v>
      </c>
      <c r="F1247" s="183" t="s">
        <v>23</v>
      </c>
      <c r="G1247" s="183" t="s">
        <v>24</v>
      </c>
      <c r="H1247" s="183" t="s">
        <v>24</v>
      </c>
    </row>
    <row r="1248" spans="1:8" ht="16.5" customHeight="1">
      <c r="A1248" s="195"/>
      <c r="B1248" s="179" t="s">
        <v>1213</v>
      </c>
      <c r="C1248" s="179" t="s">
        <v>1212</v>
      </c>
      <c r="D1248" s="808" t="s">
        <v>1211</v>
      </c>
      <c r="E1248" s="176">
        <f>F1248-4</f>
        <v>45593</v>
      </c>
      <c r="F1248" s="176">
        <v>45597</v>
      </c>
      <c r="G1248" s="176">
        <f>F1248+18</f>
        <v>45615</v>
      </c>
      <c r="H1248" s="176" t="s">
        <v>1201</v>
      </c>
    </row>
    <row r="1249" spans="1:9">
      <c r="A1249" s="195"/>
      <c r="B1249" s="179" t="s">
        <v>1210</v>
      </c>
      <c r="C1249" s="179" t="s">
        <v>1209</v>
      </c>
      <c r="D1249" s="809"/>
      <c r="E1249" s="176">
        <f>F1249-4</f>
        <v>45600</v>
      </c>
      <c r="F1249" s="176">
        <f>F1248+7</f>
        <v>45604</v>
      </c>
      <c r="G1249" s="176">
        <f>F1249+18</f>
        <v>45622</v>
      </c>
      <c r="H1249" s="178" t="s">
        <v>1201</v>
      </c>
    </row>
    <row r="1250" spans="1:9">
      <c r="A1250" s="195"/>
      <c r="B1250" s="179" t="s">
        <v>1208</v>
      </c>
      <c r="C1250" s="179" t="s">
        <v>1207</v>
      </c>
      <c r="D1250" s="809"/>
      <c r="E1250" s="176">
        <f>F1250-4</f>
        <v>45607</v>
      </c>
      <c r="F1250" s="176">
        <f>F1249+7</f>
        <v>45611</v>
      </c>
      <c r="G1250" s="176">
        <f>F1250+18</f>
        <v>45629</v>
      </c>
      <c r="H1250" s="235" t="s">
        <v>1202</v>
      </c>
    </row>
    <row r="1251" spans="1:9">
      <c r="A1251" s="195"/>
      <c r="B1251" s="179" t="s">
        <v>1206</v>
      </c>
      <c r="C1251" s="179" t="s">
        <v>1205</v>
      </c>
      <c r="D1251" s="809"/>
      <c r="E1251" s="176">
        <f>F1251-4</f>
        <v>45614</v>
      </c>
      <c r="F1251" s="176">
        <f>F1250+7</f>
        <v>45618</v>
      </c>
      <c r="G1251" s="176">
        <f>F1251+18</f>
        <v>45636</v>
      </c>
      <c r="H1251" s="235" t="s">
        <v>1202</v>
      </c>
    </row>
    <row r="1252" spans="1:9">
      <c r="A1252" s="195"/>
      <c r="B1252" s="179" t="s">
        <v>1204</v>
      </c>
      <c r="C1252" s="179"/>
      <c r="D1252" s="810"/>
      <c r="E1252" s="176">
        <f>F1252-4</f>
        <v>45621</v>
      </c>
      <c r="F1252" s="176">
        <f>F1251+7</f>
        <v>45625</v>
      </c>
      <c r="G1252" s="176">
        <f>F1252+18</f>
        <v>45643</v>
      </c>
      <c r="H1252" s="235" t="s">
        <v>1201</v>
      </c>
    </row>
    <row r="1253" spans="1:9">
      <c r="A1253" s="195"/>
      <c r="B1253" s="211"/>
      <c r="C1253" s="207"/>
      <c r="D1253" s="225"/>
      <c r="E1253" s="187"/>
      <c r="F1253" s="187"/>
      <c r="G1253" s="187"/>
      <c r="H1253" s="189"/>
    </row>
    <row r="1254" spans="1:9">
      <c r="A1254" s="195"/>
      <c r="B1254" s="811" t="s">
        <v>19</v>
      </c>
      <c r="C1254" s="811" t="s">
        <v>20</v>
      </c>
      <c r="D1254" s="825" t="s">
        <v>21</v>
      </c>
      <c r="E1254" s="183" t="s">
        <v>126</v>
      </c>
      <c r="F1254" s="183" t="s">
        <v>126</v>
      </c>
      <c r="G1254" s="183" t="s">
        <v>168</v>
      </c>
      <c r="H1254" s="183" t="s">
        <v>99</v>
      </c>
    </row>
    <row r="1255" spans="1:9">
      <c r="A1255" s="195"/>
      <c r="B1255" s="812"/>
      <c r="C1255" s="812"/>
      <c r="D1255" s="826"/>
      <c r="E1255" s="183" t="s">
        <v>1026</v>
      </c>
      <c r="F1255" s="183" t="s">
        <v>23</v>
      </c>
      <c r="G1255" s="183" t="s">
        <v>24</v>
      </c>
      <c r="H1255" s="183" t="s">
        <v>24</v>
      </c>
    </row>
    <row r="1256" spans="1:9" ht="16.5" customHeight="1">
      <c r="A1256" s="195"/>
      <c r="B1256" s="234" t="s">
        <v>572</v>
      </c>
      <c r="C1256" s="232" t="str">
        <f>"067W"</f>
        <v>067W</v>
      </c>
      <c r="D1256" s="808" t="s">
        <v>1203</v>
      </c>
      <c r="E1256" s="176">
        <f>F1256-4</f>
        <v>45594</v>
      </c>
      <c r="F1256" s="176">
        <v>45598</v>
      </c>
      <c r="G1256" s="176">
        <f>F1256+18</f>
        <v>45616</v>
      </c>
      <c r="H1256" s="176" t="s">
        <v>1201</v>
      </c>
    </row>
    <row r="1257" spans="1:9">
      <c r="A1257" s="195"/>
      <c r="B1257" s="234" t="s">
        <v>858</v>
      </c>
      <c r="C1257" s="232" t="str">
        <f>"037W"</f>
        <v>037W</v>
      </c>
      <c r="D1257" s="809"/>
      <c r="E1257" s="176">
        <f>F1257-4</f>
        <v>45601</v>
      </c>
      <c r="F1257" s="176">
        <f>F1256+7</f>
        <v>45605</v>
      </c>
      <c r="G1257" s="176">
        <f>F1257+18</f>
        <v>45623</v>
      </c>
      <c r="H1257" s="178" t="s">
        <v>1202</v>
      </c>
    </row>
    <row r="1258" spans="1:9">
      <c r="A1258" s="195"/>
      <c r="B1258" s="231" t="s">
        <v>432</v>
      </c>
      <c r="C1258" s="231"/>
      <c r="D1258" s="809"/>
      <c r="E1258" s="180">
        <f>F1258-4</f>
        <v>45608</v>
      </c>
      <c r="F1258" s="180">
        <f>F1257+7</f>
        <v>45612</v>
      </c>
      <c r="G1258" s="180">
        <f>F1258+18</f>
        <v>45630</v>
      </c>
      <c r="H1258" s="236" t="s">
        <v>1201</v>
      </c>
    </row>
    <row r="1259" spans="1:9">
      <c r="A1259" s="195"/>
      <c r="B1259" s="231" t="s">
        <v>432</v>
      </c>
      <c r="C1259" s="230"/>
      <c r="D1259" s="809"/>
      <c r="E1259" s="180">
        <f>F1259-4</f>
        <v>45615</v>
      </c>
      <c r="F1259" s="180">
        <f>F1258+7</f>
        <v>45619</v>
      </c>
      <c r="G1259" s="180">
        <f>F1259+18</f>
        <v>45637</v>
      </c>
      <c r="H1259" s="236" t="s">
        <v>1202</v>
      </c>
    </row>
    <row r="1260" spans="1:9">
      <c r="A1260" s="195"/>
      <c r="B1260" s="233" t="s">
        <v>571</v>
      </c>
      <c r="C1260" s="232" t="str">
        <f>"057W"</f>
        <v>057W</v>
      </c>
      <c r="D1260" s="810"/>
      <c r="E1260" s="176">
        <f>F1260-4</f>
        <v>45622</v>
      </c>
      <c r="F1260" s="176">
        <f>F1259+7</f>
        <v>45626</v>
      </c>
      <c r="G1260" s="176">
        <f>F1260+18</f>
        <v>45644</v>
      </c>
      <c r="H1260" s="235" t="s">
        <v>1201</v>
      </c>
    </row>
    <row r="1261" spans="1:9">
      <c r="A1261" s="195"/>
      <c r="B1261" s="211"/>
      <c r="C1261" s="207"/>
      <c r="D1261" s="225"/>
      <c r="E1261" s="187"/>
      <c r="F1261" s="187"/>
      <c r="G1261" s="187"/>
      <c r="H1261" s="189"/>
    </row>
    <row r="1262" spans="1:9">
      <c r="A1262" s="195" t="s">
        <v>1196</v>
      </c>
      <c r="D1262" s="185"/>
      <c r="E1262" s="184"/>
      <c r="F1262" s="184"/>
      <c r="G1262" s="184"/>
      <c r="H1262" s="184"/>
    </row>
    <row r="1263" spans="1:9">
      <c r="A1263" s="184"/>
      <c r="B1263" s="811" t="s">
        <v>19</v>
      </c>
      <c r="C1263" s="811" t="s">
        <v>20</v>
      </c>
      <c r="D1263" s="825" t="s">
        <v>21</v>
      </c>
      <c r="E1263" s="183" t="s">
        <v>126</v>
      </c>
      <c r="F1263" s="183" t="s">
        <v>126</v>
      </c>
      <c r="G1263" s="183" t="s">
        <v>1196</v>
      </c>
      <c r="H1263" s="184"/>
      <c r="I1263" s="216"/>
    </row>
    <row r="1264" spans="1:9">
      <c r="A1264" s="184"/>
      <c r="B1264" s="812"/>
      <c r="C1264" s="812"/>
      <c r="D1264" s="826"/>
      <c r="E1264" s="183" t="s">
        <v>1026</v>
      </c>
      <c r="F1264" s="183" t="s">
        <v>23</v>
      </c>
      <c r="G1264" s="183" t="s">
        <v>24</v>
      </c>
      <c r="H1264" s="184"/>
    </row>
    <row r="1265" spans="1:8" ht="16.5" customHeight="1">
      <c r="A1265" s="184"/>
      <c r="B1265" s="234" t="s">
        <v>572</v>
      </c>
      <c r="C1265" s="232" t="str">
        <f>"067W"</f>
        <v>067W</v>
      </c>
      <c r="D1265" s="808" t="s">
        <v>1197</v>
      </c>
      <c r="E1265" s="176">
        <f>F1265-4</f>
        <v>45594</v>
      </c>
      <c r="F1265" s="176">
        <v>45598</v>
      </c>
      <c r="G1265" s="176">
        <f>F1265+23</f>
        <v>45621</v>
      </c>
      <c r="H1265" s="184"/>
    </row>
    <row r="1266" spans="1:8" ht="16.5" customHeight="1">
      <c r="A1266" s="184"/>
      <c r="B1266" s="234" t="s">
        <v>858</v>
      </c>
      <c r="C1266" s="232" t="str">
        <f>"037W"</f>
        <v>037W</v>
      </c>
      <c r="D1266" s="809"/>
      <c r="E1266" s="176">
        <f>F1266-4</f>
        <v>45601</v>
      </c>
      <c r="F1266" s="176">
        <f>F1265+7</f>
        <v>45605</v>
      </c>
      <c r="G1266" s="176">
        <f>F1266+23</f>
        <v>45628</v>
      </c>
      <c r="H1266" s="184"/>
    </row>
    <row r="1267" spans="1:8">
      <c r="A1267" s="184"/>
      <c r="B1267" s="231" t="s">
        <v>432</v>
      </c>
      <c r="C1267" s="231"/>
      <c r="D1267" s="809"/>
      <c r="E1267" s="180">
        <f>F1267-4</f>
        <v>45608</v>
      </c>
      <c r="F1267" s="180">
        <f>F1266+7</f>
        <v>45612</v>
      </c>
      <c r="G1267" s="180">
        <f>F1267+23</f>
        <v>45635</v>
      </c>
      <c r="H1267" s="184"/>
    </row>
    <row r="1268" spans="1:8">
      <c r="A1268" s="184"/>
      <c r="B1268" s="231" t="s">
        <v>432</v>
      </c>
      <c r="C1268" s="230"/>
      <c r="D1268" s="809"/>
      <c r="E1268" s="180">
        <f>F1268-4</f>
        <v>45615</v>
      </c>
      <c r="F1268" s="180">
        <f>F1267+7</f>
        <v>45619</v>
      </c>
      <c r="G1268" s="180">
        <f>F1268+23</f>
        <v>45642</v>
      </c>
      <c r="H1268" s="184"/>
    </row>
    <row r="1269" spans="1:8">
      <c r="A1269" s="184"/>
      <c r="B1269" s="233" t="s">
        <v>571</v>
      </c>
      <c r="C1269" s="232" t="str">
        <f>"057W"</f>
        <v>057W</v>
      </c>
      <c r="D1269" s="810"/>
      <c r="E1269" s="176">
        <f>F1269-4</f>
        <v>45622</v>
      </c>
      <c r="F1269" s="176">
        <f>F1268+7</f>
        <v>45626</v>
      </c>
      <c r="G1269" s="176">
        <f>F1269+23</f>
        <v>45649</v>
      </c>
      <c r="H1269" s="184"/>
    </row>
    <row r="1270" spans="1:8">
      <c r="A1270" s="184"/>
      <c r="B1270" s="225"/>
      <c r="C1270" s="225"/>
      <c r="D1270" s="225"/>
      <c r="E1270" s="187"/>
      <c r="F1270" s="187"/>
      <c r="G1270" s="187"/>
      <c r="H1270" s="184"/>
    </row>
    <row r="1271" spans="1:8">
      <c r="A1271" s="184"/>
      <c r="B1271" s="811" t="s">
        <v>19</v>
      </c>
      <c r="C1271" s="811" t="s">
        <v>20</v>
      </c>
      <c r="D1271" s="825" t="s">
        <v>21</v>
      </c>
      <c r="E1271" s="183" t="s">
        <v>126</v>
      </c>
      <c r="F1271" s="183" t="s">
        <v>126</v>
      </c>
      <c r="G1271" s="183" t="s">
        <v>1196</v>
      </c>
      <c r="H1271" s="184"/>
    </row>
    <row r="1272" spans="1:8">
      <c r="A1272" s="184"/>
      <c r="B1272" s="812"/>
      <c r="C1272" s="812"/>
      <c r="D1272" s="826"/>
      <c r="E1272" s="183" t="s">
        <v>1026</v>
      </c>
      <c r="F1272" s="183" t="s">
        <v>23</v>
      </c>
      <c r="G1272" s="183" t="s">
        <v>24</v>
      </c>
      <c r="H1272" s="184"/>
    </row>
    <row r="1273" spans="1:8" ht="16.5" customHeight="1">
      <c r="A1273" s="184"/>
      <c r="B1273" s="231" t="s">
        <v>432</v>
      </c>
      <c r="C1273" s="230"/>
      <c r="D1273" s="808" t="s">
        <v>1195</v>
      </c>
      <c r="E1273" s="180">
        <f>F1273-4</f>
        <v>45596</v>
      </c>
      <c r="F1273" s="180">
        <v>45600</v>
      </c>
      <c r="G1273" s="180">
        <f>F1273+27</f>
        <v>45627</v>
      </c>
      <c r="H1273" s="184"/>
    </row>
    <row r="1274" spans="1:8">
      <c r="A1274" s="184"/>
      <c r="B1274" s="179" t="s">
        <v>1194</v>
      </c>
      <c r="C1274" s="179" t="s">
        <v>1200</v>
      </c>
      <c r="D1274" s="809"/>
      <c r="E1274" s="176">
        <f>F1274-4</f>
        <v>45603</v>
      </c>
      <c r="F1274" s="176">
        <f>F1273+7</f>
        <v>45607</v>
      </c>
      <c r="G1274" s="176">
        <f>F1274+27</f>
        <v>45634</v>
      </c>
      <c r="H1274" s="184"/>
    </row>
    <row r="1275" spans="1:8">
      <c r="A1275" s="184"/>
      <c r="B1275" s="179" t="s">
        <v>1199</v>
      </c>
      <c r="C1275" s="179" t="s">
        <v>1191</v>
      </c>
      <c r="D1275" s="809"/>
      <c r="E1275" s="176">
        <f>F1275-4</f>
        <v>45610</v>
      </c>
      <c r="F1275" s="176">
        <f>F1274+7</f>
        <v>45614</v>
      </c>
      <c r="G1275" s="176">
        <f>F1275+27</f>
        <v>45641</v>
      </c>
      <c r="H1275" s="184"/>
    </row>
    <row r="1276" spans="1:8">
      <c r="A1276" s="184"/>
      <c r="B1276" s="179" t="s">
        <v>1190</v>
      </c>
      <c r="C1276" s="179" t="s">
        <v>1189</v>
      </c>
      <c r="D1276" s="809"/>
      <c r="E1276" s="176">
        <f>F1276-4</f>
        <v>45617</v>
      </c>
      <c r="F1276" s="176">
        <f>F1275+7</f>
        <v>45621</v>
      </c>
      <c r="G1276" s="176">
        <f>F1276+27</f>
        <v>45648</v>
      </c>
      <c r="H1276" s="184"/>
    </row>
    <row r="1277" spans="1:8">
      <c r="A1277" s="184"/>
      <c r="B1277" s="179" t="s">
        <v>1146</v>
      </c>
      <c r="C1277" s="179" t="s">
        <v>1198</v>
      </c>
      <c r="D1277" s="810"/>
      <c r="E1277" s="176">
        <f>F1277-4</f>
        <v>45624</v>
      </c>
      <c r="F1277" s="176">
        <f>F1276+7</f>
        <v>45628</v>
      </c>
      <c r="G1277" s="176">
        <f>F1277+27</f>
        <v>45655</v>
      </c>
      <c r="H1277" s="184"/>
    </row>
    <row r="1278" spans="1:8">
      <c r="A1278" s="184"/>
      <c r="B1278" s="225"/>
      <c r="C1278" s="225"/>
      <c r="D1278" s="225"/>
      <c r="E1278" s="187"/>
      <c r="F1278" s="187"/>
      <c r="G1278" s="187"/>
      <c r="H1278" s="184"/>
    </row>
    <row r="1279" spans="1:8">
      <c r="A1279" s="195" t="s">
        <v>171</v>
      </c>
      <c r="D1279" s="185"/>
      <c r="E1279" s="184"/>
      <c r="F1279" s="184"/>
      <c r="G1279" s="184"/>
      <c r="H1279" s="184"/>
    </row>
    <row r="1280" spans="1:8">
      <c r="A1280" s="184"/>
      <c r="B1280" s="811" t="s">
        <v>19</v>
      </c>
      <c r="C1280" s="811" t="s">
        <v>20</v>
      </c>
      <c r="D1280" s="825" t="s">
        <v>21</v>
      </c>
      <c r="E1280" s="183" t="s">
        <v>126</v>
      </c>
      <c r="F1280" s="183" t="s">
        <v>126</v>
      </c>
      <c r="G1280" s="183" t="s">
        <v>170</v>
      </c>
      <c r="H1280" s="183" t="s">
        <v>171</v>
      </c>
    </row>
    <row r="1281" spans="1:8">
      <c r="A1281" s="184"/>
      <c r="B1281" s="812"/>
      <c r="C1281" s="812"/>
      <c r="D1281" s="826"/>
      <c r="E1281" s="183" t="s">
        <v>1026</v>
      </c>
      <c r="F1281" s="183" t="s">
        <v>23</v>
      </c>
      <c r="G1281" s="183" t="s">
        <v>24</v>
      </c>
      <c r="H1281" s="183" t="s">
        <v>24</v>
      </c>
    </row>
    <row r="1282" spans="1:8" ht="16.5" customHeight="1">
      <c r="A1282" s="184"/>
      <c r="B1282" s="234" t="s">
        <v>572</v>
      </c>
      <c r="C1282" s="232" t="str">
        <f>"067W"</f>
        <v>067W</v>
      </c>
      <c r="D1282" s="808" t="s">
        <v>1197</v>
      </c>
      <c r="E1282" s="176">
        <f>F1282-4</f>
        <v>45594</v>
      </c>
      <c r="F1282" s="176">
        <v>45598</v>
      </c>
      <c r="G1282" s="176">
        <f>F1282+23</f>
        <v>45621</v>
      </c>
      <c r="H1282" s="176" t="s">
        <v>1187</v>
      </c>
    </row>
    <row r="1283" spans="1:8">
      <c r="A1283" s="184"/>
      <c r="B1283" s="234" t="s">
        <v>858</v>
      </c>
      <c r="C1283" s="232" t="str">
        <f>"037W"</f>
        <v>037W</v>
      </c>
      <c r="D1283" s="809"/>
      <c r="E1283" s="176">
        <f>F1283-4</f>
        <v>45601</v>
      </c>
      <c r="F1283" s="176">
        <f>F1282+7</f>
        <v>45605</v>
      </c>
      <c r="G1283" s="176">
        <f>F1283+23</f>
        <v>45628</v>
      </c>
      <c r="H1283" s="176" t="s">
        <v>1187</v>
      </c>
    </row>
    <row r="1284" spans="1:8">
      <c r="A1284" s="184"/>
      <c r="B1284" s="231" t="s">
        <v>432</v>
      </c>
      <c r="C1284" s="231"/>
      <c r="D1284" s="809"/>
      <c r="E1284" s="180">
        <f>F1284-4</f>
        <v>45608</v>
      </c>
      <c r="F1284" s="180">
        <f>F1283+7</f>
        <v>45612</v>
      </c>
      <c r="G1284" s="180">
        <f>F1284+23</f>
        <v>45635</v>
      </c>
      <c r="H1284" s="180" t="s">
        <v>1187</v>
      </c>
    </row>
    <row r="1285" spans="1:8">
      <c r="A1285" s="184"/>
      <c r="B1285" s="231" t="s">
        <v>432</v>
      </c>
      <c r="C1285" s="230"/>
      <c r="D1285" s="809"/>
      <c r="E1285" s="180">
        <f>F1285-4</f>
        <v>45615</v>
      </c>
      <c r="F1285" s="180">
        <f>F1284+7</f>
        <v>45619</v>
      </c>
      <c r="G1285" s="180">
        <f>F1285+23</f>
        <v>45642</v>
      </c>
      <c r="H1285" s="180" t="s">
        <v>1187</v>
      </c>
    </row>
    <row r="1286" spans="1:8">
      <c r="A1286" s="184"/>
      <c r="B1286" s="233" t="s">
        <v>571</v>
      </c>
      <c r="C1286" s="232" t="str">
        <f>"057W"</f>
        <v>057W</v>
      </c>
      <c r="D1286" s="810"/>
      <c r="E1286" s="176">
        <f>F1286-4</f>
        <v>45622</v>
      </c>
      <c r="F1286" s="176">
        <f>F1285+7</f>
        <v>45626</v>
      </c>
      <c r="G1286" s="176">
        <f>F1286+23</f>
        <v>45649</v>
      </c>
      <c r="H1286" s="176" t="s">
        <v>1187</v>
      </c>
    </row>
    <row r="1287" spans="1:8">
      <c r="A1287" s="184"/>
      <c r="B1287" s="225"/>
      <c r="C1287" s="225"/>
      <c r="D1287" s="225"/>
      <c r="E1287" s="187"/>
      <c r="F1287" s="187"/>
      <c r="G1287" s="184"/>
      <c r="H1287" s="175"/>
    </row>
    <row r="1288" spans="1:8">
      <c r="A1288" s="184"/>
      <c r="B1288" s="811" t="s">
        <v>19</v>
      </c>
      <c r="C1288" s="811" t="s">
        <v>20</v>
      </c>
      <c r="D1288" s="825" t="s">
        <v>21</v>
      </c>
      <c r="E1288" s="183" t="s">
        <v>126</v>
      </c>
      <c r="F1288" s="183" t="s">
        <v>126</v>
      </c>
      <c r="G1288" s="183" t="s">
        <v>1196</v>
      </c>
      <c r="H1288" s="183" t="s">
        <v>171</v>
      </c>
    </row>
    <row r="1289" spans="1:8">
      <c r="A1289" s="184"/>
      <c r="B1289" s="812"/>
      <c r="C1289" s="812"/>
      <c r="D1289" s="826"/>
      <c r="E1289" s="183" t="s">
        <v>1026</v>
      </c>
      <c r="F1289" s="183" t="s">
        <v>23</v>
      </c>
      <c r="G1289" s="183" t="s">
        <v>24</v>
      </c>
      <c r="H1289" s="183" t="s">
        <v>24</v>
      </c>
    </row>
    <row r="1290" spans="1:8" ht="16.5" customHeight="1">
      <c r="A1290" s="184"/>
      <c r="B1290" s="231" t="s">
        <v>432</v>
      </c>
      <c r="C1290" s="230"/>
      <c r="D1290" s="808" t="s">
        <v>1195</v>
      </c>
      <c r="E1290" s="180">
        <f>F1290-4</f>
        <v>45596</v>
      </c>
      <c r="F1290" s="180">
        <v>45600</v>
      </c>
      <c r="G1290" s="180">
        <f>F1290+27</f>
        <v>45627</v>
      </c>
      <c r="H1290" s="229" t="s">
        <v>1187</v>
      </c>
    </row>
    <row r="1291" spans="1:8">
      <c r="A1291" s="184"/>
      <c r="B1291" s="179" t="s">
        <v>1194</v>
      </c>
      <c r="C1291" s="179" t="s">
        <v>1193</v>
      </c>
      <c r="D1291" s="809"/>
      <c r="E1291" s="176">
        <f>F1291-4</f>
        <v>45603</v>
      </c>
      <c r="F1291" s="176">
        <f>F1290+7</f>
        <v>45607</v>
      </c>
      <c r="G1291" s="176">
        <f>F1291+27</f>
        <v>45634</v>
      </c>
      <c r="H1291" s="228" t="s">
        <v>1187</v>
      </c>
    </row>
    <row r="1292" spans="1:8">
      <c r="A1292" s="184"/>
      <c r="B1292" s="179" t="s">
        <v>1192</v>
      </c>
      <c r="C1292" s="179" t="s">
        <v>1191</v>
      </c>
      <c r="D1292" s="809"/>
      <c r="E1292" s="176">
        <f>F1292-4</f>
        <v>45610</v>
      </c>
      <c r="F1292" s="176">
        <f>F1291+7</f>
        <v>45614</v>
      </c>
      <c r="G1292" s="176">
        <f>F1292+27</f>
        <v>45641</v>
      </c>
      <c r="H1292" s="228" t="s">
        <v>1187</v>
      </c>
    </row>
    <row r="1293" spans="1:8">
      <c r="A1293" s="184"/>
      <c r="B1293" s="179" t="s">
        <v>1190</v>
      </c>
      <c r="C1293" s="179" t="s">
        <v>1189</v>
      </c>
      <c r="D1293" s="809"/>
      <c r="E1293" s="176">
        <f>F1293-4</f>
        <v>45617</v>
      </c>
      <c r="F1293" s="176">
        <f>F1292+7</f>
        <v>45621</v>
      </c>
      <c r="G1293" s="176">
        <f>F1293+27</f>
        <v>45648</v>
      </c>
      <c r="H1293" s="228" t="s">
        <v>1187</v>
      </c>
    </row>
    <row r="1294" spans="1:8">
      <c r="A1294" s="184"/>
      <c r="B1294" s="179" t="s">
        <v>1146</v>
      </c>
      <c r="C1294" s="179" t="s">
        <v>1188</v>
      </c>
      <c r="D1294" s="810"/>
      <c r="E1294" s="176">
        <f>F1294-4</f>
        <v>45624</v>
      </c>
      <c r="F1294" s="176">
        <f>F1293+7</f>
        <v>45628</v>
      </c>
      <c r="G1294" s="176">
        <f>F1294+27</f>
        <v>45655</v>
      </c>
      <c r="H1294" s="228" t="s">
        <v>1187</v>
      </c>
    </row>
    <row r="1295" spans="1:8">
      <c r="A1295" s="184"/>
      <c r="B1295" s="225"/>
      <c r="C1295" s="225"/>
      <c r="D1295" s="225"/>
      <c r="E1295" s="187"/>
    </row>
    <row r="1296" spans="1:8">
      <c r="A1296" s="195" t="s">
        <v>102</v>
      </c>
      <c r="D1296" s="185"/>
      <c r="E1296" s="184"/>
      <c r="F1296" s="184"/>
      <c r="G1296" s="184"/>
      <c r="H1296" s="184"/>
    </row>
    <row r="1297" spans="1:10">
      <c r="A1297" s="184"/>
      <c r="B1297" s="811" t="s">
        <v>19</v>
      </c>
      <c r="C1297" s="811" t="s">
        <v>20</v>
      </c>
      <c r="D1297" s="825" t="s">
        <v>21</v>
      </c>
      <c r="E1297" s="183" t="s">
        <v>126</v>
      </c>
      <c r="F1297" s="183" t="s">
        <v>126</v>
      </c>
      <c r="G1297" s="224" t="s">
        <v>169</v>
      </c>
      <c r="H1297" s="184"/>
    </row>
    <row r="1298" spans="1:10">
      <c r="A1298" s="184"/>
      <c r="B1298" s="812"/>
      <c r="C1298" s="812"/>
      <c r="D1298" s="826"/>
      <c r="E1298" s="183" t="s">
        <v>1026</v>
      </c>
      <c r="F1298" s="183" t="s">
        <v>23</v>
      </c>
      <c r="G1298" s="183" t="s">
        <v>24</v>
      </c>
      <c r="H1298" s="184"/>
    </row>
    <row r="1299" spans="1:10">
      <c r="A1299" s="184"/>
      <c r="B1299" s="179" t="s">
        <v>1185</v>
      </c>
      <c r="C1299" s="179"/>
      <c r="D1299" s="808" t="s">
        <v>1186</v>
      </c>
      <c r="E1299" s="176">
        <f>F1299-4</f>
        <v>45594</v>
      </c>
      <c r="F1299" s="176">
        <v>45598</v>
      </c>
      <c r="G1299" s="176">
        <f>F1299+22</f>
        <v>45620</v>
      </c>
      <c r="H1299" s="184"/>
    </row>
    <row r="1300" spans="1:10">
      <c r="A1300" s="184"/>
      <c r="B1300" s="179" t="s">
        <v>1185</v>
      </c>
      <c r="C1300" s="179"/>
      <c r="D1300" s="809"/>
      <c r="E1300" s="176">
        <f>F1300-4</f>
        <v>45601</v>
      </c>
      <c r="F1300" s="176">
        <f>F1299+7</f>
        <v>45605</v>
      </c>
      <c r="G1300" s="176">
        <f>F1300+22</f>
        <v>45627</v>
      </c>
      <c r="H1300" s="184"/>
    </row>
    <row r="1301" spans="1:10">
      <c r="A1301" s="184"/>
      <c r="B1301" s="179" t="s">
        <v>1184</v>
      </c>
      <c r="C1301" s="179"/>
      <c r="D1301" s="809"/>
      <c r="E1301" s="176">
        <f>F1301-4</f>
        <v>45608</v>
      </c>
      <c r="F1301" s="176">
        <f>F1300+7</f>
        <v>45612</v>
      </c>
      <c r="G1301" s="176">
        <f>F1301+22</f>
        <v>45634</v>
      </c>
      <c r="H1301" s="184"/>
    </row>
    <row r="1302" spans="1:10">
      <c r="A1302" s="184"/>
      <c r="B1302" s="179" t="s">
        <v>1185</v>
      </c>
      <c r="C1302" s="179"/>
      <c r="D1302" s="809"/>
      <c r="E1302" s="176">
        <f>F1302-4</f>
        <v>45615</v>
      </c>
      <c r="F1302" s="176">
        <f>F1301+7</f>
        <v>45619</v>
      </c>
      <c r="G1302" s="176">
        <f>F1302+22</f>
        <v>45641</v>
      </c>
      <c r="H1302" s="184"/>
    </row>
    <row r="1303" spans="1:10">
      <c r="A1303" s="184"/>
      <c r="B1303" s="227" t="s">
        <v>1146</v>
      </c>
      <c r="C1303" s="226" t="s">
        <v>1146</v>
      </c>
      <c r="D1303" s="810"/>
      <c r="E1303" s="176">
        <f>F1303-4</f>
        <v>45622</v>
      </c>
      <c r="F1303" s="176">
        <f>F1302+7</f>
        <v>45626</v>
      </c>
      <c r="G1303" s="176">
        <f>F1303+22</f>
        <v>45648</v>
      </c>
      <c r="H1303" s="184"/>
    </row>
    <row r="1304" spans="1:10">
      <c r="A1304" s="184"/>
      <c r="B1304" s="209"/>
      <c r="C1304" s="209"/>
      <c r="D1304" s="225"/>
      <c r="E1304" s="187"/>
      <c r="F1304" s="187"/>
      <c r="G1304" s="187"/>
      <c r="H1304" s="184"/>
    </row>
    <row r="1305" spans="1:10">
      <c r="A1305" s="195" t="s">
        <v>100</v>
      </c>
      <c r="D1305" s="185"/>
      <c r="E1305" s="184"/>
      <c r="F1305" s="184"/>
      <c r="G1305" s="184"/>
      <c r="H1305" s="184"/>
    </row>
    <row r="1306" spans="1:10">
      <c r="A1306" s="184"/>
      <c r="B1306" s="811" t="s">
        <v>19</v>
      </c>
      <c r="C1306" s="811" t="s">
        <v>20</v>
      </c>
      <c r="D1306" s="825" t="s">
        <v>21</v>
      </c>
      <c r="E1306" s="183" t="s">
        <v>126</v>
      </c>
      <c r="F1306" s="183" t="s">
        <v>126</v>
      </c>
      <c r="G1306" s="224" t="s">
        <v>100</v>
      </c>
      <c r="H1306" s="184"/>
      <c r="J1306" s="223"/>
    </row>
    <row r="1307" spans="1:10">
      <c r="A1307" s="184"/>
      <c r="B1307" s="812"/>
      <c r="C1307" s="812"/>
      <c r="D1307" s="826"/>
      <c r="E1307" s="183" t="s">
        <v>1026</v>
      </c>
      <c r="F1307" s="183" t="s">
        <v>23</v>
      </c>
      <c r="G1307" s="183" t="s">
        <v>24</v>
      </c>
      <c r="H1307" s="184"/>
    </row>
    <row r="1308" spans="1:10">
      <c r="A1308" s="184"/>
      <c r="B1308" s="179" t="s">
        <v>1185</v>
      </c>
      <c r="C1308" s="179"/>
      <c r="D1308" s="808" t="s">
        <v>1186</v>
      </c>
      <c r="E1308" s="176">
        <f>F1308-4</f>
        <v>45594</v>
      </c>
      <c r="F1308" s="176">
        <v>45598</v>
      </c>
      <c r="G1308" s="176">
        <f>F1308+18</f>
        <v>45616</v>
      </c>
      <c r="H1308" s="184"/>
    </row>
    <row r="1309" spans="1:10">
      <c r="A1309" s="184"/>
      <c r="B1309" s="179" t="s">
        <v>1185</v>
      </c>
      <c r="C1309" s="179"/>
      <c r="D1309" s="809"/>
      <c r="E1309" s="176">
        <f>F1309-4</f>
        <v>45601</v>
      </c>
      <c r="F1309" s="176">
        <f>F1308+7</f>
        <v>45605</v>
      </c>
      <c r="G1309" s="176">
        <f>F1309+18</f>
        <v>45623</v>
      </c>
      <c r="H1309" s="184"/>
    </row>
    <row r="1310" spans="1:10">
      <c r="A1310" s="184"/>
      <c r="B1310" s="179" t="s">
        <v>1185</v>
      </c>
      <c r="C1310" s="179"/>
      <c r="D1310" s="809"/>
      <c r="E1310" s="176">
        <f>F1310-4</f>
        <v>45608</v>
      </c>
      <c r="F1310" s="176">
        <f>F1309+7</f>
        <v>45612</v>
      </c>
      <c r="G1310" s="176">
        <f>F1310+18</f>
        <v>45630</v>
      </c>
      <c r="H1310" s="184"/>
    </row>
    <row r="1311" spans="1:10">
      <c r="A1311" s="184"/>
      <c r="B1311" s="179" t="s">
        <v>1184</v>
      </c>
      <c r="C1311" s="179"/>
      <c r="D1311" s="809"/>
      <c r="E1311" s="176">
        <f>F1311-4</f>
        <v>45615</v>
      </c>
      <c r="F1311" s="176">
        <f>F1310+7</f>
        <v>45619</v>
      </c>
      <c r="G1311" s="176">
        <f>F1311+18</f>
        <v>45637</v>
      </c>
      <c r="H1311" s="184"/>
    </row>
    <row r="1312" spans="1:10">
      <c r="A1312" s="184"/>
      <c r="B1312" s="179" t="s">
        <v>1145</v>
      </c>
      <c r="C1312" s="179" t="s">
        <v>1145</v>
      </c>
      <c r="D1312" s="810"/>
      <c r="E1312" s="176">
        <f>F1312-4</f>
        <v>45622</v>
      </c>
      <c r="F1312" s="176">
        <f>F1311+7</f>
        <v>45626</v>
      </c>
      <c r="G1312" s="176">
        <f>F1312+18</f>
        <v>45644</v>
      </c>
      <c r="H1312" s="184"/>
    </row>
    <row r="1313" spans="1:9">
      <c r="A1313" s="184"/>
      <c r="B1313" s="189"/>
      <c r="C1313" s="189"/>
      <c r="D1313" s="204"/>
      <c r="E1313" s="187"/>
      <c r="F1313" s="187"/>
      <c r="G1313" s="187"/>
      <c r="H1313" s="184"/>
    </row>
    <row r="1314" spans="1:9">
      <c r="B1314" s="222"/>
      <c r="C1314" s="222"/>
      <c r="E1314" s="187"/>
      <c r="F1314" s="187"/>
      <c r="G1314" s="187"/>
    </row>
    <row r="1316" spans="1:9">
      <c r="A1316" s="824" t="s">
        <v>116</v>
      </c>
      <c r="B1316" s="824"/>
      <c r="C1316" s="824"/>
      <c r="D1316" s="824"/>
      <c r="E1316" s="824"/>
      <c r="F1316" s="824"/>
      <c r="G1316" s="824"/>
      <c r="H1316" s="221"/>
    </row>
    <row r="1317" spans="1:9">
      <c r="A1317" s="195" t="s">
        <v>1183</v>
      </c>
      <c r="B1317" s="219"/>
      <c r="C1317" s="219"/>
      <c r="D1317" s="220"/>
      <c r="E1317" s="219"/>
      <c r="F1317" s="218"/>
      <c r="G1317" s="195"/>
      <c r="H1317" s="217"/>
    </row>
    <row r="1318" spans="1:9">
      <c r="A1318" s="184"/>
      <c r="B1318" s="189"/>
      <c r="C1318" s="215"/>
      <c r="D1318" s="188"/>
      <c r="E1318" s="187"/>
      <c r="F1318" s="187"/>
      <c r="G1318" s="187"/>
      <c r="H1318" s="184"/>
      <c r="I1318" s="216"/>
    </row>
    <row r="1319" spans="1:9">
      <c r="A1319" s="184"/>
      <c r="B1319" s="811" t="s">
        <v>19</v>
      </c>
      <c r="C1319" s="811" t="s">
        <v>20</v>
      </c>
      <c r="D1319" s="825" t="s">
        <v>21</v>
      </c>
      <c r="E1319" s="183" t="s">
        <v>126</v>
      </c>
      <c r="F1319" s="183" t="s">
        <v>126</v>
      </c>
      <c r="G1319" s="183" t="s">
        <v>1134</v>
      </c>
      <c r="H1319" s="184"/>
      <c r="I1319" s="216"/>
    </row>
    <row r="1320" spans="1:9">
      <c r="A1320" s="184"/>
      <c r="B1320" s="812"/>
      <c r="C1320" s="812"/>
      <c r="D1320" s="826"/>
      <c r="E1320" s="183" t="s">
        <v>1026</v>
      </c>
      <c r="F1320" s="183" t="s">
        <v>23</v>
      </c>
      <c r="G1320" s="183" t="s">
        <v>24</v>
      </c>
      <c r="H1320" s="184"/>
      <c r="I1320" s="216"/>
    </row>
    <row r="1321" spans="1:9">
      <c r="A1321" s="184"/>
      <c r="B1321" s="179" t="s">
        <v>1182</v>
      </c>
      <c r="C1321" s="179" t="s">
        <v>1084</v>
      </c>
      <c r="D1321" s="827" t="s">
        <v>1181</v>
      </c>
      <c r="E1321" s="176">
        <f>F1321-4</f>
        <v>45597</v>
      </c>
      <c r="F1321" s="176">
        <v>45601</v>
      </c>
      <c r="G1321" s="176">
        <f>F1321+13</f>
        <v>45614</v>
      </c>
      <c r="H1321" s="184"/>
    </row>
    <row r="1322" spans="1:9">
      <c r="A1322" s="184"/>
      <c r="B1322" s="201" t="s">
        <v>1180</v>
      </c>
      <c r="C1322" s="179" t="s">
        <v>591</v>
      </c>
      <c r="D1322" s="828"/>
      <c r="E1322" s="176">
        <f t="shared" ref="E1322:G1325" si="6">E1321+7</f>
        <v>45604</v>
      </c>
      <c r="F1322" s="176">
        <f t="shared" si="6"/>
        <v>45608</v>
      </c>
      <c r="G1322" s="176">
        <f t="shared" si="6"/>
        <v>45621</v>
      </c>
      <c r="H1322" s="184"/>
    </row>
    <row r="1323" spans="1:9">
      <c r="A1323" s="184"/>
      <c r="B1323" s="201" t="s">
        <v>1179</v>
      </c>
      <c r="C1323" s="179" t="s">
        <v>1178</v>
      </c>
      <c r="D1323" s="828"/>
      <c r="E1323" s="176">
        <f t="shared" si="6"/>
        <v>45611</v>
      </c>
      <c r="F1323" s="176">
        <f t="shared" si="6"/>
        <v>45615</v>
      </c>
      <c r="G1323" s="176">
        <f t="shared" si="6"/>
        <v>45628</v>
      </c>
      <c r="H1323" s="184"/>
    </row>
    <row r="1324" spans="1:9">
      <c r="A1324" s="184"/>
      <c r="B1324" s="179" t="s">
        <v>1177</v>
      </c>
      <c r="C1324" s="179" t="s">
        <v>1050</v>
      </c>
      <c r="D1324" s="828"/>
      <c r="E1324" s="176">
        <f t="shared" si="6"/>
        <v>45618</v>
      </c>
      <c r="F1324" s="176">
        <f t="shared" si="6"/>
        <v>45622</v>
      </c>
      <c r="G1324" s="176">
        <f t="shared" si="6"/>
        <v>45635</v>
      </c>
      <c r="H1324" s="184"/>
    </row>
    <row r="1325" spans="1:9">
      <c r="A1325" s="184"/>
      <c r="B1325" s="179" t="s">
        <v>1176</v>
      </c>
      <c r="C1325" s="179"/>
      <c r="D1325" s="829"/>
      <c r="E1325" s="176">
        <f t="shared" si="6"/>
        <v>45625</v>
      </c>
      <c r="F1325" s="176">
        <f t="shared" si="6"/>
        <v>45629</v>
      </c>
      <c r="G1325" s="176">
        <f t="shared" si="6"/>
        <v>45642</v>
      </c>
      <c r="H1325" s="184"/>
    </row>
    <row r="1326" spans="1:9">
      <c r="A1326" s="184"/>
      <c r="B1326" s="189"/>
      <c r="C1326" s="215"/>
      <c r="D1326" s="188"/>
      <c r="E1326" s="187"/>
      <c r="F1326" s="187"/>
      <c r="G1326" s="187"/>
      <c r="H1326" s="184"/>
    </row>
    <row r="1327" spans="1:9">
      <c r="A1327" s="184"/>
      <c r="B1327" s="811" t="s">
        <v>19</v>
      </c>
      <c r="C1327" s="811" t="s">
        <v>20</v>
      </c>
      <c r="D1327" s="825" t="s">
        <v>21</v>
      </c>
      <c r="E1327" s="183" t="s">
        <v>126</v>
      </c>
      <c r="F1327" s="183" t="s">
        <v>126</v>
      </c>
      <c r="G1327" s="183" t="s">
        <v>1168</v>
      </c>
      <c r="H1327" s="184"/>
    </row>
    <row r="1328" spans="1:9">
      <c r="A1328" s="184"/>
      <c r="B1328" s="812"/>
      <c r="C1328" s="812"/>
      <c r="D1328" s="826"/>
      <c r="E1328" s="183" t="s">
        <v>1026</v>
      </c>
      <c r="F1328" s="183" t="s">
        <v>23</v>
      </c>
      <c r="G1328" s="183" t="s">
        <v>24</v>
      </c>
      <c r="H1328" s="184"/>
    </row>
    <row r="1329" spans="1:8">
      <c r="A1329" s="184"/>
      <c r="B1329" s="179" t="s">
        <v>1175</v>
      </c>
      <c r="C1329" s="179" t="s">
        <v>1174</v>
      </c>
      <c r="D1329" s="827" t="s">
        <v>1173</v>
      </c>
      <c r="E1329" s="176">
        <f>F1329-5</f>
        <v>45597</v>
      </c>
      <c r="F1329" s="176">
        <v>45602</v>
      </c>
      <c r="G1329" s="176">
        <f>F1329+11</f>
        <v>45613</v>
      </c>
      <c r="H1329" s="184"/>
    </row>
    <row r="1330" spans="1:8">
      <c r="A1330" s="184"/>
      <c r="B1330" s="198" t="s">
        <v>1020</v>
      </c>
      <c r="C1330" s="182"/>
      <c r="D1330" s="828"/>
      <c r="E1330" s="180">
        <f t="shared" ref="E1330:G1333" si="7">E1329+7</f>
        <v>45604</v>
      </c>
      <c r="F1330" s="180">
        <f t="shared" si="7"/>
        <v>45609</v>
      </c>
      <c r="G1330" s="180">
        <f t="shared" si="7"/>
        <v>45620</v>
      </c>
      <c r="H1330" s="184"/>
    </row>
    <row r="1331" spans="1:8">
      <c r="A1331" s="184"/>
      <c r="B1331" s="201" t="s">
        <v>1172</v>
      </c>
      <c r="C1331" s="179" t="s">
        <v>1171</v>
      </c>
      <c r="D1331" s="828"/>
      <c r="E1331" s="176">
        <f t="shared" si="7"/>
        <v>45611</v>
      </c>
      <c r="F1331" s="176">
        <f t="shared" si="7"/>
        <v>45616</v>
      </c>
      <c r="G1331" s="176">
        <f t="shared" si="7"/>
        <v>45627</v>
      </c>
      <c r="H1331" s="184"/>
    </row>
    <row r="1332" spans="1:8">
      <c r="A1332" s="184"/>
      <c r="B1332" s="179" t="s">
        <v>1170</v>
      </c>
      <c r="C1332" s="179" t="s">
        <v>1169</v>
      </c>
      <c r="D1332" s="828"/>
      <c r="E1332" s="176">
        <f t="shared" si="7"/>
        <v>45618</v>
      </c>
      <c r="F1332" s="176">
        <f t="shared" si="7"/>
        <v>45623</v>
      </c>
      <c r="G1332" s="176">
        <f t="shared" si="7"/>
        <v>45634</v>
      </c>
      <c r="H1332" s="184"/>
    </row>
    <row r="1333" spans="1:8">
      <c r="A1333" s="184"/>
      <c r="B1333" s="179" t="s">
        <v>1145</v>
      </c>
      <c r="C1333" s="179" t="s">
        <v>1145</v>
      </c>
      <c r="D1333" s="829"/>
      <c r="E1333" s="176">
        <f t="shared" si="7"/>
        <v>45625</v>
      </c>
      <c r="F1333" s="176">
        <f t="shared" si="7"/>
        <v>45630</v>
      </c>
      <c r="G1333" s="176">
        <f t="shared" si="7"/>
        <v>45641</v>
      </c>
      <c r="H1333" s="184"/>
    </row>
    <row r="1334" spans="1:8" ht="18">
      <c r="A1334" s="184"/>
      <c r="B1334" s="214"/>
      <c r="C1334" s="189"/>
      <c r="D1334" s="188"/>
      <c r="E1334" s="187"/>
      <c r="F1334" s="187"/>
      <c r="G1334" s="187"/>
      <c r="H1334" s="184"/>
    </row>
    <row r="1335" spans="1:8">
      <c r="A1335" s="184"/>
      <c r="B1335" s="189"/>
      <c r="C1335" s="189"/>
      <c r="D1335" s="188"/>
      <c r="E1335" s="187"/>
      <c r="F1335" s="187"/>
      <c r="G1335" s="187"/>
      <c r="H1335" s="184"/>
    </row>
    <row r="1336" spans="1:8">
      <c r="A1336" s="184"/>
      <c r="B1336" s="811" t="s">
        <v>19</v>
      </c>
      <c r="C1336" s="811" t="s">
        <v>20</v>
      </c>
      <c r="D1336" s="825" t="s">
        <v>21</v>
      </c>
      <c r="E1336" s="183" t="s">
        <v>126</v>
      </c>
      <c r="F1336" s="183" t="s">
        <v>126</v>
      </c>
      <c r="G1336" s="183" t="s">
        <v>1168</v>
      </c>
      <c r="H1336" s="184"/>
    </row>
    <row r="1337" spans="1:8">
      <c r="A1337" s="184"/>
      <c r="B1337" s="812"/>
      <c r="C1337" s="812"/>
      <c r="D1337" s="826"/>
      <c r="E1337" s="183" t="s">
        <v>1026</v>
      </c>
      <c r="F1337" s="183" t="s">
        <v>23</v>
      </c>
      <c r="G1337" s="183" t="s">
        <v>24</v>
      </c>
      <c r="H1337" s="184"/>
    </row>
    <row r="1338" spans="1:8" ht="16.5" customHeight="1">
      <c r="A1338" s="184"/>
      <c r="B1338" s="179" t="s">
        <v>1167</v>
      </c>
      <c r="C1338" s="179" t="s">
        <v>1151</v>
      </c>
      <c r="D1338" s="827" t="s">
        <v>1122</v>
      </c>
      <c r="E1338" s="176">
        <f>F1338-3</f>
        <v>45600</v>
      </c>
      <c r="F1338" s="176">
        <v>45603</v>
      </c>
      <c r="G1338" s="176">
        <f>F1338+14</f>
        <v>45617</v>
      </c>
      <c r="H1338" s="184"/>
    </row>
    <row r="1339" spans="1:8">
      <c r="A1339" s="184"/>
      <c r="B1339" s="201" t="s">
        <v>1131</v>
      </c>
      <c r="C1339" s="179" t="s">
        <v>1120</v>
      </c>
      <c r="D1339" s="828"/>
      <c r="E1339" s="176">
        <f>F1339-3</f>
        <v>45607</v>
      </c>
      <c r="F1339" s="176">
        <f>F1338+7</f>
        <v>45610</v>
      </c>
      <c r="G1339" s="176">
        <f>F1339+14</f>
        <v>45624</v>
      </c>
      <c r="H1339" s="184"/>
    </row>
    <row r="1340" spans="1:8">
      <c r="A1340" s="184"/>
      <c r="B1340" s="179" t="s">
        <v>1166</v>
      </c>
      <c r="C1340" s="179" t="s">
        <v>1165</v>
      </c>
      <c r="D1340" s="828"/>
      <c r="E1340" s="176">
        <f>F1340-3</f>
        <v>45614</v>
      </c>
      <c r="F1340" s="176">
        <f>F1339+7</f>
        <v>45617</v>
      </c>
      <c r="G1340" s="176">
        <f>F1340+14</f>
        <v>45631</v>
      </c>
      <c r="H1340" s="184"/>
    </row>
    <row r="1341" spans="1:8">
      <c r="A1341" s="184"/>
      <c r="B1341" s="179" t="s">
        <v>1148</v>
      </c>
      <c r="C1341" s="179" t="s">
        <v>1147</v>
      </c>
      <c r="D1341" s="828"/>
      <c r="E1341" s="176">
        <f>F1341-3</f>
        <v>45621</v>
      </c>
      <c r="F1341" s="176">
        <f>F1340+7</f>
        <v>45624</v>
      </c>
      <c r="G1341" s="176">
        <f>F1341+14</f>
        <v>45638</v>
      </c>
      <c r="H1341" s="184"/>
    </row>
    <row r="1342" spans="1:8">
      <c r="A1342" s="184"/>
      <c r="B1342" s="179" t="s">
        <v>1146</v>
      </c>
      <c r="C1342" s="179" t="s">
        <v>1145</v>
      </c>
      <c r="D1342" s="829"/>
      <c r="E1342" s="176">
        <f>F1342-3</f>
        <v>45628</v>
      </c>
      <c r="F1342" s="176">
        <f>F1341+7</f>
        <v>45631</v>
      </c>
      <c r="G1342" s="176">
        <f>F1342+14</f>
        <v>45645</v>
      </c>
      <c r="H1342" s="184"/>
    </row>
    <row r="1343" spans="1:8">
      <c r="A1343" s="184"/>
      <c r="D1343" s="185"/>
      <c r="E1343" s="184"/>
      <c r="F1343" s="184"/>
      <c r="G1343" s="184"/>
      <c r="H1343" s="184"/>
    </row>
    <row r="1344" spans="1:8">
      <c r="A1344" s="184"/>
      <c r="B1344" s="811" t="s">
        <v>19</v>
      </c>
      <c r="C1344" s="811" t="s">
        <v>20</v>
      </c>
      <c r="D1344" s="825" t="s">
        <v>21</v>
      </c>
      <c r="E1344" s="183" t="s">
        <v>126</v>
      </c>
      <c r="F1344" s="183" t="s">
        <v>126</v>
      </c>
      <c r="G1344" s="183" t="s">
        <v>1164</v>
      </c>
      <c r="H1344" s="184"/>
    </row>
    <row r="1345" spans="1:8">
      <c r="A1345" s="184"/>
      <c r="B1345" s="812"/>
      <c r="C1345" s="812"/>
      <c r="D1345" s="826"/>
      <c r="E1345" s="183" t="s">
        <v>1026</v>
      </c>
      <c r="F1345" s="183" t="s">
        <v>23</v>
      </c>
      <c r="G1345" s="183" t="s">
        <v>24</v>
      </c>
      <c r="H1345" s="184"/>
    </row>
    <row r="1346" spans="1:8">
      <c r="A1346" s="184"/>
      <c r="B1346" s="179" t="s">
        <v>1163</v>
      </c>
      <c r="C1346" s="179" t="s">
        <v>1162</v>
      </c>
      <c r="D1346" s="827" t="s">
        <v>1161</v>
      </c>
      <c r="E1346" s="176">
        <f>F1346-5</f>
        <v>45594</v>
      </c>
      <c r="F1346" s="176">
        <v>45599</v>
      </c>
      <c r="G1346" s="176">
        <v>44680</v>
      </c>
      <c r="H1346" s="184"/>
    </row>
    <row r="1347" spans="1:8">
      <c r="A1347" s="184"/>
      <c r="B1347" s="201" t="s">
        <v>1160</v>
      </c>
      <c r="C1347" s="179" t="s">
        <v>1159</v>
      </c>
      <c r="D1347" s="828"/>
      <c r="E1347" s="176">
        <f>F1347-5</f>
        <v>45601</v>
      </c>
      <c r="F1347" s="176">
        <f>F1346+7</f>
        <v>45606</v>
      </c>
      <c r="G1347" s="176">
        <v>44681</v>
      </c>
      <c r="H1347" s="184"/>
    </row>
    <row r="1348" spans="1:8">
      <c r="A1348" s="184"/>
      <c r="B1348" s="179" t="s">
        <v>1158</v>
      </c>
      <c r="C1348" s="179" t="s">
        <v>1157</v>
      </c>
      <c r="D1348" s="828"/>
      <c r="E1348" s="176">
        <f>F1348-5</f>
        <v>45608</v>
      </c>
      <c r="F1348" s="176">
        <f>F1347+7</f>
        <v>45613</v>
      </c>
      <c r="G1348" s="176">
        <v>44681</v>
      </c>
      <c r="H1348" s="184"/>
    </row>
    <row r="1349" spans="1:8">
      <c r="A1349" s="184"/>
      <c r="B1349" s="179" t="s">
        <v>1156</v>
      </c>
      <c r="C1349" s="179" t="s">
        <v>1155</v>
      </c>
      <c r="D1349" s="828"/>
      <c r="E1349" s="176">
        <f>F1349-5</f>
        <v>45615</v>
      </c>
      <c r="F1349" s="176">
        <f>F1348+7</f>
        <v>45620</v>
      </c>
      <c r="G1349" s="176">
        <v>44682</v>
      </c>
      <c r="H1349" s="184"/>
    </row>
    <row r="1350" spans="1:8">
      <c r="A1350" s="184"/>
      <c r="B1350" s="179" t="s">
        <v>1154</v>
      </c>
      <c r="C1350" s="179" t="s">
        <v>1153</v>
      </c>
      <c r="D1350" s="829"/>
      <c r="E1350" s="176">
        <f>F1350-5</f>
        <v>45622</v>
      </c>
      <c r="F1350" s="176">
        <f>F1349+7</f>
        <v>45627</v>
      </c>
      <c r="G1350" s="176">
        <v>44683</v>
      </c>
      <c r="H1350" s="184"/>
    </row>
    <row r="1351" spans="1:8">
      <c r="A1351" s="184"/>
      <c r="B1351" s="189"/>
      <c r="C1351" s="189"/>
      <c r="D1351" s="188"/>
      <c r="E1351" s="187"/>
      <c r="F1351" s="187"/>
      <c r="G1351" s="187"/>
      <c r="H1351" s="184"/>
    </row>
    <row r="1352" spans="1:8">
      <c r="A1352" s="184"/>
      <c r="B1352" s="213"/>
      <c r="C1352" s="213"/>
      <c r="D1352" s="204"/>
      <c r="E1352" s="203"/>
      <c r="F1352" s="202"/>
      <c r="G1352" s="202"/>
      <c r="H1352" s="184"/>
    </row>
    <row r="1353" spans="1:8">
      <c r="A1353" s="195" t="s">
        <v>1152</v>
      </c>
      <c r="C1353" s="205"/>
      <c r="D1353" s="204"/>
      <c r="E1353" s="203"/>
      <c r="F1353" s="212"/>
      <c r="G1353" s="212"/>
      <c r="H1353" s="184"/>
    </row>
    <row r="1354" spans="1:8">
      <c r="A1354" s="184"/>
      <c r="B1354" s="811" t="s">
        <v>19</v>
      </c>
      <c r="C1354" s="811" t="s">
        <v>20</v>
      </c>
      <c r="D1354" s="825" t="s">
        <v>21</v>
      </c>
      <c r="E1354" s="183" t="s">
        <v>126</v>
      </c>
      <c r="F1354" s="183" t="s">
        <v>126</v>
      </c>
      <c r="G1354" s="183" t="s">
        <v>1152</v>
      </c>
      <c r="H1354" s="184"/>
    </row>
    <row r="1355" spans="1:8">
      <c r="A1355" s="184"/>
      <c r="B1355" s="812"/>
      <c r="C1355" s="812"/>
      <c r="D1355" s="826"/>
      <c r="E1355" s="183" t="s">
        <v>1026</v>
      </c>
      <c r="F1355" s="183" t="s">
        <v>23</v>
      </c>
      <c r="G1355" s="183" t="s">
        <v>24</v>
      </c>
      <c r="H1355" s="184"/>
    </row>
    <row r="1356" spans="1:8" ht="16.5" customHeight="1">
      <c r="A1356" s="184"/>
      <c r="B1356" s="179" t="s">
        <v>1124</v>
      </c>
      <c r="C1356" s="179" t="s">
        <v>1151</v>
      </c>
      <c r="D1356" s="827" t="s">
        <v>1150</v>
      </c>
      <c r="E1356" s="176">
        <f>F1356-3</f>
        <v>45600</v>
      </c>
      <c r="F1356" s="176">
        <v>45603</v>
      </c>
      <c r="G1356" s="176">
        <f>F1356+19</f>
        <v>45622</v>
      </c>
      <c r="H1356" s="184"/>
    </row>
    <row r="1357" spans="1:8">
      <c r="A1357" s="184"/>
      <c r="B1357" s="201" t="s">
        <v>1121</v>
      </c>
      <c r="C1357" s="179" t="s">
        <v>1120</v>
      </c>
      <c r="D1357" s="828"/>
      <c r="E1357" s="176">
        <f>F1357-3</f>
        <v>45607</v>
      </c>
      <c r="F1357" s="176">
        <f>F1356+7</f>
        <v>45610</v>
      </c>
      <c r="G1357" s="176">
        <f>F1357+19</f>
        <v>45629</v>
      </c>
      <c r="H1357" s="184"/>
    </row>
    <row r="1358" spans="1:8">
      <c r="A1358" s="184"/>
      <c r="B1358" s="179" t="s">
        <v>1118</v>
      </c>
      <c r="C1358" s="179" t="s">
        <v>1149</v>
      </c>
      <c r="D1358" s="828"/>
      <c r="E1358" s="176">
        <f>F1358-3</f>
        <v>45614</v>
      </c>
      <c r="F1358" s="176">
        <f>F1357+7</f>
        <v>45617</v>
      </c>
      <c r="G1358" s="176">
        <f>F1358+19</f>
        <v>45636</v>
      </c>
      <c r="H1358" s="184"/>
    </row>
    <row r="1359" spans="1:8">
      <c r="A1359" s="184"/>
      <c r="B1359" s="179" t="s">
        <v>1148</v>
      </c>
      <c r="C1359" s="179" t="s">
        <v>1147</v>
      </c>
      <c r="D1359" s="828"/>
      <c r="E1359" s="176">
        <f>F1359-3</f>
        <v>45621</v>
      </c>
      <c r="F1359" s="176">
        <f>F1358+7</f>
        <v>45624</v>
      </c>
      <c r="G1359" s="176">
        <f>F1359+19</f>
        <v>45643</v>
      </c>
      <c r="H1359" s="184"/>
    </row>
    <row r="1360" spans="1:8">
      <c r="A1360" s="184"/>
      <c r="B1360" s="179" t="s">
        <v>1146</v>
      </c>
      <c r="C1360" s="179" t="s">
        <v>1145</v>
      </c>
      <c r="D1360" s="829"/>
      <c r="E1360" s="176">
        <f>F1360-3</f>
        <v>45628</v>
      </c>
      <c r="F1360" s="176">
        <f>F1359+7</f>
        <v>45631</v>
      </c>
      <c r="G1360" s="176">
        <f>F1360+19</f>
        <v>45650</v>
      </c>
      <c r="H1360" s="184"/>
    </row>
    <row r="1361" spans="1:8">
      <c r="A1361" s="184"/>
      <c r="B1361" s="189"/>
      <c r="C1361" s="207"/>
      <c r="D1361" s="188"/>
      <c r="E1361" s="187"/>
      <c r="F1361" s="187"/>
      <c r="G1361" s="187"/>
      <c r="H1361" s="210"/>
    </row>
    <row r="1362" spans="1:8">
      <c r="A1362" s="191" t="s">
        <v>1144</v>
      </c>
      <c r="B1362" s="189"/>
      <c r="C1362" s="189"/>
      <c r="D1362" s="188"/>
      <c r="E1362" s="187"/>
      <c r="F1362" s="187"/>
      <c r="G1362" s="187"/>
      <c r="H1362" s="187"/>
    </row>
    <row r="1363" spans="1:8">
      <c r="A1363" s="184"/>
      <c r="B1363" s="811" t="s">
        <v>19</v>
      </c>
      <c r="C1363" s="811" t="s">
        <v>20</v>
      </c>
      <c r="D1363" s="825" t="s">
        <v>21</v>
      </c>
      <c r="E1363" s="183" t="s">
        <v>126</v>
      </c>
      <c r="F1363" s="183" t="s">
        <v>126</v>
      </c>
      <c r="G1363" s="183" t="s">
        <v>1144</v>
      </c>
      <c r="H1363" s="187"/>
    </row>
    <row r="1364" spans="1:8">
      <c r="A1364" s="184"/>
      <c r="B1364" s="812"/>
      <c r="C1364" s="812"/>
      <c r="D1364" s="826"/>
      <c r="E1364" s="183" t="s">
        <v>1026</v>
      </c>
      <c r="F1364" s="183" t="s">
        <v>23</v>
      </c>
      <c r="G1364" s="183" t="s">
        <v>24</v>
      </c>
      <c r="H1364" s="187"/>
    </row>
    <row r="1365" spans="1:8">
      <c r="A1365" s="184"/>
      <c r="B1365" s="179" t="s">
        <v>1143</v>
      </c>
      <c r="C1365" s="179" t="s">
        <v>1033</v>
      </c>
      <c r="D1365" s="827" t="s">
        <v>1142</v>
      </c>
      <c r="E1365" s="176">
        <f>F1365-4</f>
        <v>45596</v>
      </c>
      <c r="F1365" s="176">
        <v>45600</v>
      </c>
      <c r="G1365" s="176">
        <f>F1365+16</f>
        <v>45616</v>
      </c>
      <c r="H1365" s="187"/>
    </row>
    <row r="1366" spans="1:8">
      <c r="A1366" s="195"/>
      <c r="B1366" s="201" t="s">
        <v>1141</v>
      </c>
      <c r="C1366" s="179" t="s">
        <v>1140</v>
      </c>
      <c r="D1366" s="828"/>
      <c r="E1366" s="176">
        <f>F1366-4</f>
        <v>45603</v>
      </c>
      <c r="F1366" s="176">
        <f>F1365+7</f>
        <v>45607</v>
      </c>
      <c r="G1366" s="176">
        <f>F1366+16</f>
        <v>45623</v>
      </c>
      <c r="H1366" s="202"/>
    </row>
    <row r="1367" spans="1:8">
      <c r="A1367" s="195"/>
      <c r="B1367" s="179" t="s">
        <v>1139</v>
      </c>
      <c r="C1367" s="179" t="s">
        <v>1138</v>
      </c>
      <c r="D1367" s="828"/>
      <c r="E1367" s="176">
        <f>F1367-4</f>
        <v>45610</v>
      </c>
      <c r="F1367" s="176">
        <f>F1366+7</f>
        <v>45614</v>
      </c>
      <c r="G1367" s="176">
        <f>F1367+16</f>
        <v>45630</v>
      </c>
      <c r="H1367" s="202"/>
    </row>
    <row r="1368" spans="1:8">
      <c r="A1368" s="195"/>
      <c r="B1368" s="179" t="s">
        <v>1137</v>
      </c>
      <c r="C1368" s="179" t="s">
        <v>1136</v>
      </c>
      <c r="D1368" s="828"/>
      <c r="E1368" s="176">
        <f>F1368-4</f>
        <v>45617</v>
      </c>
      <c r="F1368" s="176">
        <f>F1367+7</f>
        <v>45621</v>
      </c>
      <c r="G1368" s="176">
        <f>F1368+16</f>
        <v>45637</v>
      </c>
      <c r="H1368" s="202"/>
    </row>
    <row r="1369" spans="1:8">
      <c r="A1369" s="195"/>
      <c r="B1369" s="179"/>
      <c r="C1369" s="179"/>
      <c r="D1369" s="829"/>
      <c r="E1369" s="176">
        <f>F1369-4</f>
        <v>45624</v>
      </c>
      <c r="F1369" s="176">
        <f>F1368+7</f>
        <v>45628</v>
      </c>
      <c r="G1369" s="176">
        <f>F1369+16</f>
        <v>45644</v>
      </c>
      <c r="H1369" s="202"/>
    </row>
    <row r="1370" spans="1:8">
      <c r="A1370" s="195"/>
      <c r="B1370" s="211"/>
      <c r="C1370" s="189"/>
      <c r="D1370" s="188"/>
      <c r="E1370" s="187"/>
      <c r="F1370" s="187"/>
      <c r="G1370" s="187"/>
      <c r="H1370" s="210"/>
    </row>
    <row r="1371" spans="1:8">
      <c r="A1371" s="195"/>
      <c r="B1371" s="209"/>
      <c r="C1371" s="209"/>
      <c r="D1371" s="188"/>
      <c r="E1371" s="187"/>
      <c r="F1371" s="187"/>
      <c r="G1371" s="175"/>
      <c r="H1371" s="208"/>
    </row>
    <row r="1372" spans="1:8">
      <c r="A1372" s="195" t="s">
        <v>1135</v>
      </c>
      <c r="D1372" s="188"/>
      <c r="E1372" s="187"/>
      <c r="F1372" s="187"/>
      <c r="G1372" s="175"/>
      <c r="H1372" s="208"/>
    </row>
    <row r="1373" spans="1:8">
      <c r="A1373" s="195"/>
      <c r="B1373" s="811" t="s">
        <v>19</v>
      </c>
      <c r="C1373" s="811" t="s">
        <v>20</v>
      </c>
      <c r="D1373" s="825" t="s">
        <v>21</v>
      </c>
      <c r="E1373" s="183" t="s">
        <v>126</v>
      </c>
      <c r="F1373" s="183" t="s">
        <v>126</v>
      </c>
      <c r="G1373" s="183" t="s">
        <v>1134</v>
      </c>
      <c r="H1373" s="183" t="s">
        <v>1133</v>
      </c>
    </row>
    <row r="1374" spans="1:8">
      <c r="A1374" s="195"/>
      <c r="B1374" s="812"/>
      <c r="C1374" s="812"/>
      <c r="D1374" s="826"/>
      <c r="E1374" s="183" t="s">
        <v>1026</v>
      </c>
      <c r="F1374" s="183" t="s">
        <v>23</v>
      </c>
      <c r="G1374" s="183" t="s">
        <v>24</v>
      </c>
      <c r="H1374" s="183" t="s">
        <v>24</v>
      </c>
    </row>
    <row r="1375" spans="1:8" ht="16.5" customHeight="1">
      <c r="A1375" s="195"/>
      <c r="B1375" s="179" t="s">
        <v>1132</v>
      </c>
      <c r="C1375" s="179" t="s">
        <v>1123</v>
      </c>
      <c r="D1375" s="827" t="s">
        <v>1122</v>
      </c>
      <c r="E1375" s="176">
        <f>F1375-3</f>
        <v>45600</v>
      </c>
      <c r="F1375" s="176">
        <v>45603</v>
      </c>
      <c r="G1375" s="176">
        <f>F1375+14</f>
        <v>45617</v>
      </c>
      <c r="H1375" s="176" t="s">
        <v>1112</v>
      </c>
    </row>
    <row r="1376" spans="1:8">
      <c r="A1376" s="184"/>
      <c r="B1376" s="201" t="s">
        <v>1131</v>
      </c>
      <c r="C1376" s="179" t="s">
        <v>1120</v>
      </c>
      <c r="D1376" s="828"/>
      <c r="E1376" s="176">
        <f>F1376-3</f>
        <v>45607</v>
      </c>
      <c r="F1376" s="176">
        <f>F1375+7</f>
        <v>45610</v>
      </c>
      <c r="G1376" s="176">
        <f>F1376+14</f>
        <v>45624</v>
      </c>
      <c r="H1376" s="176" t="s">
        <v>1119</v>
      </c>
    </row>
    <row r="1377" spans="1:8">
      <c r="A1377" s="184"/>
      <c r="B1377" s="179" t="s">
        <v>1130</v>
      </c>
      <c r="C1377" s="179" t="s">
        <v>1129</v>
      </c>
      <c r="D1377" s="828"/>
      <c r="E1377" s="176">
        <f>F1377-3</f>
        <v>45614</v>
      </c>
      <c r="F1377" s="176">
        <f>F1376+7</f>
        <v>45617</v>
      </c>
      <c r="G1377" s="176">
        <f>F1377+14</f>
        <v>45631</v>
      </c>
      <c r="H1377" s="176" t="s">
        <v>1112</v>
      </c>
    </row>
    <row r="1378" spans="1:8">
      <c r="A1378" s="184"/>
      <c r="B1378" s="179" t="s">
        <v>1116</v>
      </c>
      <c r="C1378" s="179" t="s">
        <v>1128</v>
      </c>
      <c r="D1378" s="828"/>
      <c r="E1378" s="176">
        <f>F1378-3</f>
        <v>45621</v>
      </c>
      <c r="F1378" s="176">
        <f>F1377+7</f>
        <v>45624</v>
      </c>
      <c r="G1378" s="176">
        <f>F1378+14</f>
        <v>45638</v>
      </c>
      <c r="H1378" s="176" t="s">
        <v>1127</v>
      </c>
    </row>
    <row r="1379" spans="1:8">
      <c r="A1379" s="184"/>
      <c r="B1379" s="179" t="s">
        <v>1126</v>
      </c>
      <c r="C1379" s="179" t="s">
        <v>1113</v>
      </c>
      <c r="D1379" s="829"/>
      <c r="E1379" s="176">
        <f>F1379-3</f>
        <v>45628</v>
      </c>
      <c r="F1379" s="176">
        <f>F1378+7</f>
        <v>45631</v>
      </c>
      <c r="G1379" s="176">
        <f>F1379+14</f>
        <v>45645</v>
      </c>
      <c r="H1379" s="176" t="s">
        <v>1119</v>
      </c>
    </row>
    <row r="1380" spans="1:8">
      <c r="A1380" s="184"/>
      <c r="B1380" s="189"/>
      <c r="C1380" s="207"/>
      <c r="D1380" s="188"/>
      <c r="E1380" s="187"/>
      <c r="F1380" s="187"/>
      <c r="G1380" s="187"/>
      <c r="H1380" s="187"/>
    </row>
    <row r="1381" spans="1:8">
      <c r="A1381" s="191" t="s">
        <v>182</v>
      </c>
      <c r="B1381" s="206"/>
      <c r="C1381" s="205"/>
      <c r="D1381" s="204"/>
      <c r="E1381" s="203"/>
      <c r="F1381" s="202"/>
      <c r="G1381" s="203"/>
      <c r="H1381" s="202"/>
    </row>
    <row r="1382" spans="1:8">
      <c r="A1382" s="184"/>
      <c r="B1382" s="195"/>
      <c r="C1382" s="195"/>
      <c r="D1382" s="185"/>
      <c r="E1382" s="184"/>
      <c r="F1382" s="184"/>
      <c r="G1382" s="187"/>
    </row>
    <row r="1383" spans="1:8">
      <c r="A1383" s="184"/>
      <c r="B1383" s="811" t="s">
        <v>19</v>
      </c>
      <c r="C1383" s="811" t="s">
        <v>20</v>
      </c>
      <c r="D1383" s="825" t="s">
        <v>21</v>
      </c>
      <c r="E1383" s="183" t="s">
        <v>126</v>
      </c>
      <c r="F1383" s="183" t="s">
        <v>126</v>
      </c>
      <c r="G1383" s="183" t="s">
        <v>1125</v>
      </c>
      <c r="H1383" s="183" t="s">
        <v>182</v>
      </c>
    </row>
    <row r="1384" spans="1:8">
      <c r="A1384" s="184"/>
      <c r="B1384" s="812"/>
      <c r="C1384" s="812"/>
      <c r="D1384" s="826"/>
      <c r="E1384" s="183" t="s">
        <v>1026</v>
      </c>
      <c r="F1384" s="183" t="s">
        <v>23</v>
      </c>
      <c r="G1384" s="183" t="s">
        <v>24</v>
      </c>
      <c r="H1384" s="183" t="s">
        <v>24</v>
      </c>
    </row>
    <row r="1385" spans="1:8" ht="16.5" customHeight="1">
      <c r="A1385" s="184"/>
      <c r="B1385" s="179" t="s">
        <v>1124</v>
      </c>
      <c r="C1385" s="179" t="s">
        <v>1123</v>
      </c>
      <c r="D1385" s="827" t="s">
        <v>1122</v>
      </c>
      <c r="E1385" s="176">
        <f>F1385-3</f>
        <v>45600</v>
      </c>
      <c r="F1385" s="176">
        <v>45603</v>
      </c>
      <c r="G1385" s="176">
        <f>F1385+14</f>
        <v>45617</v>
      </c>
      <c r="H1385" s="176" t="s">
        <v>1112</v>
      </c>
    </row>
    <row r="1386" spans="1:8">
      <c r="A1386" s="184"/>
      <c r="B1386" s="201" t="s">
        <v>1121</v>
      </c>
      <c r="C1386" s="179" t="s">
        <v>1120</v>
      </c>
      <c r="D1386" s="828"/>
      <c r="E1386" s="176">
        <f>F1386-3</f>
        <v>45607</v>
      </c>
      <c r="F1386" s="176">
        <f>F1385+7</f>
        <v>45610</v>
      </c>
      <c r="G1386" s="176">
        <f>F1386+14</f>
        <v>45624</v>
      </c>
      <c r="H1386" s="176" t="s">
        <v>1119</v>
      </c>
    </row>
    <row r="1387" spans="1:8">
      <c r="A1387" s="184"/>
      <c r="B1387" s="179" t="s">
        <v>1118</v>
      </c>
      <c r="C1387" s="179" t="s">
        <v>1117</v>
      </c>
      <c r="D1387" s="828"/>
      <c r="E1387" s="176">
        <f>F1387-3</f>
        <v>45614</v>
      </c>
      <c r="F1387" s="176">
        <f>F1386+7</f>
        <v>45617</v>
      </c>
      <c r="G1387" s="176">
        <f>F1387+14</f>
        <v>45631</v>
      </c>
      <c r="H1387" s="176" t="s">
        <v>1112</v>
      </c>
    </row>
    <row r="1388" spans="1:8">
      <c r="A1388" s="184"/>
      <c r="B1388" s="179" t="s">
        <v>1116</v>
      </c>
      <c r="C1388" s="179" t="s">
        <v>1115</v>
      </c>
      <c r="D1388" s="828"/>
      <c r="E1388" s="176">
        <f>F1388-3</f>
        <v>45621</v>
      </c>
      <c r="F1388" s="176">
        <f>F1387+7</f>
        <v>45624</v>
      </c>
      <c r="G1388" s="176">
        <f>F1388+14</f>
        <v>45638</v>
      </c>
      <c r="H1388" s="176" t="s">
        <v>1114</v>
      </c>
    </row>
    <row r="1389" spans="1:8">
      <c r="A1389" s="184"/>
      <c r="B1389" s="179" t="s">
        <v>1113</v>
      </c>
      <c r="C1389" s="179" t="s">
        <v>1113</v>
      </c>
      <c r="D1389" s="829"/>
      <c r="E1389" s="176">
        <f>F1389-3</f>
        <v>45628</v>
      </c>
      <c r="F1389" s="176">
        <f>F1388+7</f>
        <v>45631</v>
      </c>
      <c r="G1389" s="176">
        <f>F1389+14</f>
        <v>45645</v>
      </c>
      <c r="H1389" s="176" t="s">
        <v>1112</v>
      </c>
    </row>
    <row r="1390" spans="1:8">
      <c r="A1390" s="184"/>
      <c r="B1390" s="189"/>
      <c r="C1390" s="189"/>
      <c r="D1390" s="188"/>
      <c r="E1390" s="187"/>
      <c r="F1390" s="187"/>
      <c r="G1390" s="187"/>
      <c r="H1390" s="187"/>
    </row>
    <row r="1391" spans="1:8">
      <c r="A1391" s="191" t="s">
        <v>1111</v>
      </c>
      <c r="B1391" s="189"/>
      <c r="C1391" s="189"/>
      <c r="D1391" s="188"/>
      <c r="E1391" s="187"/>
      <c r="F1391" s="187"/>
      <c r="G1391" s="187"/>
      <c r="H1391" s="187"/>
    </row>
    <row r="1392" spans="1:8">
      <c r="A1392" s="184"/>
      <c r="B1392" s="811" t="s">
        <v>19</v>
      </c>
      <c r="C1392" s="811" t="s">
        <v>20</v>
      </c>
      <c r="D1392" s="825" t="s">
        <v>21</v>
      </c>
      <c r="E1392" s="183" t="s">
        <v>126</v>
      </c>
      <c r="F1392" s="183" t="s">
        <v>126</v>
      </c>
      <c r="G1392" s="183" t="s">
        <v>1110</v>
      </c>
      <c r="H1392" s="184"/>
    </row>
    <row r="1393" spans="1:8">
      <c r="A1393" s="184"/>
      <c r="B1393" s="812"/>
      <c r="C1393" s="812"/>
      <c r="D1393" s="826"/>
      <c r="E1393" s="183" t="s">
        <v>1026</v>
      </c>
      <c r="F1393" s="183" t="s">
        <v>23</v>
      </c>
      <c r="G1393" s="183" t="s">
        <v>24</v>
      </c>
      <c r="H1393" s="184"/>
    </row>
    <row r="1394" spans="1:8" ht="16.5" customHeight="1">
      <c r="A1394" s="184"/>
      <c r="B1394" s="179" t="s">
        <v>1109</v>
      </c>
      <c r="C1394" s="179" t="s">
        <v>1098</v>
      </c>
      <c r="D1394" s="827" t="s">
        <v>1108</v>
      </c>
      <c r="E1394" s="176">
        <f>F1394-4</f>
        <v>45597</v>
      </c>
      <c r="F1394" s="176">
        <v>45601</v>
      </c>
      <c r="G1394" s="176">
        <f>F1394+30</f>
        <v>45631</v>
      </c>
      <c r="H1394" s="184"/>
    </row>
    <row r="1395" spans="1:8" ht="16.5" customHeight="1">
      <c r="A1395" s="184"/>
      <c r="B1395" s="201" t="s">
        <v>1107</v>
      </c>
      <c r="C1395" s="179" t="s">
        <v>1095</v>
      </c>
      <c r="D1395" s="828"/>
      <c r="E1395" s="176">
        <f>F1395-4</f>
        <v>45604</v>
      </c>
      <c r="F1395" s="176">
        <f>F1394+7</f>
        <v>45608</v>
      </c>
      <c r="G1395" s="176">
        <f>F1395+30</f>
        <v>45638</v>
      </c>
      <c r="H1395" s="184"/>
    </row>
    <row r="1396" spans="1:8" ht="16.5" customHeight="1">
      <c r="A1396" s="184"/>
      <c r="B1396" s="179" t="s">
        <v>1106</v>
      </c>
      <c r="C1396" s="179" t="s">
        <v>1105</v>
      </c>
      <c r="D1396" s="828"/>
      <c r="E1396" s="176">
        <f>F1396-4</f>
        <v>45611</v>
      </c>
      <c r="F1396" s="176">
        <f>F1395+7</f>
        <v>45615</v>
      </c>
      <c r="G1396" s="176">
        <f>F1396+30</f>
        <v>45645</v>
      </c>
      <c r="H1396" s="184"/>
    </row>
    <row r="1397" spans="1:8">
      <c r="A1397" s="184"/>
      <c r="B1397" s="179" t="s">
        <v>1104</v>
      </c>
      <c r="C1397" s="179" t="s">
        <v>1103</v>
      </c>
      <c r="D1397" s="828"/>
      <c r="E1397" s="176">
        <f>F1397-4</f>
        <v>45618</v>
      </c>
      <c r="F1397" s="176">
        <f>F1396+7</f>
        <v>45622</v>
      </c>
      <c r="G1397" s="176">
        <f>F1397+30</f>
        <v>45652</v>
      </c>
      <c r="H1397" s="184"/>
    </row>
    <row r="1398" spans="1:8">
      <c r="A1398" s="184"/>
      <c r="B1398" s="179" t="s">
        <v>1102</v>
      </c>
      <c r="C1398" s="179" t="s">
        <v>1101</v>
      </c>
      <c r="D1398" s="829"/>
      <c r="E1398" s="176">
        <f>F1398-4</f>
        <v>45625</v>
      </c>
      <c r="F1398" s="176">
        <f>F1397+7</f>
        <v>45629</v>
      </c>
      <c r="G1398" s="176">
        <f>F1398+30</f>
        <v>45659</v>
      </c>
      <c r="H1398" s="184"/>
    </row>
    <row r="1399" spans="1:8">
      <c r="A1399" s="191" t="s">
        <v>1100</v>
      </c>
      <c r="D1399" s="185"/>
      <c r="E1399" s="184"/>
      <c r="F1399" s="184"/>
      <c r="G1399" s="184"/>
      <c r="H1399" s="184"/>
    </row>
    <row r="1400" spans="1:8">
      <c r="A1400" s="184"/>
      <c r="B1400" s="811" t="s">
        <v>19</v>
      </c>
      <c r="C1400" s="811" t="s">
        <v>20</v>
      </c>
      <c r="D1400" s="825" t="s">
        <v>21</v>
      </c>
      <c r="E1400" s="183" t="s">
        <v>126</v>
      </c>
      <c r="F1400" s="183" t="s">
        <v>126</v>
      </c>
      <c r="G1400" s="183" t="s">
        <v>178</v>
      </c>
      <c r="H1400" s="184"/>
    </row>
    <row r="1401" spans="1:8">
      <c r="A1401" s="184"/>
      <c r="B1401" s="812"/>
      <c r="C1401" s="812"/>
      <c r="D1401" s="826"/>
      <c r="E1401" s="183" t="s">
        <v>1026</v>
      </c>
      <c r="F1401" s="183" t="s">
        <v>23</v>
      </c>
      <c r="G1401" s="183" t="s">
        <v>24</v>
      </c>
      <c r="H1401" s="184"/>
    </row>
    <row r="1402" spans="1:8" ht="16.5" customHeight="1">
      <c r="A1402" s="184"/>
      <c r="B1402" s="179" t="s">
        <v>1099</v>
      </c>
      <c r="C1402" s="179" t="s">
        <v>1098</v>
      </c>
      <c r="D1402" s="827" t="s">
        <v>1097</v>
      </c>
      <c r="E1402" s="176">
        <f>F1402-4</f>
        <v>45597</v>
      </c>
      <c r="F1402" s="176">
        <v>45601</v>
      </c>
      <c r="G1402" s="176">
        <f>F1402+29</f>
        <v>45630</v>
      </c>
      <c r="H1402" s="184"/>
    </row>
    <row r="1403" spans="1:8" ht="16.5" customHeight="1">
      <c r="A1403" s="184"/>
      <c r="B1403" s="201" t="s">
        <v>1096</v>
      </c>
      <c r="C1403" s="179" t="s">
        <v>1095</v>
      </c>
      <c r="D1403" s="828"/>
      <c r="E1403" s="176">
        <f>F1403-4</f>
        <v>45604</v>
      </c>
      <c r="F1403" s="176">
        <f>F1402+7</f>
        <v>45608</v>
      </c>
      <c r="G1403" s="176">
        <f>F1403+29</f>
        <v>45637</v>
      </c>
      <c r="H1403" s="184"/>
    </row>
    <row r="1404" spans="1:8" ht="16.5" customHeight="1">
      <c r="A1404" s="184"/>
      <c r="B1404" s="179" t="s">
        <v>1094</v>
      </c>
      <c r="C1404" s="179" t="s">
        <v>1093</v>
      </c>
      <c r="D1404" s="828"/>
      <c r="E1404" s="176">
        <f>F1404-4</f>
        <v>45611</v>
      </c>
      <c r="F1404" s="176">
        <f>F1403+7</f>
        <v>45615</v>
      </c>
      <c r="G1404" s="176">
        <f>F1404+29</f>
        <v>45644</v>
      </c>
      <c r="H1404" s="184"/>
    </row>
    <row r="1405" spans="1:8">
      <c r="A1405" s="184"/>
      <c r="B1405" s="179" t="s">
        <v>1092</v>
      </c>
      <c r="C1405" s="179" t="s">
        <v>1091</v>
      </c>
      <c r="D1405" s="828"/>
      <c r="E1405" s="176">
        <f>F1405-4</f>
        <v>45618</v>
      </c>
      <c r="F1405" s="176">
        <f>F1404+7</f>
        <v>45622</v>
      </c>
      <c r="G1405" s="176">
        <f>F1405+29</f>
        <v>45651</v>
      </c>
      <c r="H1405" s="184"/>
    </row>
    <row r="1406" spans="1:8">
      <c r="A1406" s="184"/>
      <c r="B1406" s="179" t="s">
        <v>1090</v>
      </c>
      <c r="C1406" s="179" t="s">
        <v>1089</v>
      </c>
      <c r="D1406" s="829"/>
      <c r="E1406" s="176">
        <f>F1406-4</f>
        <v>45625</v>
      </c>
      <c r="F1406" s="176">
        <f>F1405+7</f>
        <v>45629</v>
      </c>
      <c r="G1406" s="176">
        <f>F1406+29</f>
        <v>45658</v>
      </c>
      <c r="H1406" s="184"/>
    </row>
    <row r="1407" spans="1:8">
      <c r="A1407" s="184"/>
      <c r="B1407" s="189"/>
      <c r="C1407" s="200"/>
      <c r="D1407" s="188"/>
      <c r="E1407" s="187"/>
      <c r="F1407" s="187"/>
      <c r="G1407" s="187"/>
      <c r="H1407" s="184"/>
    </row>
    <row r="1408" spans="1:8">
      <c r="A1408" s="184"/>
      <c r="B1408" s="811" t="s">
        <v>19</v>
      </c>
      <c r="C1408" s="811" t="s">
        <v>20</v>
      </c>
      <c r="D1408" s="825" t="s">
        <v>21</v>
      </c>
      <c r="E1408" s="183" t="s">
        <v>126</v>
      </c>
      <c r="F1408" s="183" t="s">
        <v>126</v>
      </c>
      <c r="G1408" s="183" t="s">
        <v>178</v>
      </c>
      <c r="H1408" s="184"/>
    </row>
    <row r="1409" spans="1:8">
      <c r="A1409" s="184"/>
      <c r="B1409" s="812"/>
      <c r="C1409" s="812"/>
      <c r="D1409" s="826"/>
      <c r="E1409" s="183" t="s">
        <v>1026</v>
      </c>
      <c r="F1409" s="183" t="s">
        <v>23</v>
      </c>
      <c r="G1409" s="183" t="s">
        <v>24</v>
      </c>
      <c r="H1409" s="184"/>
    </row>
    <row r="1410" spans="1:8" ht="16.5" customHeight="1">
      <c r="A1410" s="184"/>
      <c r="B1410" s="179" t="s">
        <v>1088</v>
      </c>
      <c r="C1410" s="179" t="s">
        <v>1087</v>
      </c>
      <c r="D1410" s="827" t="s">
        <v>1086</v>
      </c>
      <c r="E1410" s="176">
        <f>F1410-4</f>
        <v>45599</v>
      </c>
      <c r="F1410" s="176">
        <v>45603</v>
      </c>
      <c r="G1410" s="176">
        <f>F1410+25</f>
        <v>45628</v>
      </c>
      <c r="H1410" s="184"/>
    </row>
    <row r="1411" spans="1:8">
      <c r="A1411" s="184"/>
      <c r="B1411" s="198" t="s">
        <v>1020</v>
      </c>
      <c r="C1411" s="182"/>
      <c r="D1411" s="828"/>
      <c r="E1411" s="180">
        <f>F1411-4</f>
        <v>45606</v>
      </c>
      <c r="F1411" s="180">
        <f>F1410+7</f>
        <v>45610</v>
      </c>
      <c r="G1411" s="180">
        <f>F1411+25</f>
        <v>45635</v>
      </c>
      <c r="H1411" s="184"/>
    </row>
    <row r="1412" spans="1:8">
      <c r="A1412" s="184"/>
      <c r="B1412" s="179" t="s">
        <v>1085</v>
      </c>
      <c r="C1412" s="179" t="s">
        <v>1084</v>
      </c>
      <c r="D1412" s="828"/>
      <c r="E1412" s="176">
        <f>F1412-4</f>
        <v>45613</v>
      </c>
      <c r="F1412" s="176">
        <f>F1411+7</f>
        <v>45617</v>
      </c>
      <c r="G1412" s="176">
        <f>F1412+25</f>
        <v>45642</v>
      </c>
      <c r="H1412" s="184"/>
    </row>
    <row r="1413" spans="1:8">
      <c r="A1413" s="184"/>
      <c r="B1413" s="179" t="s">
        <v>1083</v>
      </c>
      <c r="C1413" s="179" t="s">
        <v>1082</v>
      </c>
      <c r="D1413" s="828"/>
      <c r="E1413" s="176">
        <f>F1413-4</f>
        <v>45620</v>
      </c>
      <c r="F1413" s="176">
        <f>F1412+7</f>
        <v>45624</v>
      </c>
      <c r="G1413" s="176">
        <f>F1413+25</f>
        <v>45649</v>
      </c>
      <c r="H1413" s="184"/>
    </row>
    <row r="1414" spans="1:8">
      <c r="A1414" s="184"/>
      <c r="B1414" s="179" t="s">
        <v>1081</v>
      </c>
      <c r="C1414" s="179" t="s">
        <v>1080</v>
      </c>
      <c r="D1414" s="829"/>
      <c r="E1414" s="176">
        <f>F1414-4</f>
        <v>45627</v>
      </c>
      <c r="F1414" s="176">
        <f>F1413+7</f>
        <v>45631</v>
      </c>
      <c r="G1414" s="176">
        <f>F1414+25</f>
        <v>45656</v>
      </c>
      <c r="H1414" s="184"/>
    </row>
    <row r="1415" spans="1:8">
      <c r="A1415" s="184"/>
      <c r="D1415" s="185"/>
      <c r="E1415" s="184"/>
      <c r="F1415" s="199"/>
      <c r="G1415" s="184"/>
      <c r="H1415" s="184"/>
    </row>
    <row r="1416" spans="1:8">
      <c r="A1416" s="184"/>
      <c r="B1416" s="811" t="s">
        <v>19</v>
      </c>
      <c r="C1416" s="811" t="s">
        <v>20</v>
      </c>
      <c r="D1416" s="825" t="s">
        <v>21</v>
      </c>
      <c r="E1416" s="183" t="s">
        <v>126</v>
      </c>
      <c r="F1416" s="183" t="s">
        <v>126</v>
      </c>
      <c r="G1416" s="183" t="s">
        <v>178</v>
      </c>
      <c r="H1416" s="184"/>
    </row>
    <row r="1417" spans="1:8">
      <c r="A1417" s="184"/>
      <c r="B1417" s="812"/>
      <c r="C1417" s="812"/>
      <c r="D1417" s="826"/>
      <c r="E1417" s="183" t="s">
        <v>1026</v>
      </c>
      <c r="F1417" s="183" t="s">
        <v>23</v>
      </c>
      <c r="G1417" s="183" t="s">
        <v>24</v>
      </c>
      <c r="H1417" s="184"/>
    </row>
    <row r="1418" spans="1:8" ht="16.5" customHeight="1">
      <c r="A1418" s="184"/>
      <c r="B1418" s="179" t="s">
        <v>1079</v>
      </c>
      <c r="C1418" s="179" t="s">
        <v>1078</v>
      </c>
      <c r="D1418" s="827" t="s">
        <v>1077</v>
      </c>
      <c r="E1418" s="176">
        <f>F1418-4</f>
        <v>45599</v>
      </c>
      <c r="F1418" s="176">
        <v>45603</v>
      </c>
      <c r="G1418" s="176">
        <f>F1418+26</f>
        <v>45629</v>
      </c>
      <c r="H1418" s="184"/>
    </row>
    <row r="1419" spans="1:8">
      <c r="A1419" s="184"/>
      <c r="B1419" s="198" t="s">
        <v>1032</v>
      </c>
      <c r="C1419" s="182"/>
      <c r="D1419" s="828"/>
      <c r="E1419" s="176">
        <f>F1419-4</f>
        <v>45606</v>
      </c>
      <c r="F1419" s="176">
        <f>F1418+7</f>
        <v>45610</v>
      </c>
      <c r="G1419" s="176">
        <f>F1419+26</f>
        <v>45636</v>
      </c>
      <c r="H1419" s="184"/>
    </row>
    <row r="1420" spans="1:8">
      <c r="A1420" s="184"/>
      <c r="B1420" s="179" t="s">
        <v>1076</v>
      </c>
      <c r="C1420" s="179" t="s">
        <v>1075</v>
      </c>
      <c r="D1420" s="828"/>
      <c r="E1420" s="176">
        <f>F1420-4</f>
        <v>45613</v>
      </c>
      <c r="F1420" s="176">
        <f>F1419+7</f>
        <v>45617</v>
      </c>
      <c r="G1420" s="176">
        <f>F1420+26</f>
        <v>45643</v>
      </c>
      <c r="H1420" s="184"/>
    </row>
    <row r="1421" spans="1:8">
      <c r="A1421" s="184"/>
      <c r="B1421" s="179" t="s">
        <v>1074</v>
      </c>
      <c r="C1421" s="179" t="s">
        <v>1073</v>
      </c>
      <c r="D1421" s="828"/>
      <c r="E1421" s="176">
        <f>F1421-4</f>
        <v>45620</v>
      </c>
      <c r="F1421" s="176">
        <f>F1420+7</f>
        <v>45624</v>
      </c>
      <c r="G1421" s="176">
        <f>F1421+26</f>
        <v>45650</v>
      </c>
      <c r="H1421" s="184"/>
    </row>
    <row r="1422" spans="1:8">
      <c r="A1422" s="184"/>
      <c r="B1422" s="179" t="s">
        <v>1072</v>
      </c>
      <c r="C1422" s="179" t="s">
        <v>1071</v>
      </c>
      <c r="D1422" s="829"/>
      <c r="E1422" s="176">
        <f>F1422-4</f>
        <v>45627</v>
      </c>
      <c r="F1422" s="176">
        <f>F1421+7</f>
        <v>45631</v>
      </c>
      <c r="G1422" s="176">
        <f>F1422+26</f>
        <v>45657</v>
      </c>
      <c r="H1422" s="184"/>
    </row>
    <row r="1423" spans="1:8">
      <c r="A1423" s="184"/>
      <c r="B1423" s="197"/>
      <c r="C1423" s="196"/>
      <c r="D1423" s="188"/>
      <c r="E1423" s="187"/>
      <c r="F1423" s="187"/>
      <c r="G1423" s="187"/>
      <c r="H1423" s="184"/>
    </row>
    <row r="1424" spans="1:8">
      <c r="A1424" s="191" t="s">
        <v>1070</v>
      </c>
      <c r="D1424" s="185"/>
      <c r="E1424" s="184"/>
      <c r="F1424" s="184"/>
      <c r="G1424" s="184"/>
      <c r="H1424" s="184"/>
    </row>
    <row r="1425" spans="1:8">
      <c r="A1425" s="184"/>
      <c r="B1425" s="811" t="s">
        <v>1069</v>
      </c>
      <c r="C1425" s="811" t="s">
        <v>20</v>
      </c>
      <c r="D1425" s="825" t="s">
        <v>21</v>
      </c>
      <c r="E1425" s="183" t="s">
        <v>126</v>
      </c>
      <c r="F1425" s="183" t="s">
        <v>126</v>
      </c>
      <c r="G1425" s="183" t="s">
        <v>183</v>
      </c>
      <c r="H1425" s="184"/>
    </row>
    <row r="1426" spans="1:8">
      <c r="A1426" s="184"/>
      <c r="B1426" s="812"/>
      <c r="C1426" s="812"/>
      <c r="D1426" s="826"/>
      <c r="E1426" s="183" t="s">
        <v>1026</v>
      </c>
      <c r="F1426" s="183" t="s">
        <v>23</v>
      </c>
      <c r="G1426" s="183" t="s">
        <v>24</v>
      </c>
      <c r="H1426" s="184"/>
    </row>
    <row r="1427" spans="1:8">
      <c r="A1427" s="184"/>
      <c r="B1427" s="178" t="s">
        <v>1068</v>
      </c>
      <c r="C1427" s="177" t="s">
        <v>1067</v>
      </c>
      <c r="D1427" s="827" t="s">
        <v>1066</v>
      </c>
      <c r="E1427" s="176">
        <f>F1427-4</f>
        <v>45596</v>
      </c>
      <c r="F1427" s="176">
        <v>45600</v>
      </c>
      <c r="G1427" s="176">
        <f>F1427+36</f>
        <v>45636</v>
      </c>
      <c r="H1427" s="184"/>
    </row>
    <row r="1428" spans="1:8">
      <c r="A1428" s="184"/>
      <c r="B1428" s="178" t="s">
        <v>1065</v>
      </c>
      <c r="C1428" s="177" t="s">
        <v>1064</v>
      </c>
      <c r="D1428" s="828"/>
      <c r="E1428" s="176">
        <f>F1428-4</f>
        <v>45603</v>
      </c>
      <c r="F1428" s="176">
        <f>F1427+7</f>
        <v>45607</v>
      </c>
      <c r="G1428" s="176">
        <f>F1428+36</f>
        <v>45643</v>
      </c>
      <c r="H1428" s="184"/>
    </row>
    <row r="1429" spans="1:8">
      <c r="A1429" s="195"/>
      <c r="B1429" s="179" t="s">
        <v>1063</v>
      </c>
      <c r="C1429" s="177"/>
      <c r="D1429" s="828"/>
      <c r="E1429" s="176">
        <f>F1429-4</f>
        <v>45610</v>
      </c>
      <c r="F1429" s="176">
        <f>F1428+7</f>
        <v>45614</v>
      </c>
      <c r="G1429" s="176">
        <f>F1429+36</f>
        <v>45650</v>
      </c>
      <c r="H1429" s="184"/>
    </row>
    <row r="1430" spans="1:8">
      <c r="A1430" s="195"/>
      <c r="B1430" s="179" t="s">
        <v>1062</v>
      </c>
      <c r="C1430" s="177" t="s">
        <v>1061</v>
      </c>
      <c r="D1430" s="828"/>
      <c r="E1430" s="176">
        <f>F1430-4</f>
        <v>45617</v>
      </c>
      <c r="F1430" s="176">
        <f>F1429+7</f>
        <v>45621</v>
      </c>
      <c r="G1430" s="176">
        <f>F1430+36</f>
        <v>45657</v>
      </c>
      <c r="H1430" s="184"/>
    </row>
    <row r="1431" spans="1:8">
      <c r="A1431" s="195"/>
      <c r="B1431" s="178" t="s">
        <v>1060</v>
      </c>
      <c r="C1431" s="177" t="s">
        <v>1059</v>
      </c>
      <c r="D1431" s="829"/>
      <c r="E1431" s="176">
        <f>F1431-4</f>
        <v>45624</v>
      </c>
      <c r="F1431" s="176">
        <f>F1430+7</f>
        <v>45628</v>
      </c>
      <c r="G1431" s="176">
        <f>F1431+36</f>
        <v>45664</v>
      </c>
      <c r="H1431" s="184"/>
    </row>
    <row r="1432" spans="1:8">
      <c r="A1432" s="184"/>
      <c r="B1432" s="189"/>
      <c r="C1432" s="189"/>
      <c r="D1432" s="188"/>
      <c r="E1432" s="187"/>
      <c r="F1432" s="187"/>
      <c r="G1432" s="187"/>
    </row>
    <row r="1433" spans="1:8">
      <c r="A1433" s="191" t="s">
        <v>1058</v>
      </c>
      <c r="B1433" s="189"/>
      <c r="C1433" s="189"/>
      <c r="D1433" s="188"/>
      <c r="E1433" s="187"/>
      <c r="F1433" s="187"/>
      <c r="G1433" s="187"/>
    </row>
    <row r="1434" spans="1:8">
      <c r="A1434" s="184"/>
      <c r="B1434" s="811" t="s">
        <v>19</v>
      </c>
      <c r="C1434" s="811" t="s">
        <v>20</v>
      </c>
      <c r="D1434" s="825" t="s">
        <v>21</v>
      </c>
      <c r="E1434" s="183" t="s">
        <v>126</v>
      </c>
      <c r="F1434" s="183" t="s">
        <v>126</v>
      </c>
      <c r="G1434" s="183" t="s">
        <v>1057</v>
      </c>
    </row>
    <row r="1435" spans="1:8">
      <c r="A1435" s="184"/>
      <c r="B1435" s="812"/>
      <c r="C1435" s="812"/>
      <c r="D1435" s="826"/>
      <c r="E1435" s="183" t="s">
        <v>1026</v>
      </c>
      <c r="F1435" s="183" t="s">
        <v>23</v>
      </c>
      <c r="G1435" s="183" t="s">
        <v>24</v>
      </c>
    </row>
    <row r="1436" spans="1:8">
      <c r="A1436" s="184"/>
      <c r="B1436" s="194" t="s">
        <v>1049</v>
      </c>
      <c r="C1436" s="181"/>
      <c r="D1436" s="827" t="s">
        <v>1056</v>
      </c>
      <c r="E1436" s="180">
        <f>F1436-3</f>
        <v>45595</v>
      </c>
      <c r="F1436" s="180">
        <v>45598</v>
      </c>
      <c r="G1436" s="180">
        <f>F1436+39</f>
        <v>45637</v>
      </c>
    </row>
    <row r="1437" spans="1:8">
      <c r="A1437" s="184"/>
      <c r="B1437" s="178" t="s">
        <v>1055</v>
      </c>
      <c r="C1437" s="177" t="s">
        <v>1054</v>
      </c>
      <c r="D1437" s="828"/>
      <c r="E1437" s="176">
        <f>F1437-3</f>
        <v>45602</v>
      </c>
      <c r="F1437" s="176">
        <f>F1436+7</f>
        <v>45605</v>
      </c>
      <c r="G1437" s="176">
        <f>F1437+39</f>
        <v>45644</v>
      </c>
    </row>
    <row r="1438" spans="1:8">
      <c r="A1438" s="184"/>
      <c r="B1438" s="179" t="s">
        <v>1053</v>
      </c>
      <c r="C1438" s="177" t="s">
        <v>1052</v>
      </c>
      <c r="D1438" s="828"/>
      <c r="E1438" s="176">
        <f>F1438-3</f>
        <v>45609</v>
      </c>
      <c r="F1438" s="176">
        <f>F1437+7</f>
        <v>45612</v>
      </c>
      <c r="G1438" s="176">
        <f>F1438+39</f>
        <v>45651</v>
      </c>
    </row>
    <row r="1439" spans="1:8">
      <c r="A1439" s="184"/>
      <c r="B1439" s="179" t="s">
        <v>1051</v>
      </c>
      <c r="C1439" s="177" t="s">
        <v>1050</v>
      </c>
      <c r="D1439" s="828"/>
      <c r="E1439" s="176">
        <f>F1439-3</f>
        <v>45616</v>
      </c>
      <c r="F1439" s="176">
        <f>F1438+7</f>
        <v>45619</v>
      </c>
      <c r="G1439" s="176">
        <f>F1439+39</f>
        <v>45658</v>
      </c>
    </row>
    <row r="1440" spans="1:8">
      <c r="A1440" s="184"/>
      <c r="B1440" s="194" t="s">
        <v>1049</v>
      </c>
      <c r="C1440" s="181"/>
      <c r="D1440" s="829"/>
      <c r="E1440" s="180">
        <f>F1440-3</f>
        <v>45623</v>
      </c>
      <c r="F1440" s="180">
        <f>F1439+7</f>
        <v>45626</v>
      </c>
      <c r="G1440" s="180">
        <f>F1440+39</f>
        <v>45665</v>
      </c>
    </row>
    <row r="1441" spans="1:8">
      <c r="A1441" s="184"/>
      <c r="B1441" s="189"/>
      <c r="C1441" s="189"/>
      <c r="D1441" s="188"/>
      <c r="E1441" s="187"/>
      <c r="F1441" s="187"/>
      <c r="G1441" s="187"/>
    </row>
    <row r="1442" spans="1:8">
      <c r="A1442" s="184"/>
      <c r="B1442" s="189"/>
      <c r="C1442" s="189"/>
      <c r="D1442" s="188"/>
      <c r="E1442" s="187"/>
      <c r="F1442" s="187"/>
      <c r="G1442" s="187"/>
    </row>
    <row r="1443" spans="1:8">
      <c r="A1443" s="193" t="s">
        <v>1048</v>
      </c>
      <c r="B1443" s="193"/>
      <c r="C1443" s="193"/>
      <c r="D1443" s="192"/>
      <c r="E1443" s="192"/>
      <c r="F1443" s="192"/>
      <c r="G1443" s="192"/>
    </row>
    <row r="1444" spans="1:8">
      <c r="A1444" s="191" t="s">
        <v>1047</v>
      </c>
      <c r="D1444" s="185"/>
      <c r="E1444" s="184"/>
      <c r="F1444" s="184"/>
      <c r="G1444" s="184"/>
    </row>
    <row r="1445" spans="1:8">
      <c r="A1445" s="184"/>
      <c r="B1445" s="811" t="s">
        <v>19</v>
      </c>
      <c r="C1445" s="811" t="s">
        <v>20</v>
      </c>
      <c r="D1445" s="825" t="s">
        <v>21</v>
      </c>
      <c r="E1445" s="183" t="s">
        <v>126</v>
      </c>
      <c r="F1445" s="183" t="s">
        <v>126</v>
      </c>
      <c r="G1445" s="183" t="s">
        <v>1046</v>
      </c>
    </row>
    <row r="1446" spans="1:8">
      <c r="A1446" s="184"/>
      <c r="B1446" s="812"/>
      <c r="C1446" s="812"/>
      <c r="D1446" s="826"/>
      <c r="E1446" s="183" t="s">
        <v>1026</v>
      </c>
      <c r="F1446" s="176" t="s">
        <v>23</v>
      </c>
      <c r="G1446" s="183" t="s">
        <v>24</v>
      </c>
    </row>
    <row r="1447" spans="1:8">
      <c r="A1447" s="184"/>
      <c r="B1447" s="178" t="s">
        <v>1045</v>
      </c>
      <c r="C1447" s="177" t="s">
        <v>1044</v>
      </c>
      <c r="D1447" s="827" t="s">
        <v>1043</v>
      </c>
      <c r="E1447" s="176">
        <f>F1447-3</f>
        <v>45596</v>
      </c>
      <c r="F1447" s="176">
        <v>45599</v>
      </c>
      <c r="G1447" s="176">
        <f>F1447+14</f>
        <v>45613</v>
      </c>
    </row>
    <row r="1448" spans="1:8">
      <c r="A1448" s="184"/>
      <c r="B1448" s="179" t="s">
        <v>1042</v>
      </c>
      <c r="C1448" s="177" t="s">
        <v>1041</v>
      </c>
      <c r="D1448" s="828"/>
      <c r="E1448" s="176">
        <f>F1448-3</f>
        <v>45603</v>
      </c>
      <c r="F1448" s="176">
        <f>7+F1447</f>
        <v>45606</v>
      </c>
      <c r="G1448" s="176">
        <f>F1448+14</f>
        <v>45620</v>
      </c>
    </row>
    <row r="1449" spans="1:8">
      <c r="A1449" s="184"/>
      <c r="B1449" s="179" t="s">
        <v>1040</v>
      </c>
      <c r="C1449" s="177" t="s">
        <v>1039</v>
      </c>
      <c r="D1449" s="828"/>
      <c r="E1449" s="176">
        <f>F1449-3</f>
        <v>45610</v>
      </c>
      <c r="F1449" s="176">
        <f>7+F1448</f>
        <v>45613</v>
      </c>
      <c r="G1449" s="176">
        <f>F1449+14</f>
        <v>45627</v>
      </c>
    </row>
    <row r="1450" spans="1:8">
      <c r="A1450" s="184"/>
      <c r="B1450" s="179" t="s">
        <v>1038</v>
      </c>
      <c r="C1450" s="177" t="s">
        <v>1037</v>
      </c>
      <c r="D1450" s="828"/>
      <c r="E1450" s="176">
        <f>F1450-3</f>
        <v>45617</v>
      </c>
      <c r="F1450" s="176">
        <f>7+F1449</f>
        <v>45620</v>
      </c>
      <c r="G1450" s="176">
        <f>F1450+14</f>
        <v>45634</v>
      </c>
    </row>
    <row r="1451" spans="1:8">
      <c r="A1451" s="184"/>
      <c r="B1451" s="178"/>
      <c r="C1451" s="177"/>
      <c r="D1451" s="829"/>
      <c r="E1451" s="176">
        <f>F1451-3</f>
        <v>45624</v>
      </c>
      <c r="F1451" s="176">
        <f>7+F1450</f>
        <v>45627</v>
      </c>
      <c r="G1451" s="176">
        <f>F1451+14</f>
        <v>45641</v>
      </c>
    </row>
    <row r="1452" spans="1:8">
      <c r="A1452" s="184"/>
      <c r="B1452" s="189"/>
      <c r="C1452" s="189"/>
      <c r="D1452" s="188"/>
      <c r="E1452" s="187"/>
      <c r="F1452" s="187" t="s">
        <v>1036</v>
      </c>
      <c r="G1452" s="187"/>
    </row>
    <row r="1453" spans="1:8">
      <c r="A1453" s="191" t="s">
        <v>1035</v>
      </c>
      <c r="B1453" s="189"/>
      <c r="C1453" s="190"/>
      <c r="D1453" s="185"/>
      <c r="E1453" s="184"/>
      <c r="F1453" s="184"/>
      <c r="G1453" s="184"/>
    </row>
    <row r="1454" spans="1:8">
      <c r="B1454" s="189"/>
      <c r="C1454" s="189"/>
      <c r="D1454" s="188"/>
      <c r="E1454" s="187"/>
      <c r="F1454" s="187"/>
      <c r="G1454" s="187"/>
      <c r="H1454" s="187"/>
    </row>
    <row r="1455" spans="1:8">
      <c r="B1455" s="811" t="s">
        <v>19</v>
      </c>
      <c r="C1455" s="811" t="s">
        <v>20</v>
      </c>
      <c r="D1455" s="825" t="s">
        <v>21</v>
      </c>
      <c r="E1455" s="183" t="s">
        <v>126</v>
      </c>
      <c r="F1455" s="183" t="s">
        <v>126</v>
      </c>
      <c r="G1455" s="183" t="s">
        <v>1028</v>
      </c>
      <c r="H1455" s="183" t="s">
        <v>1035</v>
      </c>
    </row>
    <row r="1456" spans="1:8">
      <c r="B1456" s="812"/>
      <c r="C1456" s="812"/>
      <c r="D1456" s="826"/>
      <c r="E1456" s="183" t="s">
        <v>1026</v>
      </c>
      <c r="F1456" s="183" t="s">
        <v>23</v>
      </c>
      <c r="G1456" s="183" t="s">
        <v>24</v>
      </c>
      <c r="H1456" s="183" t="s">
        <v>24</v>
      </c>
    </row>
    <row r="1457" spans="1:8" ht="16.5" customHeight="1">
      <c r="B1457" s="178" t="s">
        <v>1034</v>
      </c>
      <c r="C1457" s="177" t="s">
        <v>1033</v>
      </c>
      <c r="D1457" s="827" t="s">
        <v>1023</v>
      </c>
      <c r="E1457" s="176">
        <f>F1457-3</f>
        <v>45600</v>
      </c>
      <c r="F1457" s="176">
        <v>45603</v>
      </c>
      <c r="G1457" s="176">
        <f>F1457+12</f>
        <v>45615</v>
      </c>
      <c r="H1457" s="176" t="s">
        <v>1016</v>
      </c>
    </row>
    <row r="1458" spans="1:8">
      <c r="B1458" s="179" t="s">
        <v>1022</v>
      </c>
      <c r="C1458" s="177" t="s">
        <v>1021</v>
      </c>
      <c r="D1458" s="828"/>
      <c r="E1458" s="176">
        <f>F1458-3</f>
        <v>45607</v>
      </c>
      <c r="F1458" s="176">
        <f>F1457+7</f>
        <v>45610</v>
      </c>
      <c r="G1458" s="176">
        <f>F1458+12</f>
        <v>45622</v>
      </c>
      <c r="H1458" s="176" t="s">
        <v>1016</v>
      </c>
    </row>
    <row r="1459" spans="1:8" ht="16.5" customHeight="1">
      <c r="B1459" s="182" t="s">
        <v>1032</v>
      </c>
      <c r="C1459" s="181"/>
      <c r="D1459" s="828"/>
      <c r="E1459" s="180">
        <f>F1459-3</f>
        <v>45614</v>
      </c>
      <c r="F1459" s="180">
        <f>F1458+7</f>
        <v>45617</v>
      </c>
      <c r="G1459" s="180">
        <f>F1459+12</f>
        <v>45629</v>
      </c>
      <c r="H1459" s="180" t="s">
        <v>1016</v>
      </c>
    </row>
    <row r="1460" spans="1:8" ht="16.5" customHeight="1">
      <c r="B1460" s="179" t="s">
        <v>1031</v>
      </c>
      <c r="C1460" s="177" t="s">
        <v>1030</v>
      </c>
      <c r="D1460" s="828"/>
      <c r="E1460" s="176">
        <f>F1460-3</f>
        <v>45621</v>
      </c>
      <c r="F1460" s="176">
        <f>F1459+7</f>
        <v>45624</v>
      </c>
      <c r="G1460" s="176">
        <f>F1460+12</f>
        <v>45636</v>
      </c>
      <c r="H1460" s="176" t="s">
        <v>1016</v>
      </c>
    </row>
    <row r="1461" spans="1:8">
      <c r="B1461" s="178" t="s">
        <v>138</v>
      </c>
      <c r="C1461" s="177" t="s">
        <v>1017</v>
      </c>
      <c r="D1461" s="829"/>
      <c r="E1461" s="176">
        <f>F1461-3</f>
        <v>45628</v>
      </c>
      <c r="F1461" s="176">
        <f>F1460+7</f>
        <v>45631</v>
      </c>
      <c r="G1461" s="176">
        <f>F1461+12</f>
        <v>45643</v>
      </c>
      <c r="H1461" s="176" t="s">
        <v>1016</v>
      </c>
    </row>
    <row r="1462" spans="1:8">
      <c r="B1462" s="189"/>
      <c r="C1462" s="189"/>
      <c r="D1462" s="188"/>
      <c r="E1462" s="187"/>
      <c r="F1462" s="187"/>
      <c r="G1462" s="187"/>
      <c r="H1462" s="187"/>
    </row>
    <row r="1463" spans="1:8">
      <c r="A1463" s="186" t="s">
        <v>1029</v>
      </c>
      <c r="D1463" s="185"/>
      <c r="E1463" s="184"/>
      <c r="F1463" s="184"/>
      <c r="G1463" s="184"/>
    </row>
    <row r="1464" spans="1:8">
      <c r="D1464" s="185"/>
      <c r="E1464" s="184"/>
      <c r="F1464" s="184"/>
      <c r="G1464" s="184"/>
    </row>
    <row r="1465" spans="1:8">
      <c r="B1465" s="811" t="s">
        <v>19</v>
      </c>
      <c r="C1465" s="811" t="s">
        <v>20</v>
      </c>
      <c r="D1465" s="825" t="s">
        <v>21</v>
      </c>
      <c r="E1465" s="183" t="s">
        <v>126</v>
      </c>
      <c r="F1465" s="183" t="s">
        <v>126</v>
      </c>
      <c r="G1465" s="183" t="s">
        <v>1028</v>
      </c>
      <c r="H1465" s="183" t="s">
        <v>1027</v>
      </c>
    </row>
    <row r="1466" spans="1:8">
      <c r="B1466" s="812"/>
      <c r="C1466" s="812"/>
      <c r="D1466" s="826"/>
      <c r="E1466" s="183" t="s">
        <v>1026</v>
      </c>
      <c r="F1466" s="183" t="s">
        <v>23</v>
      </c>
      <c r="G1466" s="183" t="s">
        <v>24</v>
      </c>
      <c r="H1466" s="183" t="s">
        <v>24</v>
      </c>
    </row>
    <row r="1467" spans="1:8" ht="16.5" customHeight="1">
      <c r="B1467" s="178" t="s">
        <v>1025</v>
      </c>
      <c r="C1467" s="177" t="s">
        <v>1024</v>
      </c>
      <c r="D1467" s="827" t="s">
        <v>1023</v>
      </c>
      <c r="E1467" s="176">
        <f>F1467-3</f>
        <v>45600</v>
      </c>
      <c r="F1467" s="176">
        <v>45603</v>
      </c>
      <c r="G1467" s="176">
        <f>F1467+12</f>
        <v>45615</v>
      </c>
      <c r="H1467" s="176" t="s">
        <v>1016</v>
      </c>
    </row>
    <row r="1468" spans="1:8" ht="16.5" customHeight="1">
      <c r="B1468" s="179" t="s">
        <v>1022</v>
      </c>
      <c r="C1468" s="177" t="s">
        <v>1021</v>
      </c>
      <c r="D1468" s="828"/>
      <c r="E1468" s="176">
        <f>F1468-3</f>
        <v>45607</v>
      </c>
      <c r="F1468" s="176">
        <f>F1467+7</f>
        <v>45610</v>
      </c>
      <c r="G1468" s="176">
        <f>F1468+12</f>
        <v>45622</v>
      </c>
      <c r="H1468" s="176" t="s">
        <v>1016</v>
      </c>
    </row>
    <row r="1469" spans="1:8" ht="16.5" customHeight="1">
      <c r="B1469" s="182" t="s">
        <v>1020</v>
      </c>
      <c r="C1469" s="181"/>
      <c r="D1469" s="828"/>
      <c r="E1469" s="180">
        <f>F1469-3</f>
        <v>45614</v>
      </c>
      <c r="F1469" s="180">
        <f>F1468+7</f>
        <v>45617</v>
      </c>
      <c r="G1469" s="180">
        <f>F1469+12</f>
        <v>45629</v>
      </c>
      <c r="H1469" s="180" t="s">
        <v>1016</v>
      </c>
    </row>
    <row r="1470" spans="1:8">
      <c r="B1470" s="179" t="s">
        <v>1019</v>
      </c>
      <c r="C1470" s="177" t="s">
        <v>1018</v>
      </c>
      <c r="D1470" s="828"/>
      <c r="E1470" s="176">
        <f>F1470-3</f>
        <v>45621</v>
      </c>
      <c r="F1470" s="176">
        <f>F1469+7</f>
        <v>45624</v>
      </c>
      <c r="G1470" s="176">
        <f>F1470+12</f>
        <v>45636</v>
      </c>
      <c r="H1470" s="176" t="s">
        <v>1016</v>
      </c>
    </row>
    <row r="1471" spans="1:8">
      <c r="B1471" s="178" t="s">
        <v>138</v>
      </c>
      <c r="C1471" s="177" t="s">
        <v>1017</v>
      </c>
      <c r="D1471" s="829"/>
      <c r="E1471" s="176">
        <f>F1471-3</f>
        <v>45628</v>
      </c>
      <c r="F1471" s="176">
        <f>F1470+7</f>
        <v>45631</v>
      </c>
      <c r="G1471" s="176">
        <f>F1471+12</f>
        <v>45643</v>
      </c>
      <c r="H1471" s="176" t="s">
        <v>1016</v>
      </c>
    </row>
  </sheetData>
  <mergeCells count="682">
    <mergeCell ref="D919:D920"/>
    <mergeCell ref="A927:B927"/>
    <mergeCell ref="A856:B856"/>
    <mergeCell ref="B857:B858"/>
    <mergeCell ref="C857:C858"/>
    <mergeCell ref="C947:C948"/>
    <mergeCell ref="B910:B911"/>
    <mergeCell ref="B750:B751"/>
    <mergeCell ref="B947:B948"/>
    <mergeCell ref="A936:B936"/>
    <mergeCell ref="B937:B938"/>
    <mergeCell ref="C866:C867"/>
    <mergeCell ref="D866:D867"/>
    <mergeCell ref="C893:C894"/>
    <mergeCell ref="D912:D916"/>
    <mergeCell ref="D839:D840"/>
    <mergeCell ref="B848:B849"/>
    <mergeCell ref="B901:B902"/>
    <mergeCell ref="C937:C938"/>
    <mergeCell ref="C910:C911"/>
    <mergeCell ref="D910:D911"/>
    <mergeCell ref="B803:B804"/>
    <mergeCell ref="C803:C804"/>
    <mergeCell ref="C848:C849"/>
    <mergeCell ref="B866:B867"/>
    <mergeCell ref="D903:D907"/>
    <mergeCell ref="D895:D899"/>
    <mergeCell ref="B893:B894"/>
    <mergeCell ref="B875:B876"/>
    <mergeCell ref="C875:C876"/>
    <mergeCell ref="B884:B885"/>
    <mergeCell ref="C901:C902"/>
    <mergeCell ref="D875:D876"/>
    <mergeCell ref="D884:D885"/>
    <mergeCell ref="B973:B974"/>
    <mergeCell ref="C973:C974"/>
    <mergeCell ref="D973:D974"/>
    <mergeCell ref="D955:D956"/>
    <mergeCell ref="A945:G945"/>
    <mergeCell ref="B830:B831"/>
    <mergeCell ref="D848:D849"/>
    <mergeCell ref="D850:D854"/>
    <mergeCell ref="C839:C840"/>
    <mergeCell ref="D832:D836"/>
    <mergeCell ref="D857:D858"/>
    <mergeCell ref="D868:D872"/>
    <mergeCell ref="D877:D881"/>
    <mergeCell ref="D886:D890"/>
    <mergeCell ref="D830:D831"/>
    <mergeCell ref="C830:C831"/>
    <mergeCell ref="D859:D863"/>
    <mergeCell ref="C884:C885"/>
    <mergeCell ref="D841:D845"/>
    <mergeCell ref="B919:B920"/>
    <mergeCell ref="C919:C920"/>
    <mergeCell ref="B839:B840"/>
    <mergeCell ref="B928:B929"/>
    <mergeCell ref="C928:C929"/>
    <mergeCell ref="D1065:D1066"/>
    <mergeCell ref="C1081:C1082"/>
    <mergeCell ref="B1089:B1090"/>
    <mergeCell ref="C1089:C1090"/>
    <mergeCell ref="D1089:D1090"/>
    <mergeCell ref="D1067:D1071"/>
    <mergeCell ref="B1073:B1074"/>
    <mergeCell ref="B813:B814"/>
    <mergeCell ref="D821:D822"/>
    <mergeCell ref="D815:D819"/>
    <mergeCell ref="B821:B822"/>
    <mergeCell ref="C821:C822"/>
    <mergeCell ref="D813:D814"/>
    <mergeCell ref="B1040:B1041"/>
    <mergeCell ref="C1040:C1041"/>
    <mergeCell ref="D1040:D1041"/>
    <mergeCell ref="D1007:D1008"/>
    <mergeCell ref="D966:D970"/>
    <mergeCell ref="B964:B965"/>
    <mergeCell ref="C964:C965"/>
    <mergeCell ref="D975:D979"/>
    <mergeCell ref="A981:B981"/>
    <mergeCell ref="D939:D943"/>
    <mergeCell ref="C813:C814"/>
    <mergeCell ref="D823:D827"/>
    <mergeCell ref="C998:C999"/>
    <mergeCell ref="D893:D894"/>
    <mergeCell ref="D901:D902"/>
    <mergeCell ref="D327:D328"/>
    <mergeCell ref="D660:D661"/>
    <mergeCell ref="D662:D666"/>
    <mergeCell ref="D760:D764"/>
    <mergeCell ref="D495:D499"/>
    <mergeCell ref="D740:D741"/>
    <mergeCell ref="D742:D746"/>
    <mergeCell ref="C732:C733"/>
    <mergeCell ref="C740:C741"/>
    <mergeCell ref="D732:D733"/>
    <mergeCell ref="D752:D756"/>
    <mergeCell ref="D734:D738"/>
    <mergeCell ref="C442:C443"/>
    <mergeCell ref="C468:C469"/>
    <mergeCell ref="C366:C367"/>
    <mergeCell ref="D593:D597"/>
    <mergeCell ref="D947:D948"/>
    <mergeCell ref="D937:D938"/>
    <mergeCell ref="D921:D925"/>
    <mergeCell ref="D928:D929"/>
    <mergeCell ref="D990:D991"/>
    <mergeCell ref="B1180:B1181"/>
    <mergeCell ref="D1025:D1029"/>
    <mergeCell ref="B990:B991"/>
    <mergeCell ref="D992:D996"/>
    <mergeCell ref="D1009:D1013"/>
    <mergeCell ref="B1007:B1008"/>
    <mergeCell ref="B998:B999"/>
    <mergeCell ref="C990:C991"/>
    <mergeCell ref="D1000:D1004"/>
    <mergeCell ref="B1136:B1137"/>
    <mergeCell ref="B1118:B1119"/>
    <mergeCell ref="C1118:C1119"/>
    <mergeCell ref="D1118:D1119"/>
    <mergeCell ref="B1015:B1016"/>
    <mergeCell ref="B1109:B1110"/>
    <mergeCell ref="B1101:B1102"/>
    <mergeCell ref="D1017:D1021"/>
    <mergeCell ref="B1065:B1066"/>
    <mergeCell ref="C1065:C1066"/>
    <mergeCell ref="C1015:C1016"/>
    <mergeCell ref="D1015:D1016"/>
    <mergeCell ref="B1127:B1128"/>
    <mergeCell ref="C1127:C1128"/>
    <mergeCell ref="D1246:D1247"/>
    <mergeCell ref="D1091:D1095"/>
    <mergeCell ref="D1032:D1033"/>
    <mergeCell ref="D1034:D1038"/>
    <mergeCell ref="C1288:C1289"/>
    <mergeCell ref="D1212:D1216"/>
    <mergeCell ref="D1265:D1269"/>
    <mergeCell ref="D1191:D1195"/>
    <mergeCell ref="C1171:C1172"/>
    <mergeCell ref="C1189:C1190"/>
    <mergeCell ref="C1162:C1163"/>
    <mergeCell ref="D1180:D1181"/>
    <mergeCell ref="C1271:C1272"/>
    <mergeCell ref="D1271:D1272"/>
    <mergeCell ref="D1231:D1235"/>
    <mergeCell ref="C1218:C1219"/>
    <mergeCell ref="D1162:D1163"/>
    <mergeCell ref="D1164:D1168"/>
    <mergeCell ref="D1138:D1142"/>
    <mergeCell ref="D1288:D1289"/>
    <mergeCell ref="D1237:D1238"/>
    <mergeCell ref="D1127:D1128"/>
    <mergeCell ref="D1111:D1115"/>
    <mergeCell ref="C1101:C1102"/>
    <mergeCell ref="C1073:C1074"/>
    <mergeCell ref="D1073:D1074"/>
    <mergeCell ref="D1075:D1079"/>
    <mergeCell ref="D1083:D1087"/>
    <mergeCell ref="B1023:B1024"/>
    <mergeCell ref="C1023:C1024"/>
    <mergeCell ref="D1023:D1024"/>
    <mergeCell ref="D1042:D1046"/>
    <mergeCell ref="D1220:D1224"/>
    <mergeCell ref="B1056:B1057"/>
    <mergeCell ref="C1056:C1057"/>
    <mergeCell ref="D1056:D1057"/>
    <mergeCell ref="B1032:B1033"/>
    <mergeCell ref="C1032:C1033"/>
    <mergeCell ref="C1048:C1049"/>
    <mergeCell ref="D1048:D1049"/>
    <mergeCell ref="D1081:D1082"/>
    <mergeCell ref="D1200:D1204"/>
    <mergeCell ref="B1218:B1219"/>
    <mergeCell ref="D1101:D1102"/>
    <mergeCell ref="B1048:B1049"/>
    <mergeCell ref="B1081:B1082"/>
    <mergeCell ref="C1109:C1110"/>
    <mergeCell ref="D1109:D1110"/>
    <mergeCell ref="B1400:B1401"/>
    <mergeCell ref="C1400:C1401"/>
    <mergeCell ref="D1400:D1401"/>
    <mergeCell ref="B1237:B1238"/>
    <mergeCell ref="C1246:C1247"/>
    <mergeCell ref="D1218:D1219"/>
    <mergeCell ref="A1188:B1188"/>
    <mergeCell ref="C1306:C1307"/>
    <mergeCell ref="D1306:D1307"/>
    <mergeCell ref="B1306:B1307"/>
    <mergeCell ref="B1210:B1211"/>
    <mergeCell ref="C1210:C1211"/>
    <mergeCell ref="D1189:D1190"/>
    <mergeCell ref="B1198:B1199"/>
    <mergeCell ref="C1198:C1199"/>
    <mergeCell ref="D1198:D1199"/>
    <mergeCell ref="D1210:D1211"/>
    <mergeCell ref="C1373:C1374"/>
    <mergeCell ref="D1373:D1374"/>
    <mergeCell ref="D1239:D1243"/>
    <mergeCell ref="B1229:B1230"/>
    <mergeCell ref="C1229:C1230"/>
    <mergeCell ref="D1229:D1230"/>
    <mergeCell ref="C1327:C1328"/>
    <mergeCell ref="D1467:D1471"/>
    <mergeCell ref="B1354:B1355"/>
    <mergeCell ref="C1354:C1355"/>
    <mergeCell ref="D1354:D1355"/>
    <mergeCell ref="D1356:D1360"/>
    <mergeCell ref="D1375:D1379"/>
    <mergeCell ref="B1383:B1384"/>
    <mergeCell ref="C1383:C1384"/>
    <mergeCell ref="D1383:D1384"/>
    <mergeCell ref="B1363:B1364"/>
    <mergeCell ref="C1408:C1409"/>
    <mergeCell ref="D1408:D1409"/>
    <mergeCell ref="D1410:D1414"/>
    <mergeCell ref="B1416:B1417"/>
    <mergeCell ref="C1416:C1417"/>
    <mergeCell ref="D1418:D1422"/>
    <mergeCell ref="D1402:D1406"/>
    <mergeCell ref="C1465:C1466"/>
    <mergeCell ref="D1465:D1466"/>
    <mergeCell ref="B1465:B1466"/>
    <mergeCell ref="D1416:D1417"/>
    <mergeCell ref="D1427:D1431"/>
    <mergeCell ref="D1457:D1461"/>
    <mergeCell ref="C1363:C1364"/>
    <mergeCell ref="B784:B785"/>
    <mergeCell ref="C784:C785"/>
    <mergeCell ref="D784:D785"/>
    <mergeCell ref="D786:D790"/>
    <mergeCell ref="D794:D795"/>
    <mergeCell ref="B794:B795"/>
    <mergeCell ref="C794:C795"/>
    <mergeCell ref="B758:B759"/>
    <mergeCell ref="B767:B768"/>
    <mergeCell ref="C758:C759"/>
    <mergeCell ref="C767:C768"/>
    <mergeCell ref="D758:D759"/>
    <mergeCell ref="B776:B777"/>
    <mergeCell ref="D778:D782"/>
    <mergeCell ref="A792:G792"/>
    <mergeCell ref="D769:D773"/>
    <mergeCell ref="C776:C777"/>
    <mergeCell ref="D776:D777"/>
    <mergeCell ref="D767:D768"/>
    <mergeCell ref="B573:B574"/>
    <mergeCell ref="B591:B592"/>
    <mergeCell ref="C573:C574"/>
    <mergeCell ref="D668:D669"/>
    <mergeCell ref="C642:C643"/>
    <mergeCell ref="D642:D643"/>
    <mergeCell ref="D644:D648"/>
    <mergeCell ref="C722:C723"/>
    <mergeCell ref="C713:C714"/>
    <mergeCell ref="B722:B723"/>
    <mergeCell ref="D722:D723"/>
    <mergeCell ref="C583:C584"/>
    <mergeCell ref="D624:D625"/>
    <mergeCell ref="D601:D605"/>
    <mergeCell ref="B668:B669"/>
    <mergeCell ref="C651:C652"/>
    <mergeCell ref="D585:D589"/>
    <mergeCell ref="D599:D600"/>
    <mergeCell ref="D591:D592"/>
    <mergeCell ref="C750:C751"/>
    <mergeCell ref="D750:D751"/>
    <mergeCell ref="B651:B652"/>
    <mergeCell ref="B732:B733"/>
    <mergeCell ref="B740:B741"/>
    <mergeCell ref="C565:C566"/>
    <mergeCell ref="D559:D563"/>
    <mergeCell ref="B607:B608"/>
    <mergeCell ref="C607:C608"/>
    <mergeCell ref="D607:D608"/>
    <mergeCell ref="D634:D638"/>
    <mergeCell ref="C624:C625"/>
    <mergeCell ref="B686:B687"/>
    <mergeCell ref="C632:C633"/>
    <mergeCell ref="B660:B661"/>
    <mergeCell ref="C660:C661"/>
    <mergeCell ref="B677:B678"/>
    <mergeCell ref="B642:B643"/>
    <mergeCell ref="B599:B600"/>
    <mergeCell ref="B713:B714"/>
    <mergeCell ref="D724:D728"/>
    <mergeCell ref="A730:G730"/>
    <mergeCell ref="C591:C592"/>
    <mergeCell ref="D583:D584"/>
    <mergeCell ref="D522:D523"/>
    <mergeCell ref="B557:B558"/>
    <mergeCell ref="B503:B504"/>
    <mergeCell ref="C503:C504"/>
    <mergeCell ref="D503:D504"/>
    <mergeCell ref="D540:D541"/>
    <mergeCell ref="D515:D519"/>
    <mergeCell ref="C513:C514"/>
    <mergeCell ref="D505:D509"/>
    <mergeCell ref="C548:C549"/>
    <mergeCell ref="D548:D549"/>
    <mergeCell ref="D557:D558"/>
    <mergeCell ref="C530:C531"/>
    <mergeCell ref="D550:D554"/>
    <mergeCell ref="B513:B514"/>
    <mergeCell ref="B548:B549"/>
    <mergeCell ref="D524:D528"/>
    <mergeCell ref="D542:D546"/>
    <mergeCell ref="B540:B541"/>
    <mergeCell ref="J1:K1"/>
    <mergeCell ref="A1:G1"/>
    <mergeCell ref="A2:B2"/>
    <mergeCell ref="A3:G3"/>
    <mergeCell ref="D6:D7"/>
    <mergeCell ref="B56:B57"/>
    <mergeCell ref="D14:D15"/>
    <mergeCell ref="C6:C7"/>
    <mergeCell ref="B6:B7"/>
    <mergeCell ref="B14:B15"/>
    <mergeCell ref="D24:D28"/>
    <mergeCell ref="D56:D57"/>
    <mergeCell ref="D49:D53"/>
    <mergeCell ref="C14:C15"/>
    <mergeCell ref="C47:C48"/>
    <mergeCell ref="C22:C23"/>
    <mergeCell ref="D22:D23"/>
    <mergeCell ref="B30:B31"/>
    <mergeCell ref="C30:C31"/>
    <mergeCell ref="D30:D31"/>
    <mergeCell ref="B22:B23"/>
    <mergeCell ref="B47:B48"/>
    <mergeCell ref="D8:D12"/>
    <mergeCell ref="D58:D62"/>
    <mergeCell ref="D75:D79"/>
    <mergeCell ref="C81:C82"/>
    <mergeCell ref="B73:B74"/>
    <mergeCell ref="B81:B82"/>
    <mergeCell ref="D32:D36"/>
    <mergeCell ref="B38:B39"/>
    <mergeCell ref="C38:C39"/>
    <mergeCell ref="D38:D39"/>
    <mergeCell ref="D40:D44"/>
    <mergeCell ref="D47:D48"/>
    <mergeCell ref="C56:C57"/>
    <mergeCell ref="D81:D82"/>
    <mergeCell ref="C73:C74"/>
    <mergeCell ref="D66:D70"/>
    <mergeCell ref="D73:D74"/>
    <mergeCell ref="B64:B65"/>
    <mergeCell ref="C64:C65"/>
    <mergeCell ref="D64:D65"/>
    <mergeCell ref="D90:D91"/>
    <mergeCell ref="D92:D96"/>
    <mergeCell ref="C90:C91"/>
    <mergeCell ref="C142:C143"/>
    <mergeCell ref="C151:C152"/>
    <mergeCell ref="C108:C109"/>
    <mergeCell ref="C99:C100"/>
    <mergeCell ref="D153:D157"/>
    <mergeCell ref="B133:B134"/>
    <mergeCell ref="B116:B117"/>
    <mergeCell ref="B142:B143"/>
    <mergeCell ref="B151:B152"/>
    <mergeCell ref="B125:B126"/>
    <mergeCell ref="D127:D131"/>
    <mergeCell ref="D151:D152"/>
    <mergeCell ref="D118:D122"/>
    <mergeCell ref="C125:C126"/>
    <mergeCell ref="B90:B91"/>
    <mergeCell ref="D135:D139"/>
    <mergeCell ref="B108:B109"/>
    <mergeCell ref="B99:B100"/>
    <mergeCell ref="D99:D100"/>
    <mergeCell ref="D101:D105"/>
    <mergeCell ref="D162:D166"/>
    <mergeCell ref="A159:B159"/>
    <mergeCell ref="D125:D126"/>
    <mergeCell ref="D160:D161"/>
    <mergeCell ref="D110:D114"/>
    <mergeCell ref="D142:D143"/>
    <mergeCell ref="D144:D148"/>
    <mergeCell ref="D180:D184"/>
    <mergeCell ref="D171:D175"/>
    <mergeCell ref="C169:C170"/>
    <mergeCell ref="C133:C134"/>
    <mergeCell ref="D133:D134"/>
    <mergeCell ref="B160:B161"/>
    <mergeCell ref="C160:C161"/>
    <mergeCell ref="C197:C198"/>
    <mergeCell ref="C178:C179"/>
    <mergeCell ref="C187:C188"/>
    <mergeCell ref="D197:D198"/>
    <mergeCell ref="B178:B179"/>
    <mergeCell ref="B169:B170"/>
    <mergeCell ref="B205:B206"/>
    <mergeCell ref="C205:C206"/>
    <mergeCell ref="D205:D206"/>
    <mergeCell ref="D189:D193"/>
    <mergeCell ref="B197:B198"/>
    <mergeCell ref="D178:D179"/>
    <mergeCell ref="D187:D188"/>
    <mergeCell ref="D199:D203"/>
    <mergeCell ref="B327:B328"/>
    <mergeCell ref="B355:B356"/>
    <mergeCell ref="D336:D337"/>
    <mergeCell ref="D83:D87"/>
    <mergeCell ref="D108:D109"/>
    <mergeCell ref="C116:C117"/>
    <mergeCell ref="D116:D117"/>
    <mergeCell ref="D169:D170"/>
    <mergeCell ref="B187:B188"/>
    <mergeCell ref="C214:C215"/>
    <mergeCell ref="B318:B319"/>
    <mergeCell ref="D347:D348"/>
    <mergeCell ref="D355:D356"/>
    <mergeCell ref="D292:D293"/>
    <mergeCell ref="B283:B284"/>
    <mergeCell ref="C292:C293"/>
    <mergeCell ref="B265:B266"/>
    <mergeCell ref="B292:B293"/>
    <mergeCell ref="B301:B302"/>
    <mergeCell ref="B274:B275"/>
    <mergeCell ref="C274:C275"/>
    <mergeCell ref="C283:C284"/>
    <mergeCell ref="D214:D215"/>
    <mergeCell ref="B214:B215"/>
    <mergeCell ref="B384:B385"/>
    <mergeCell ref="C384:C385"/>
    <mergeCell ref="D408:D409"/>
    <mergeCell ref="D410:D414"/>
    <mergeCell ref="C450:C451"/>
    <mergeCell ref="D450:D451"/>
    <mergeCell ref="D402:D406"/>
    <mergeCell ref="D427:D431"/>
    <mergeCell ref="B417:B418"/>
    <mergeCell ref="D419:D423"/>
    <mergeCell ref="B468:B469"/>
    <mergeCell ref="D452:D456"/>
    <mergeCell ref="D493:D494"/>
    <mergeCell ref="B485:B486"/>
    <mergeCell ref="D207:D211"/>
    <mergeCell ref="B239:B240"/>
    <mergeCell ref="C239:C240"/>
    <mergeCell ref="D239:D240"/>
    <mergeCell ref="D241:D245"/>
    <mergeCell ref="D294:D298"/>
    <mergeCell ref="D283:D284"/>
    <mergeCell ref="D265:D266"/>
    <mergeCell ref="C265:C266"/>
    <mergeCell ref="C310:C311"/>
    <mergeCell ref="D310:D311"/>
    <mergeCell ref="C301:C302"/>
    <mergeCell ref="B231:B232"/>
    <mergeCell ref="D233:D237"/>
    <mergeCell ref="B222:B223"/>
    <mergeCell ref="C222:C223"/>
    <mergeCell ref="D222:D223"/>
    <mergeCell ref="D224:D228"/>
    <mergeCell ref="B248:B249"/>
    <mergeCell ref="D248:D249"/>
    <mergeCell ref="D679:D683"/>
    <mergeCell ref="D715:D719"/>
    <mergeCell ref="D695:D696"/>
    <mergeCell ref="D688:D692"/>
    <mergeCell ref="D670:D674"/>
    <mergeCell ref="C704:C705"/>
    <mergeCell ref="B695:B696"/>
    <mergeCell ref="C695:C696"/>
    <mergeCell ref="B704:B705"/>
    <mergeCell ref="D706:D710"/>
    <mergeCell ref="D697:D701"/>
    <mergeCell ref="D704:D705"/>
    <mergeCell ref="D1050:D1054"/>
    <mergeCell ref="D1103:D1107"/>
    <mergeCell ref="C982:C983"/>
    <mergeCell ref="D982:D983"/>
    <mergeCell ref="D1153:D1154"/>
    <mergeCell ref="C1145:C1146"/>
    <mergeCell ref="B615:B616"/>
    <mergeCell ref="C615:C616"/>
    <mergeCell ref="D615:D616"/>
    <mergeCell ref="D617:D621"/>
    <mergeCell ref="D803:D804"/>
    <mergeCell ref="C677:C678"/>
    <mergeCell ref="C686:C687"/>
    <mergeCell ref="D713:D714"/>
    <mergeCell ref="D626:D630"/>
    <mergeCell ref="C668:C669"/>
    <mergeCell ref="B624:B625"/>
    <mergeCell ref="D651:D652"/>
    <mergeCell ref="D653:D657"/>
    <mergeCell ref="D677:D678"/>
    <mergeCell ref="D686:D687"/>
    <mergeCell ref="D796:D800"/>
    <mergeCell ref="D632:D633"/>
    <mergeCell ref="B632:B633"/>
    <mergeCell ref="D805:D809"/>
    <mergeCell ref="D1155:D1159"/>
    <mergeCell ref="D930:D934"/>
    <mergeCell ref="D964:D965"/>
    <mergeCell ref="D1129:D1133"/>
    <mergeCell ref="D998:D999"/>
    <mergeCell ref="D1058:D1062"/>
    <mergeCell ref="C1319:C1320"/>
    <mergeCell ref="B1263:B1264"/>
    <mergeCell ref="C1263:C1264"/>
    <mergeCell ref="D1248:D1252"/>
    <mergeCell ref="D1145:D1146"/>
    <mergeCell ref="D1147:D1151"/>
    <mergeCell ref="C1153:C1154"/>
    <mergeCell ref="D1171:D1172"/>
    <mergeCell ref="D1173:D1177"/>
    <mergeCell ref="C1237:C1238"/>
    <mergeCell ref="D957:D961"/>
    <mergeCell ref="D1136:D1137"/>
    <mergeCell ref="D1120:D1124"/>
    <mergeCell ref="D949:D953"/>
    <mergeCell ref="D1182:D1186"/>
    <mergeCell ref="C1180:C1181"/>
    <mergeCell ref="D984:D988"/>
    <mergeCell ref="B1246:B1247"/>
    <mergeCell ref="D1273:D1277"/>
    <mergeCell ref="B1280:B1281"/>
    <mergeCell ref="B1445:B1446"/>
    <mergeCell ref="C1445:C1446"/>
    <mergeCell ref="D1445:D1446"/>
    <mergeCell ref="B1254:B1255"/>
    <mergeCell ref="C1254:C1255"/>
    <mergeCell ref="D1254:D1255"/>
    <mergeCell ref="D1290:D1294"/>
    <mergeCell ref="C1280:C1281"/>
    <mergeCell ref="D1280:D1281"/>
    <mergeCell ref="D1394:D1398"/>
    <mergeCell ref="D1297:D1298"/>
    <mergeCell ref="B1319:B1320"/>
    <mergeCell ref="D1321:D1325"/>
    <mergeCell ref="D1329:D1333"/>
    <mergeCell ref="D1308:D1312"/>
    <mergeCell ref="A1316:G1316"/>
    <mergeCell ref="D1346:D1350"/>
    <mergeCell ref="B1336:B1337"/>
    <mergeCell ref="C1336:C1337"/>
    <mergeCell ref="D1336:D1337"/>
    <mergeCell ref="D1363:D1364"/>
    <mergeCell ref="D1338:D1342"/>
    <mergeCell ref="B1344:B1345"/>
    <mergeCell ref="C1344:C1345"/>
    <mergeCell ref="D1392:D1393"/>
    <mergeCell ref="D1385:D1389"/>
    <mergeCell ref="B1392:B1393"/>
    <mergeCell ref="D1282:D1286"/>
    <mergeCell ref="D1299:D1303"/>
    <mergeCell ref="D1256:D1260"/>
    <mergeCell ref="D1263:D1264"/>
    <mergeCell ref="D1344:D1345"/>
    <mergeCell ref="B1297:B1298"/>
    <mergeCell ref="C1297:C1298"/>
    <mergeCell ref="B1327:B1328"/>
    <mergeCell ref="D1365:D1369"/>
    <mergeCell ref="B1373:B1374"/>
    <mergeCell ref="D1327:D1328"/>
    <mergeCell ref="D1319:D1320"/>
    <mergeCell ref="B1271:B1272"/>
    <mergeCell ref="B1288:B1289"/>
    <mergeCell ref="D513:D514"/>
    <mergeCell ref="D1455:D1456"/>
    <mergeCell ref="B1425:B1426"/>
    <mergeCell ref="C1425:C1426"/>
    <mergeCell ref="D1425:D1426"/>
    <mergeCell ref="B1434:B1435"/>
    <mergeCell ref="C1434:C1435"/>
    <mergeCell ref="D1434:D1435"/>
    <mergeCell ref="D1436:D1440"/>
    <mergeCell ref="D1447:D1451"/>
    <mergeCell ref="B955:B956"/>
    <mergeCell ref="C955:C956"/>
    <mergeCell ref="B1162:B1163"/>
    <mergeCell ref="B1171:B1172"/>
    <mergeCell ref="B1189:B1190"/>
    <mergeCell ref="B1145:B1146"/>
    <mergeCell ref="B1153:B1154"/>
    <mergeCell ref="C1007:C1008"/>
    <mergeCell ref="C1136:C1137"/>
    <mergeCell ref="B982:B983"/>
    <mergeCell ref="B1455:B1456"/>
    <mergeCell ref="C1455:C1456"/>
    <mergeCell ref="C1392:C1393"/>
    <mergeCell ref="B1408:B1409"/>
    <mergeCell ref="A230:B230"/>
    <mergeCell ref="D231:D232"/>
    <mergeCell ref="C231:C232"/>
    <mergeCell ref="C433:C434"/>
    <mergeCell ref="B433:B434"/>
    <mergeCell ref="B442:B443"/>
    <mergeCell ref="D468:D469"/>
    <mergeCell ref="D470:D474"/>
    <mergeCell ref="D444:D448"/>
    <mergeCell ref="C459:C460"/>
    <mergeCell ref="D312:D316"/>
    <mergeCell ref="D318:D319"/>
    <mergeCell ref="C417:C418"/>
    <mergeCell ref="D394:D398"/>
    <mergeCell ref="D320:D324"/>
    <mergeCell ref="C327:C328"/>
    <mergeCell ref="B459:B460"/>
    <mergeCell ref="D374:D375"/>
    <mergeCell ref="C392:C393"/>
    <mergeCell ref="B392:B393"/>
    <mergeCell ref="A382:G382"/>
    <mergeCell ref="D376:D380"/>
    <mergeCell ref="C400:C401"/>
    <mergeCell ref="D400:D401"/>
    <mergeCell ref="D216:D220"/>
    <mergeCell ref="D301:D302"/>
    <mergeCell ref="D478:D482"/>
    <mergeCell ref="C248:C249"/>
    <mergeCell ref="D392:D393"/>
    <mergeCell ref="D442:D443"/>
    <mergeCell ref="D417:D418"/>
    <mergeCell ref="C374:C375"/>
    <mergeCell ref="D357:D361"/>
    <mergeCell ref="D267:D271"/>
    <mergeCell ref="D368:D372"/>
    <mergeCell ref="D366:D367"/>
    <mergeCell ref="D274:D275"/>
    <mergeCell ref="D303:D307"/>
    <mergeCell ref="C336:C337"/>
    <mergeCell ref="D349:D353"/>
    <mergeCell ref="C476:C477"/>
    <mergeCell ref="D476:D477"/>
    <mergeCell ref="A345:G345"/>
    <mergeCell ref="B336:B337"/>
    <mergeCell ref="D338:D342"/>
    <mergeCell ref="B347:B348"/>
    <mergeCell ref="C347:C348"/>
    <mergeCell ref="C355:C356"/>
    <mergeCell ref="B493:B494"/>
    <mergeCell ref="B476:B477"/>
    <mergeCell ref="B450:B451"/>
    <mergeCell ref="D461:D465"/>
    <mergeCell ref="D250:D254"/>
    <mergeCell ref="D276:D280"/>
    <mergeCell ref="D285:D289"/>
    <mergeCell ref="D329:D333"/>
    <mergeCell ref="C318:C319"/>
    <mergeCell ref="D459:D460"/>
    <mergeCell ref="D433:D434"/>
    <mergeCell ref="D386:D390"/>
    <mergeCell ref="D384:D385"/>
    <mergeCell ref="B400:B401"/>
    <mergeCell ref="B408:B409"/>
    <mergeCell ref="C425:C426"/>
    <mergeCell ref="D425:D426"/>
    <mergeCell ref="C408:C409"/>
    <mergeCell ref="B366:B367"/>
    <mergeCell ref="B425:B426"/>
    <mergeCell ref="D258:D262"/>
    <mergeCell ref="B310:B311"/>
    <mergeCell ref="B374:B375"/>
    <mergeCell ref="A365:C365"/>
    <mergeCell ref="D609:D613"/>
    <mergeCell ref="B583:B584"/>
    <mergeCell ref="D567:D571"/>
    <mergeCell ref="D16:D20"/>
    <mergeCell ref="D573:D574"/>
    <mergeCell ref="D575:D579"/>
    <mergeCell ref="C540:C541"/>
    <mergeCell ref="B256:B257"/>
    <mergeCell ref="C256:C257"/>
    <mergeCell ref="D256:D257"/>
    <mergeCell ref="C557:C558"/>
    <mergeCell ref="C522:C523"/>
    <mergeCell ref="B522:B523"/>
    <mergeCell ref="B530:B531"/>
    <mergeCell ref="D530:D531"/>
    <mergeCell ref="D532:D536"/>
    <mergeCell ref="C599:C600"/>
    <mergeCell ref="B565:B566"/>
    <mergeCell ref="D435:D439"/>
    <mergeCell ref="D565:D566"/>
    <mergeCell ref="C485:C486"/>
    <mergeCell ref="D485:D486"/>
    <mergeCell ref="D487:D491"/>
    <mergeCell ref="C493:C494"/>
  </mergeCells>
  <phoneticPr fontId="10" type="noConversion"/>
  <hyperlinks>
    <hyperlink ref="B1338" r:id="rId1" display="http://www.yangming.com/e-service/Vessel_Tracking/vessel_tracking_detail.aspx?vessel=HNJR&amp;func=current"/>
    <hyperlink ref="B1340" r:id="rId2" display="http://www.yangming.com/e-service/Vessel_Tracking/vessel_tracking_detail.aspx?vessel=HNDP&amp;func=current"/>
    <hyperlink ref="B1341" r:id="rId3" display="http://www.yangming.com/e-service/Vessel_Tracking/vessel_tracking_detail.aspx?vessel=HNEH&amp;func=current"/>
    <hyperlink ref="B1356" r:id="rId4" display="http://www.yangming.com/e-service/Vessel_Tracking/vessel_tracking_detail.aspx?vessel=HNJR&amp;func=current"/>
    <hyperlink ref="B1358" r:id="rId5" display="http://www.yangming.com/e-service/Vessel_Tracking/vessel_tracking_detail.aspx?vessel=HNDP&amp;func=current"/>
    <hyperlink ref="B1359" r:id="rId6" display="http://www.yangming.com/e-service/Vessel_Tracking/vessel_tracking_detail.aspx?vessel=HNEH&amp;func=current"/>
    <hyperlink ref="B1375" r:id="rId7" display="http://www.yangming.com/e-service/Vessel_Tracking/vessel_tracking_detail.aspx?vessel=HNJR&amp;func=current"/>
    <hyperlink ref="B1377" r:id="rId8" display="http://www.yangming.com/e-service/Vessel_Tracking/vessel_tracking_detail.aspx?vessel=HNDP&amp;func=current"/>
    <hyperlink ref="B1378" r:id="rId9" display="http://www.yangming.com/e-service/Vessel_Tracking/vessel_tracking_detail.aspx?vessel=HNEH&amp;func=current"/>
    <hyperlink ref="B1385" r:id="rId10" display="http://www.yangming.com/e-service/Vessel_Tracking/vessel_tracking_detail.aspx?vessel=HNJR&amp;func=current"/>
    <hyperlink ref="B1387" r:id="rId11" display="http://www.yangming.com/e-service/Vessel_Tracking/vessel_tracking_detail.aspx?vessel=HNDP&amp;func=current"/>
    <hyperlink ref="B1388" r:id="rId12" display="http://www.yangming.com/e-service/Vessel_Tracking/vessel_tracking_detail.aspx?vessel=HNEH&amp;func=current"/>
  </hyperlinks>
  <pageMargins left="0.69930555555555596" right="0.69930555555555596" top="0.75" bottom="0.75" header="0.3" footer="0.3"/>
  <pageSetup paperSize="9" orientation="portrait" horizontalDpi="200" verticalDpi="300" r:id="rId13"/>
  <drawing r:id="rId1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3"/>
  <sheetViews>
    <sheetView workbookViewId="0">
      <selection activeCell="J16" sqref="J16"/>
    </sheetView>
  </sheetViews>
  <sheetFormatPr defaultRowHeight="12.75"/>
  <cols>
    <col min="1" max="1" width="18.125" style="321" customWidth="1"/>
    <col min="2" max="2" width="29" style="321" customWidth="1"/>
    <col min="3" max="3" width="15.125" style="321" customWidth="1"/>
    <col min="4" max="4" width="18.375" style="321" customWidth="1"/>
    <col min="5" max="5" width="16" style="321" customWidth="1"/>
    <col min="6" max="6" width="23.625" style="321" customWidth="1"/>
    <col min="7" max="7" width="22.75" style="321" customWidth="1"/>
    <col min="8" max="16384" width="9" style="321"/>
  </cols>
  <sheetData>
    <row r="1" spans="1:7" ht="51" customHeight="1">
      <c r="A1" s="864" t="s">
        <v>2663</v>
      </c>
      <c r="B1" s="864"/>
      <c r="C1" s="864"/>
      <c r="D1" s="864"/>
      <c r="E1" s="864"/>
      <c r="F1" s="864"/>
      <c r="G1" s="864"/>
    </row>
    <row r="2" spans="1:7" ht="18.75">
      <c r="A2" s="400" t="s">
        <v>16</v>
      </c>
      <c r="B2" s="399"/>
      <c r="C2" s="395"/>
      <c r="D2" s="395"/>
      <c r="E2" s="398"/>
      <c r="F2" s="395"/>
      <c r="G2" s="397" t="s">
        <v>2662</v>
      </c>
    </row>
    <row r="3" spans="1:7">
      <c r="A3" s="396"/>
      <c r="B3" s="395"/>
      <c r="C3" s="395"/>
      <c r="D3" s="395"/>
      <c r="E3" s="395"/>
      <c r="F3" s="395"/>
      <c r="G3" s="395"/>
    </row>
    <row r="4" spans="1:7" ht="15.75">
      <c r="A4" s="865" t="s">
        <v>17</v>
      </c>
      <c r="B4" s="865"/>
      <c r="C4" s="865"/>
      <c r="D4" s="865"/>
      <c r="E4" s="865"/>
      <c r="F4" s="865"/>
      <c r="G4" s="865"/>
    </row>
    <row r="5" spans="1:7">
      <c r="A5" s="327"/>
      <c r="B5" s="329" t="s">
        <v>2661</v>
      </c>
      <c r="C5" s="349"/>
      <c r="D5" s="393"/>
      <c r="E5" s="394"/>
      <c r="F5" s="393"/>
      <c r="G5" s="392"/>
    </row>
    <row r="6" spans="1:7">
      <c r="B6" s="329"/>
      <c r="C6" s="349"/>
      <c r="D6" s="393"/>
      <c r="E6" s="394"/>
      <c r="F6" s="393"/>
      <c r="G6" s="392"/>
    </row>
    <row r="7" spans="1:7">
      <c r="A7" s="327" t="s">
        <v>2660</v>
      </c>
      <c r="B7" s="856" t="s">
        <v>2651</v>
      </c>
      <c r="C7" s="856" t="s">
        <v>2650</v>
      </c>
      <c r="D7" s="856" t="s">
        <v>2649</v>
      </c>
      <c r="E7" s="856" t="s">
        <v>2397</v>
      </c>
      <c r="F7" s="346" t="s">
        <v>2648</v>
      </c>
      <c r="G7" s="346" t="s">
        <v>2659</v>
      </c>
    </row>
    <row r="8" spans="1:7" ht="15.75" customHeight="1">
      <c r="A8" s="327" t="s">
        <v>2469</v>
      </c>
      <c r="B8" s="858"/>
      <c r="C8" s="858"/>
      <c r="D8" s="858"/>
      <c r="E8" s="858"/>
      <c r="F8" s="346" t="s">
        <v>2646</v>
      </c>
      <c r="G8" s="346" t="s">
        <v>2645</v>
      </c>
    </row>
    <row r="9" spans="1:7" ht="13.5" customHeight="1">
      <c r="A9" s="391"/>
      <c r="B9" s="381" t="s">
        <v>2658</v>
      </c>
      <c r="C9" s="381" t="s">
        <v>2658</v>
      </c>
      <c r="D9" s="390" t="s">
        <v>2325</v>
      </c>
      <c r="E9" s="381">
        <v>45595</v>
      </c>
      <c r="F9" s="381">
        <v>45602</v>
      </c>
      <c r="G9" s="381">
        <v>45639</v>
      </c>
    </row>
    <row r="10" spans="1:7" ht="13.5" customHeight="1">
      <c r="A10" s="391"/>
      <c r="B10" s="381" t="s">
        <v>2657</v>
      </c>
      <c r="C10" s="381" t="s">
        <v>2657</v>
      </c>
      <c r="D10" s="390" t="s">
        <v>2325</v>
      </c>
      <c r="E10" s="381">
        <v>45602</v>
      </c>
      <c r="F10" s="381">
        <v>45609</v>
      </c>
      <c r="G10" s="381">
        <v>45646</v>
      </c>
    </row>
    <row r="11" spans="1:7" ht="13.5" customHeight="1">
      <c r="A11" s="391"/>
      <c r="B11" s="381" t="s">
        <v>2656</v>
      </c>
      <c r="C11" s="381" t="s">
        <v>2655</v>
      </c>
      <c r="D11" s="390" t="s">
        <v>2325</v>
      </c>
      <c r="E11" s="381">
        <v>45609</v>
      </c>
      <c r="F11" s="381">
        <v>45616</v>
      </c>
      <c r="G11" s="381">
        <v>45653</v>
      </c>
    </row>
    <row r="12" spans="1:7" ht="13.5" customHeight="1">
      <c r="A12" s="391"/>
      <c r="B12" s="381" t="s">
        <v>2654</v>
      </c>
      <c r="C12" s="381" t="s">
        <v>2653</v>
      </c>
      <c r="D12" s="390" t="s">
        <v>2325</v>
      </c>
      <c r="E12" s="381">
        <v>45616</v>
      </c>
      <c r="F12" s="381">
        <v>45623</v>
      </c>
      <c r="G12" s="381">
        <v>45660</v>
      </c>
    </row>
    <row r="13" spans="1:7" ht="13.5" customHeight="1">
      <c r="A13" s="391"/>
      <c r="B13" s="381"/>
      <c r="C13" s="381"/>
      <c r="D13" s="390" t="s">
        <v>2325</v>
      </c>
      <c r="E13" s="381">
        <v>45623</v>
      </c>
      <c r="F13" s="381">
        <v>45630</v>
      </c>
      <c r="G13" s="381">
        <v>45667</v>
      </c>
    </row>
    <row r="14" spans="1:7" s="389" customFormat="1" ht="13.5"/>
    <row r="15" spans="1:7" ht="13.5" customHeight="1">
      <c r="A15" s="327" t="s">
        <v>2652</v>
      </c>
      <c r="B15" s="856" t="s">
        <v>2651</v>
      </c>
      <c r="C15" s="856" t="s">
        <v>2650</v>
      </c>
      <c r="D15" s="856" t="s">
        <v>2649</v>
      </c>
      <c r="E15" s="856" t="s">
        <v>2397</v>
      </c>
      <c r="F15" s="346" t="s">
        <v>2648</v>
      </c>
      <c r="G15" s="346" t="s">
        <v>2647</v>
      </c>
    </row>
    <row r="16" spans="1:7" ht="13.5" customHeight="1">
      <c r="A16" s="388"/>
      <c r="B16" s="858"/>
      <c r="C16" s="858"/>
      <c r="D16" s="858"/>
      <c r="E16" s="858"/>
      <c r="F16" s="346" t="s">
        <v>2646</v>
      </c>
      <c r="G16" s="346" t="s">
        <v>2645</v>
      </c>
    </row>
    <row r="17" spans="1:7" ht="13.5" customHeight="1">
      <c r="A17" s="387" t="s">
        <v>2644</v>
      </c>
      <c r="B17" s="381" t="s">
        <v>2643</v>
      </c>
      <c r="C17" s="381" t="s">
        <v>131</v>
      </c>
      <c r="D17" s="346" t="s">
        <v>2628</v>
      </c>
      <c r="E17" s="381">
        <v>45590</v>
      </c>
      <c r="F17" s="381">
        <v>45599</v>
      </c>
      <c r="G17" s="381">
        <v>45636</v>
      </c>
    </row>
    <row r="18" spans="1:7" ht="13.5" customHeight="1">
      <c r="A18" s="387"/>
      <c r="B18" s="381" t="s">
        <v>2642</v>
      </c>
      <c r="C18" s="381" t="s">
        <v>2632</v>
      </c>
      <c r="D18" s="346" t="s">
        <v>2405</v>
      </c>
      <c r="E18" s="381">
        <v>45597</v>
      </c>
      <c r="F18" s="381">
        <v>45606</v>
      </c>
      <c r="G18" s="381">
        <v>45643</v>
      </c>
    </row>
    <row r="19" spans="1:7" ht="13.5" customHeight="1">
      <c r="A19" s="387"/>
      <c r="B19" s="381" t="s">
        <v>2641</v>
      </c>
      <c r="C19" s="381" t="s">
        <v>11</v>
      </c>
      <c r="D19" s="346" t="s">
        <v>2405</v>
      </c>
      <c r="E19" s="381">
        <v>45604</v>
      </c>
      <c r="F19" s="381">
        <v>45613</v>
      </c>
      <c r="G19" s="381">
        <v>45650</v>
      </c>
    </row>
    <row r="20" spans="1:7" ht="13.5" customHeight="1">
      <c r="A20" s="387"/>
      <c r="B20" s="381" t="s">
        <v>2630</v>
      </c>
      <c r="C20" s="381" t="s">
        <v>2629</v>
      </c>
      <c r="D20" s="346" t="s">
        <v>2628</v>
      </c>
      <c r="E20" s="381">
        <v>45611</v>
      </c>
      <c r="F20" s="381">
        <v>45620</v>
      </c>
      <c r="G20" s="381">
        <v>45657</v>
      </c>
    </row>
    <row r="21" spans="1:7" ht="13.5" customHeight="1">
      <c r="A21" s="387" t="s">
        <v>1145</v>
      </c>
      <c r="B21" s="381"/>
      <c r="C21" s="381"/>
      <c r="D21" s="346" t="s">
        <v>2628</v>
      </c>
      <c r="E21" s="381">
        <v>45618</v>
      </c>
      <c r="F21" s="381">
        <v>45627</v>
      </c>
      <c r="G21" s="381">
        <v>45664</v>
      </c>
    </row>
    <row r="23" spans="1:7" ht="12.75" customHeight="1">
      <c r="A23" s="385" t="s">
        <v>133</v>
      </c>
      <c r="B23" s="845" t="s">
        <v>19</v>
      </c>
      <c r="C23" s="845" t="s">
        <v>20</v>
      </c>
      <c r="D23" s="855" t="s">
        <v>21</v>
      </c>
      <c r="E23" s="855" t="s">
        <v>2397</v>
      </c>
      <c r="F23" s="386" t="s">
        <v>185</v>
      </c>
      <c r="G23" s="386" t="s">
        <v>34</v>
      </c>
    </row>
    <row r="24" spans="1:7" ht="14.25" customHeight="1">
      <c r="A24" s="385" t="s">
        <v>2590</v>
      </c>
      <c r="B24" s="846"/>
      <c r="C24" s="846"/>
      <c r="D24" s="855"/>
      <c r="E24" s="855"/>
      <c r="F24" s="381" t="s">
        <v>23</v>
      </c>
      <c r="G24" s="381" t="s">
        <v>24</v>
      </c>
    </row>
    <row r="25" spans="1:7" ht="13.5" customHeight="1">
      <c r="A25" s="385"/>
      <c r="B25" s="381" t="s">
        <v>2640</v>
      </c>
      <c r="C25" s="381" t="s">
        <v>2180</v>
      </c>
      <c r="D25" s="346" t="s">
        <v>2433</v>
      </c>
      <c r="E25" s="381">
        <v>45594</v>
      </c>
      <c r="F25" s="381">
        <v>45600</v>
      </c>
      <c r="G25" s="381">
        <v>45634</v>
      </c>
    </row>
    <row r="26" spans="1:7" ht="13.5" customHeight="1">
      <c r="A26" s="385"/>
      <c r="B26" s="381" t="s">
        <v>2639</v>
      </c>
      <c r="C26" s="381" t="s">
        <v>181</v>
      </c>
      <c r="D26" s="346" t="s">
        <v>2433</v>
      </c>
      <c r="E26" s="381">
        <v>45601</v>
      </c>
      <c r="F26" s="381">
        <v>45607</v>
      </c>
      <c r="G26" s="381">
        <v>45641</v>
      </c>
    </row>
    <row r="27" spans="1:7" ht="13.5" customHeight="1">
      <c r="A27" s="385"/>
      <c r="B27" s="381" t="s">
        <v>2507</v>
      </c>
      <c r="C27" s="381" t="s">
        <v>2506</v>
      </c>
      <c r="D27" s="346" t="s">
        <v>2433</v>
      </c>
      <c r="E27" s="381">
        <v>45608</v>
      </c>
      <c r="F27" s="381">
        <v>45614</v>
      </c>
      <c r="G27" s="381">
        <v>45648</v>
      </c>
    </row>
    <row r="28" spans="1:7" ht="13.5" customHeight="1">
      <c r="A28" s="385"/>
      <c r="B28" s="381" t="s">
        <v>2638</v>
      </c>
      <c r="C28" s="381" t="s">
        <v>30</v>
      </c>
      <c r="D28" s="346" t="s">
        <v>2433</v>
      </c>
      <c r="E28" s="381">
        <v>45615</v>
      </c>
      <c r="F28" s="381">
        <v>45621</v>
      </c>
      <c r="G28" s="381">
        <v>45655</v>
      </c>
    </row>
    <row r="29" spans="1:7" ht="13.5" customHeight="1">
      <c r="A29" s="385"/>
      <c r="B29" s="381"/>
      <c r="C29" s="381"/>
      <c r="D29" s="346" t="s">
        <v>2433</v>
      </c>
      <c r="E29" s="381">
        <v>45622</v>
      </c>
      <c r="F29" s="381">
        <v>45628</v>
      </c>
      <c r="G29" s="381">
        <v>45662</v>
      </c>
    </row>
    <row r="30" spans="1:7" ht="12.75" customHeight="1"/>
    <row r="31" spans="1:7">
      <c r="A31" s="384" t="s">
        <v>2637</v>
      </c>
      <c r="B31" s="855" t="s">
        <v>19</v>
      </c>
      <c r="C31" s="845" t="s">
        <v>20</v>
      </c>
      <c r="D31" s="845" t="s">
        <v>21</v>
      </c>
      <c r="E31" s="845" t="s">
        <v>2636</v>
      </c>
      <c r="F31" s="346" t="s">
        <v>185</v>
      </c>
      <c r="G31" s="346" t="s">
        <v>2635</v>
      </c>
    </row>
    <row r="32" spans="1:7">
      <c r="A32" s="327" t="s">
        <v>2634</v>
      </c>
      <c r="B32" s="855"/>
      <c r="C32" s="846"/>
      <c r="D32" s="846"/>
      <c r="E32" s="846"/>
      <c r="F32" s="382" t="s">
        <v>23</v>
      </c>
      <c r="G32" s="382" t="s">
        <v>24</v>
      </c>
    </row>
    <row r="33" spans="1:7" ht="13.5" customHeight="1">
      <c r="B33" s="381" t="s">
        <v>2633</v>
      </c>
      <c r="C33" s="381" t="s">
        <v>131</v>
      </c>
      <c r="D33" s="346" t="s">
        <v>2628</v>
      </c>
      <c r="E33" s="382">
        <v>45593</v>
      </c>
      <c r="F33" s="382">
        <v>45599</v>
      </c>
      <c r="G33" s="382">
        <v>45636</v>
      </c>
    </row>
    <row r="34" spans="1:7" ht="13.5" customHeight="1">
      <c r="B34" s="381" t="s">
        <v>2253</v>
      </c>
      <c r="C34" s="381" t="s">
        <v>2632</v>
      </c>
      <c r="D34" s="346" t="s">
        <v>2405</v>
      </c>
      <c r="E34" s="382">
        <v>45600</v>
      </c>
      <c r="F34" s="382">
        <v>45606</v>
      </c>
      <c r="G34" s="382">
        <v>45643</v>
      </c>
    </row>
    <row r="35" spans="1:7" ht="13.5" customHeight="1">
      <c r="B35" s="381" t="s">
        <v>2631</v>
      </c>
      <c r="C35" s="381" t="s">
        <v>11</v>
      </c>
      <c r="D35" s="346" t="s">
        <v>2405</v>
      </c>
      <c r="E35" s="382">
        <v>45607</v>
      </c>
      <c r="F35" s="382">
        <v>45613</v>
      </c>
      <c r="G35" s="382">
        <v>45650</v>
      </c>
    </row>
    <row r="36" spans="1:7" ht="13.5" customHeight="1">
      <c r="B36" s="381" t="s">
        <v>2630</v>
      </c>
      <c r="C36" s="381" t="s">
        <v>2629</v>
      </c>
      <c r="D36" s="346" t="s">
        <v>2405</v>
      </c>
      <c r="E36" s="382">
        <v>45614</v>
      </c>
      <c r="F36" s="382">
        <v>45620</v>
      </c>
      <c r="G36" s="382">
        <v>45657</v>
      </c>
    </row>
    <row r="37" spans="1:7" ht="13.5" customHeight="1">
      <c r="B37" s="381"/>
      <c r="C37" s="381"/>
      <c r="D37" s="346" t="s">
        <v>2628</v>
      </c>
      <c r="E37" s="382">
        <v>45621</v>
      </c>
      <c r="F37" s="382">
        <v>45627</v>
      </c>
      <c r="G37" s="382">
        <v>45664</v>
      </c>
    </row>
    <row r="38" spans="1:7" ht="13.5" customHeight="1">
      <c r="A38" s="327" t="s">
        <v>2627</v>
      </c>
      <c r="B38" s="358"/>
      <c r="C38" s="358"/>
      <c r="D38" s="361"/>
      <c r="E38" s="358"/>
      <c r="F38" s="358"/>
      <c r="G38" s="358"/>
    </row>
    <row r="39" spans="1:7" ht="13.5" customHeight="1">
      <c r="A39" s="327" t="s">
        <v>2626</v>
      </c>
      <c r="B39" s="855" t="s">
        <v>19</v>
      </c>
      <c r="C39" s="855" t="s">
        <v>20</v>
      </c>
      <c r="D39" s="855" t="s">
        <v>21</v>
      </c>
      <c r="E39" s="855" t="s">
        <v>2397</v>
      </c>
      <c r="F39" s="346" t="s">
        <v>185</v>
      </c>
      <c r="G39" s="346" t="s">
        <v>50</v>
      </c>
    </row>
    <row r="40" spans="1:7" ht="13.5" customHeight="1">
      <c r="A40" s="327"/>
      <c r="B40" s="855"/>
      <c r="C40" s="855"/>
      <c r="D40" s="855"/>
      <c r="E40" s="855"/>
      <c r="F40" s="382" t="s">
        <v>23</v>
      </c>
      <c r="G40" s="382" t="s">
        <v>24</v>
      </c>
    </row>
    <row r="41" spans="1:7" ht="13.5" customHeight="1">
      <c r="A41" s="327"/>
      <c r="B41" s="382" t="s">
        <v>2625</v>
      </c>
      <c r="C41" s="382" t="s">
        <v>2624</v>
      </c>
      <c r="D41" s="346" t="s">
        <v>2623</v>
      </c>
      <c r="E41" s="381">
        <v>45590</v>
      </c>
      <c r="F41" s="382">
        <v>45598</v>
      </c>
      <c r="G41" s="382">
        <v>45621</v>
      </c>
    </row>
    <row r="42" spans="1:7" ht="13.5" customHeight="1">
      <c r="A42" s="327"/>
      <c r="B42" s="382" t="s">
        <v>2622</v>
      </c>
      <c r="C42" s="382" t="s">
        <v>2621</v>
      </c>
      <c r="D42" s="346" t="s">
        <v>2342</v>
      </c>
      <c r="E42" s="381">
        <v>45597</v>
      </c>
      <c r="F42" s="382">
        <v>45605</v>
      </c>
      <c r="G42" s="382">
        <v>45628</v>
      </c>
    </row>
    <row r="43" spans="1:7" ht="13.5" customHeight="1">
      <c r="A43" s="327"/>
      <c r="B43" s="382" t="s">
        <v>2620</v>
      </c>
      <c r="C43" s="382" t="s">
        <v>674</v>
      </c>
      <c r="D43" s="346" t="s">
        <v>2342</v>
      </c>
      <c r="E43" s="381">
        <v>45604</v>
      </c>
      <c r="F43" s="382">
        <v>45612</v>
      </c>
      <c r="G43" s="382">
        <v>45635</v>
      </c>
    </row>
    <row r="44" spans="1:7" ht="13.5" customHeight="1">
      <c r="A44" s="327"/>
      <c r="B44" s="382" t="s">
        <v>2619</v>
      </c>
      <c r="C44" s="382" t="s">
        <v>675</v>
      </c>
      <c r="D44" s="346" t="s">
        <v>2342</v>
      </c>
      <c r="E44" s="381">
        <v>45611</v>
      </c>
      <c r="F44" s="382">
        <v>45619</v>
      </c>
      <c r="G44" s="382">
        <v>45642</v>
      </c>
    </row>
    <row r="45" spans="1:7" ht="13.5" customHeight="1">
      <c r="A45" s="327"/>
      <c r="B45" s="382" t="s">
        <v>2618</v>
      </c>
      <c r="C45" s="382" t="s">
        <v>2617</v>
      </c>
      <c r="D45" s="346" t="s">
        <v>2342</v>
      </c>
      <c r="E45" s="381">
        <v>45618</v>
      </c>
      <c r="F45" s="382">
        <v>45626</v>
      </c>
      <c r="G45" s="382">
        <v>45649</v>
      </c>
    </row>
    <row r="46" spans="1:7" ht="13.5" customHeight="1">
      <c r="A46" s="327"/>
      <c r="B46" s="382"/>
      <c r="C46" s="382"/>
      <c r="D46" s="346" t="s">
        <v>2342</v>
      </c>
      <c r="E46" s="381">
        <v>45625</v>
      </c>
      <c r="F46" s="382">
        <v>45633</v>
      </c>
      <c r="G46" s="382">
        <v>45656</v>
      </c>
    </row>
    <row r="47" spans="1:7" ht="13.5" customHeight="1">
      <c r="A47" s="327"/>
      <c r="B47" s="358"/>
      <c r="C47" s="358"/>
      <c r="D47" s="361"/>
      <c r="E47" s="358"/>
      <c r="F47" s="358"/>
      <c r="G47" s="358"/>
    </row>
    <row r="48" spans="1:7" ht="13.5" customHeight="1">
      <c r="A48" s="383" t="s">
        <v>2616</v>
      </c>
      <c r="B48" s="855" t="s">
        <v>19</v>
      </c>
      <c r="C48" s="855" t="s">
        <v>20</v>
      </c>
      <c r="D48" s="855" t="s">
        <v>21</v>
      </c>
      <c r="E48" s="855" t="s">
        <v>2397</v>
      </c>
      <c r="F48" s="346" t="s">
        <v>185</v>
      </c>
      <c r="G48" s="346" t="s">
        <v>2615</v>
      </c>
    </row>
    <row r="49" spans="1:7" ht="13.5" customHeight="1">
      <c r="A49" s="327"/>
      <c r="B49" s="855"/>
      <c r="C49" s="855"/>
      <c r="D49" s="855"/>
      <c r="E49" s="855"/>
      <c r="F49" s="382" t="s">
        <v>23</v>
      </c>
      <c r="G49" s="382" t="s">
        <v>24</v>
      </c>
    </row>
    <row r="50" spans="1:7" ht="13.5" customHeight="1">
      <c r="A50" s="327"/>
      <c r="B50" s="381"/>
      <c r="C50" s="381"/>
      <c r="D50" s="346" t="s">
        <v>2472</v>
      </c>
      <c r="E50" s="381">
        <v>45593</v>
      </c>
      <c r="F50" s="382">
        <v>45603</v>
      </c>
      <c r="G50" s="382">
        <v>45622</v>
      </c>
    </row>
    <row r="51" spans="1:7" ht="13.5" customHeight="1">
      <c r="A51" s="327"/>
      <c r="B51" s="381" t="s">
        <v>2614</v>
      </c>
      <c r="C51" s="381" t="s">
        <v>147</v>
      </c>
      <c r="D51" s="346" t="s">
        <v>2472</v>
      </c>
      <c r="E51" s="381">
        <v>45600</v>
      </c>
      <c r="F51" s="381">
        <v>45610</v>
      </c>
      <c r="G51" s="381">
        <v>45629</v>
      </c>
    </row>
    <row r="52" spans="1:7" ht="13.5" customHeight="1">
      <c r="A52" s="327"/>
      <c r="B52" s="381" t="s">
        <v>2613</v>
      </c>
      <c r="C52" s="381" t="s">
        <v>2612</v>
      </c>
      <c r="D52" s="346" t="s">
        <v>2472</v>
      </c>
      <c r="E52" s="381">
        <v>45607</v>
      </c>
      <c r="F52" s="381">
        <v>45617</v>
      </c>
      <c r="G52" s="381">
        <v>45636</v>
      </c>
    </row>
    <row r="53" spans="1:7" ht="13.5" customHeight="1">
      <c r="A53" s="327"/>
      <c r="B53" s="381" t="s">
        <v>2611</v>
      </c>
      <c r="C53" s="381" t="s">
        <v>73</v>
      </c>
      <c r="D53" s="346" t="s">
        <v>2472</v>
      </c>
      <c r="E53" s="381">
        <v>45614</v>
      </c>
      <c r="F53" s="381">
        <v>45624</v>
      </c>
      <c r="G53" s="381">
        <v>45643</v>
      </c>
    </row>
    <row r="54" spans="1:7" ht="13.5" customHeight="1">
      <c r="A54" s="327"/>
      <c r="B54" s="382"/>
      <c r="C54" s="382"/>
      <c r="D54" s="346" t="s">
        <v>2472</v>
      </c>
      <c r="E54" s="381">
        <v>45621</v>
      </c>
      <c r="F54" s="381">
        <v>45631</v>
      </c>
      <c r="G54" s="381">
        <v>45650</v>
      </c>
    </row>
    <row r="55" spans="1:7" ht="13.5" customHeight="1">
      <c r="B55" s="358"/>
      <c r="C55" s="358"/>
      <c r="D55" s="358"/>
      <c r="E55" s="358"/>
      <c r="F55" s="358"/>
      <c r="G55" s="358"/>
    </row>
    <row r="56" spans="1:7" ht="13.5" customHeight="1">
      <c r="A56" s="327" t="s">
        <v>2610</v>
      </c>
      <c r="B56" s="855" t="s">
        <v>19</v>
      </c>
      <c r="C56" s="855" t="s">
        <v>20</v>
      </c>
      <c r="D56" s="855" t="s">
        <v>21</v>
      </c>
      <c r="E56" s="855" t="s">
        <v>2397</v>
      </c>
      <c r="F56" s="346" t="s">
        <v>185</v>
      </c>
      <c r="G56" s="346" t="s">
        <v>137</v>
      </c>
    </row>
    <row r="57" spans="1:7" ht="13.5" customHeight="1">
      <c r="A57" s="327" t="s">
        <v>2445</v>
      </c>
      <c r="B57" s="855"/>
      <c r="C57" s="855"/>
      <c r="D57" s="855"/>
      <c r="E57" s="855"/>
      <c r="F57" s="346" t="s">
        <v>23</v>
      </c>
      <c r="G57" s="346" t="s">
        <v>24</v>
      </c>
    </row>
    <row r="58" spans="1:7" ht="13.5" customHeight="1">
      <c r="A58" s="327"/>
      <c r="B58" s="381" t="s">
        <v>2609</v>
      </c>
      <c r="C58" s="381" t="s">
        <v>2608</v>
      </c>
      <c r="D58" s="381" t="s">
        <v>2607</v>
      </c>
      <c r="E58" s="381">
        <v>45594</v>
      </c>
      <c r="F58" s="381">
        <v>45601</v>
      </c>
      <c r="G58" s="381">
        <v>45635</v>
      </c>
    </row>
    <row r="59" spans="1:7" ht="13.5" customHeight="1">
      <c r="A59" s="327"/>
      <c r="B59" s="381" t="s">
        <v>2606</v>
      </c>
      <c r="C59" s="381" t="s">
        <v>2605</v>
      </c>
      <c r="D59" s="381" t="s">
        <v>2427</v>
      </c>
      <c r="E59" s="381">
        <v>45601</v>
      </c>
      <c r="F59" s="381">
        <v>45608</v>
      </c>
      <c r="G59" s="381">
        <v>45642</v>
      </c>
    </row>
    <row r="60" spans="1:7" ht="13.5" customHeight="1">
      <c r="A60" s="327"/>
      <c r="B60" s="381" t="s">
        <v>2604</v>
      </c>
      <c r="C60" s="381" t="s">
        <v>2603</v>
      </c>
      <c r="D60" s="381" t="s">
        <v>2427</v>
      </c>
      <c r="E60" s="381">
        <v>45608</v>
      </c>
      <c r="F60" s="381">
        <v>45615</v>
      </c>
      <c r="G60" s="381">
        <v>45649</v>
      </c>
    </row>
    <row r="61" spans="1:7" ht="13.5" customHeight="1">
      <c r="A61" s="327"/>
      <c r="B61" s="381" t="s">
        <v>2602</v>
      </c>
      <c r="C61" s="381" t="s">
        <v>719</v>
      </c>
      <c r="D61" s="381" t="s">
        <v>2427</v>
      </c>
      <c r="E61" s="381">
        <v>45615</v>
      </c>
      <c r="F61" s="381">
        <v>45622</v>
      </c>
      <c r="G61" s="381">
        <v>45656</v>
      </c>
    </row>
    <row r="62" spans="1:7" ht="13.5" customHeight="1">
      <c r="A62" s="327"/>
      <c r="B62" s="381"/>
      <c r="C62" s="381"/>
      <c r="D62" s="381" t="s">
        <v>2427</v>
      </c>
      <c r="E62" s="381">
        <v>45622</v>
      </c>
      <c r="F62" s="381">
        <v>45629</v>
      </c>
      <c r="G62" s="381">
        <v>45663</v>
      </c>
    </row>
    <row r="63" spans="1:7" ht="13.5" customHeight="1">
      <c r="A63" s="327"/>
      <c r="D63" s="358"/>
      <c r="E63" s="358"/>
      <c r="F63" s="358"/>
      <c r="G63" s="358"/>
    </row>
    <row r="64" spans="1:7" ht="13.5" customHeight="1">
      <c r="A64" s="375" t="s">
        <v>2601</v>
      </c>
      <c r="B64" s="849" t="s">
        <v>19</v>
      </c>
      <c r="C64" s="849" t="s">
        <v>20</v>
      </c>
      <c r="D64" s="849" t="s">
        <v>21</v>
      </c>
      <c r="E64" s="849" t="s">
        <v>2397</v>
      </c>
      <c r="F64" s="323" t="s">
        <v>185</v>
      </c>
      <c r="G64" s="323" t="s">
        <v>2600</v>
      </c>
    </row>
    <row r="65" spans="1:7" ht="13.5" customHeight="1">
      <c r="A65" s="376" t="s">
        <v>2548</v>
      </c>
      <c r="B65" s="850"/>
      <c r="C65" s="850"/>
      <c r="D65" s="850"/>
      <c r="E65" s="850"/>
      <c r="F65" s="323" t="s">
        <v>23</v>
      </c>
      <c r="G65" s="323" t="s">
        <v>24</v>
      </c>
    </row>
    <row r="66" spans="1:7" ht="13.5" customHeight="1">
      <c r="A66" s="375" t="s">
        <v>2240</v>
      </c>
      <c r="B66" s="345" t="s">
        <v>2599</v>
      </c>
      <c r="C66" s="345" t="s">
        <v>2598</v>
      </c>
      <c r="D66" s="351" t="s">
        <v>2472</v>
      </c>
      <c r="E66" s="345">
        <v>45596</v>
      </c>
      <c r="F66" s="345">
        <v>45603</v>
      </c>
      <c r="G66" s="345">
        <v>45642</v>
      </c>
    </row>
    <row r="67" spans="1:7" ht="13.5" customHeight="1">
      <c r="A67" s="375" t="s">
        <v>2240</v>
      </c>
      <c r="B67" s="345" t="s">
        <v>2597</v>
      </c>
      <c r="C67" s="345" t="s">
        <v>145</v>
      </c>
      <c r="D67" s="351" t="s">
        <v>2472</v>
      </c>
      <c r="E67" s="345">
        <v>45603</v>
      </c>
      <c r="F67" s="345">
        <v>45610</v>
      </c>
      <c r="G67" s="345">
        <v>45649</v>
      </c>
    </row>
    <row r="68" spans="1:7" ht="13.5" customHeight="1">
      <c r="A68" s="375" t="s">
        <v>2240</v>
      </c>
      <c r="B68" s="345" t="s">
        <v>2596</v>
      </c>
      <c r="C68" s="345" t="s">
        <v>2595</v>
      </c>
      <c r="D68" s="351" t="s">
        <v>2472</v>
      </c>
      <c r="E68" s="345">
        <v>45610</v>
      </c>
      <c r="F68" s="345">
        <v>45617</v>
      </c>
      <c r="G68" s="345">
        <v>45656</v>
      </c>
    </row>
    <row r="69" spans="1:7" ht="13.5" customHeight="1">
      <c r="A69" s="375" t="s">
        <v>2240</v>
      </c>
      <c r="B69" s="345" t="s">
        <v>2594</v>
      </c>
      <c r="C69" s="345" t="s">
        <v>79</v>
      </c>
      <c r="D69" s="351" t="s">
        <v>2472</v>
      </c>
      <c r="E69" s="345">
        <v>45617</v>
      </c>
      <c r="F69" s="345">
        <v>45624</v>
      </c>
      <c r="G69" s="345">
        <v>45663</v>
      </c>
    </row>
    <row r="70" spans="1:7" ht="13.5" customHeight="1">
      <c r="A70" s="375" t="s">
        <v>2240</v>
      </c>
      <c r="B70" s="345"/>
      <c r="C70" s="345"/>
      <c r="D70" s="351" t="s">
        <v>2593</v>
      </c>
      <c r="E70" s="345">
        <v>45624</v>
      </c>
      <c r="F70" s="345">
        <v>45631</v>
      </c>
      <c r="G70" s="345">
        <v>45670</v>
      </c>
    </row>
    <row r="71" spans="1:7">
      <c r="A71" s="327"/>
      <c r="B71" s="358"/>
      <c r="C71" s="358"/>
      <c r="D71" s="361"/>
      <c r="E71" s="358"/>
      <c r="F71" s="358"/>
      <c r="G71" s="358"/>
    </row>
    <row r="72" spans="1:7" ht="15.75">
      <c r="A72" s="362" t="s">
        <v>2592</v>
      </c>
      <c r="B72" s="362"/>
      <c r="C72" s="362"/>
      <c r="D72" s="362"/>
      <c r="E72" s="362"/>
      <c r="F72" s="362"/>
      <c r="G72" s="362"/>
    </row>
    <row r="73" spans="1:7">
      <c r="A73" s="375" t="s">
        <v>2591</v>
      </c>
      <c r="B73" s="851" t="s">
        <v>19</v>
      </c>
      <c r="C73" s="851" t="s">
        <v>20</v>
      </c>
      <c r="D73" s="851" t="s">
        <v>1613</v>
      </c>
      <c r="E73" s="851" t="s">
        <v>2397</v>
      </c>
      <c r="F73" s="351" t="s">
        <v>185</v>
      </c>
      <c r="G73" s="351" t="s">
        <v>94</v>
      </c>
    </row>
    <row r="74" spans="1:7">
      <c r="A74" s="376" t="s">
        <v>2590</v>
      </c>
      <c r="B74" s="852"/>
      <c r="C74" s="852"/>
      <c r="D74" s="852"/>
      <c r="E74" s="852"/>
      <c r="F74" s="351" t="s">
        <v>2589</v>
      </c>
      <c r="G74" s="351" t="s">
        <v>1946</v>
      </c>
    </row>
    <row r="75" spans="1:7">
      <c r="A75" s="375"/>
      <c r="B75" s="345" t="s">
        <v>2588</v>
      </c>
      <c r="C75" s="345" t="s">
        <v>660</v>
      </c>
      <c r="D75" s="351" t="s">
        <v>2584</v>
      </c>
      <c r="E75" s="345">
        <v>45593</v>
      </c>
      <c r="F75" s="345">
        <v>45600</v>
      </c>
      <c r="G75" s="345">
        <v>45608</v>
      </c>
    </row>
    <row r="76" spans="1:7">
      <c r="A76" s="375"/>
      <c r="B76" s="345" t="s">
        <v>2587</v>
      </c>
      <c r="C76" s="345" t="s">
        <v>661</v>
      </c>
      <c r="D76" s="351" t="s">
        <v>2584</v>
      </c>
      <c r="E76" s="345">
        <v>45600</v>
      </c>
      <c r="F76" s="345">
        <v>45607</v>
      </c>
      <c r="G76" s="345">
        <v>45615</v>
      </c>
    </row>
    <row r="77" spans="1:7">
      <c r="A77" s="375"/>
      <c r="B77" s="345" t="s">
        <v>2586</v>
      </c>
      <c r="C77" s="345" t="s">
        <v>662</v>
      </c>
      <c r="D77" s="351" t="s">
        <v>2584</v>
      </c>
      <c r="E77" s="345">
        <v>45607</v>
      </c>
      <c r="F77" s="345">
        <v>45614</v>
      </c>
      <c r="G77" s="345">
        <v>45622</v>
      </c>
    </row>
    <row r="78" spans="1:7">
      <c r="A78" s="375"/>
      <c r="B78" s="345" t="s">
        <v>2585</v>
      </c>
      <c r="C78" s="345" t="s">
        <v>663</v>
      </c>
      <c r="D78" s="351" t="s">
        <v>2584</v>
      </c>
      <c r="E78" s="345">
        <v>45614</v>
      </c>
      <c r="F78" s="345">
        <v>45621</v>
      </c>
      <c r="G78" s="345">
        <v>45629</v>
      </c>
    </row>
    <row r="79" spans="1:7">
      <c r="A79" s="375"/>
      <c r="B79" s="345"/>
      <c r="C79" s="345"/>
      <c r="D79" s="351" t="s">
        <v>2584</v>
      </c>
      <c r="E79" s="345">
        <v>45621</v>
      </c>
      <c r="F79" s="345">
        <v>45628</v>
      </c>
      <c r="G79" s="345">
        <v>45636</v>
      </c>
    </row>
    <row r="80" spans="1:7">
      <c r="A80" s="324"/>
      <c r="B80" s="380"/>
      <c r="C80" s="379"/>
      <c r="D80" s="378"/>
      <c r="E80" s="377"/>
      <c r="F80" s="377"/>
      <c r="G80" s="377"/>
    </row>
    <row r="81" spans="1:7">
      <c r="A81" s="375" t="s">
        <v>2583</v>
      </c>
      <c r="B81" s="849" t="s">
        <v>19</v>
      </c>
      <c r="C81" s="849" t="s">
        <v>20</v>
      </c>
      <c r="D81" s="849" t="s">
        <v>21</v>
      </c>
      <c r="E81" s="849" t="s">
        <v>2397</v>
      </c>
      <c r="F81" s="323" t="s">
        <v>185</v>
      </c>
      <c r="G81" s="323" t="s">
        <v>2582</v>
      </c>
    </row>
    <row r="82" spans="1:7">
      <c r="A82" s="376" t="s">
        <v>2326</v>
      </c>
      <c r="B82" s="850"/>
      <c r="C82" s="850"/>
      <c r="D82" s="850"/>
      <c r="E82" s="850"/>
      <c r="F82" s="323" t="s">
        <v>23</v>
      </c>
      <c r="G82" s="323" t="s">
        <v>24</v>
      </c>
    </row>
    <row r="83" spans="1:7">
      <c r="A83" s="375" t="s">
        <v>2240</v>
      </c>
      <c r="B83" s="345" t="s">
        <v>2575</v>
      </c>
      <c r="C83" s="345" t="s">
        <v>2581</v>
      </c>
      <c r="D83" s="351" t="s">
        <v>2579</v>
      </c>
      <c r="E83" s="345">
        <v>45596</v>
      </c>
      <c r="F83" s="345">
        <v>45602</v>
      </c>
      <c r="G83" s="345">
        <v>45607</v>
      </c>
    </row>
    <row r="84" spans="1:7">
      <c r="A84" s="375" t="s">
        <v>2240</v>
      </c>
      <c r="B84" s="345" t="s">
        <v>2573</v>
      </c>
      <c r="C84" s="345" t="s">
        <v>2572</v>
      </c>
      <c r="D84" s="351" t="s">
        <v>2579</v>
      </c>
      <c r="E84" s="345">
        <v>45603</v>
      </c>
      <c r="F84" s="345">
        <v>45609</v>
      </c>
      <c r="G84" s="345">
        <v>45614</v>
      </c>
    </row>
    <row r="85" spans="1:7">
      <c r="A85" s="375" t="s">
        <v>2240</v>
      </c>
      <c r="B85" s="345" t="s">
        <v>2571</v>
      </c>
      <c r="C85" s="345" t="s">
        <v>2570</v>
      </c>
      <c r="D85" s="351" t="s">
        <v>2579</v>
      </c>
      <c r="E85" s="345">
        <v>45610</v>
      </c>
      <c r="F85" s="345">
        <v>45616</v>
      </c>
      <c r="G85" s="345">
        <v>45621</v>
      </c>
    </row>
    <row r="86" spans="1:7">
      <c r="A86" s="375" t="s">
        <v>2240</v>
      </c>
      <c r="B86" s="345" t="s">
        <v>2569</v>
      </c>
      <c r="C86" s="345" t="s">
        <v>2568</v>
      </c>
      <c r="D86" s="351" t="s">
        <v>2580</v>
      </c>
      <c r="E86" s="345">
        <v>45617</v>
      </c>
      <c r="F86" s="345">
        <v>45623</v>
      </c>
      <c r="G86" s="345">
        <v>45628</v>
      </c>
    </row>
    <row r="87" spans="1:7">
      <c r="A87" s="375" t="s">
        <v>2240</v>
      </c>
      <c r="B87" s="345"/>
      <c r="C87" s="345"/>
      <c r="D87" s="351" t="s">
        <v>2579</v>
      </c>
      <c r="E87" s="345">
        <v>45624</v>
      </c>
      <c r="F87" s="345">
        <v>45630</v>
      </c>
      <c r="G87" s="345">
        <v>45635</v>
      </c>
    </row>
    <row r="88" spans="1:7">
      <c r="E88" s="372"/>
      <c r="F88" s="372"/>
      <c r="G88" s="372"/>
    </row>
    <row r="89" spans="1:7">
      <c r="A89" s="327" t="s">
        <v>2578</v>
      </c>
      <c r="B89" s="845" t="s">
        <v>19</v>
      </c>
      <c r="C89" s="845" t="s">
        <v>20</v>
      </c>
      <c r="D89" s="845" t="s">
        <v>21</v>
      </c>
      <c r="E89" s="845" t="s">
        <v>2397</v>
      </c>
      <c r="F89" s="346" t="s">
        <v>185</v>
      </c>
      <c r="G89" s="346" t="s">
        <v>2577</v>
      </c>
    </row>
    <row r="90" spans="1:7">
      <c r="A90" s="327" t="s">
        <v>2576</v>
      </c>
      <c r="B90" s="853"/>
      <c r="C90" s="846"/>
      <c r="D90" s="846"/>
      <c r="E90" s="846"/>
      <c r="F90" s="346" t="s">
        <v>23</v>
      </c>
      <c r="G90" s="346" t="s">
        <v>24</v>
      </c>
    </row>
    <row r="91" spans="1:7" ht="13.5" customHeight="1">
      <c r="B91" s="345" t="s">
        <v>2575</v>
      </c>
      <c r="C91" s="345" t="s">
        <v>2574</v>
      </c>
      <c r="D91" s="856" t="s">
        <v>2353</v>
      </c>
      <c r="E91" s="345">
        <v>45593</v>
      </c>
      <c r="F91" s="345">
        <v>45600</v>
      </c>
      <c r="G91" s="345">
        <v>45604</v>
      </c>
    </row>
    <row r="92" spans="1:7" ht="13.5" customHeight="1">
      <c r="B92" s="345" t="s">
        <v>2573</v>
      </c>
      <c r="C92" s="345" t="s">
        <v>2572</v>
      </c>
      <c r="D92" s="857"/>
      <c r="E92" s="345">
        <v>45600</v>
      </c>
      <c r="F92" s="345">
        <v>45607</v>
      </c>
      <c r="G92" s="345">
        <v>45611</v>
      </c>
    </row>
    <row r="93" spans="1:7" ht="13.5" customHeight="1">
      <c r="B93" s="345" t="s">
        <v>2571</v>
      </c>
      <c r="C93" s="345" t="s">
        <v>2570</v>
      </c>
      <c r="D93" s="857"/>
      <c r="E93" s="345">
        <v>45607</v>
      </c>
      <c r="F93" s="345">
        <v>45614</v>
      </c>
      <c r="G93" s="345">
        <v>45618</v>
      </c>
    </row>
    <row r="94" spans="1:7" ht="13.5" customHeight="1">
      <c r="B94" s="345" t="s">
        <v>2569</v>
      </c>
      <c r="C94" s="345" t="s">
        <v>2568</v>
      </c>
      <c r="D94" s="857"/>
      <c r="E94" s="345">
        <v>45614</v>
      </c>
      <c r="F94" s="345">
        <v>45621</v>
      </c>
      <c r="G94" s="345">
        <v>45625</v>
      </c>
    </row>
    <row r="95" spans="1:7" ht="13.5" customHeight="1">
      <c r="B95" s="345"/>
      <c r="C95" s="345"/>
      <c r="D95" s="858"/>
      <c r="E95" s="345">
        <v>45621</v>
      </c>
      <c r="F95" s="345">
        <v>45628</v>
      </c>
      <c r="G95" s="345">
        <v>45632</v>
      </c>
    </row>
    <row r="97" spans="1:7">
      <c r="A97" s="374" t="s">
        <v>2567</v>
      </c>
      <c r="B97" s="847" t="s">
        <v>19</v>
      </c>
      <c r="C97" s="842" t="s">
        <v>20</v>
      </c>
      <c r="D97" s="841" t="s">
        <v>21</v>
      </c>
      <c r="E97" s="841" t="s">
        <v>2397</v>
      </c>
      <c r="F97" s="323" t="s">
        <v>185</v>
      </c>
      <c r="G97" s="323" t="s">
        <v>174</v>
      </c>
    </row>
    <row r="98" spans="1:7">
      <c r="A98" s="327" t="s">
        <v>2566</v>
      </c>
      <c r="B98" s="854"/>
      <c r="C98" s="842"/>
      <c r="D98" s="841"/>
      <c r="E98" s="841"/>
      <c r="F98" s="323" t="s">
        <v>23</v>
      </c>
      <c r="G98" s="323" t="s">
        <v>24</v>
      </c>
    </row>
    <row r="99" spans="1:7" ht="13.5" customHeight="1">
      <c r="A99" s="321" t="s">
        <v>2565</v>
      </c>
      <c r="B99" s="341" t="s">
        <v>2564</v>
      </c>
      <c r="C99" s="341" t="s">
        <v>2563</v>
      </c>
      <c r="D99" s="859" t="s">
        <v>2497</v>
      </c>
      <c r="E99" s="341">
        <v>45593</v>
      </c>
      <c r="F99" s="341">
        <v>45599</v>
      </c>
      <c r="G99" s="341">
        <v>45605</v>
      </c>
    </row>
    <row r="100" spans="1:7" ht="13.5" customHeight="1">
      <c r="B100" s="341" t="s">
        <v>2355</v>
      </c>
      <c r="C100" s="341" t="s">
        <v>2354</v>
      </c>
      <c r="D100" s="860"/>
      <c r="E100" s="341">
        <v>45600</v>
      </c>
      <c r="F100" s="341">
        <v>45606</v>
      </c>
      <c r="G100" s="341">
        <v>45612</v>
      </c>
    </row>
    <row r="101" spans="1:7" ht="13.5" customHeight="1">
      <c r="B101" s="341" t="s">
        <v>38</v>
      </c>
      <c r="C101" s="341" t="s">
        <v>2562</v>
      </c>
      <c r="D101" s="860"/>
      <c r="E101" s="341">
        <v>45607</v>
      </c>
      <c r="F101" s="341">
        <v>45613</v>
      </c>
      <c r="G101" s="341">
        <v>45619</v>
      </c>
    </row>
    <row r="102" spans="1:7" ht="13.5" customHeight="1">
      <c r="B102" s="341" t="s">
        <v>2515</v>
      </c>
      <c r="C102" s="341" t="s">
        <v>2561</v>
      </c>
      <c r="D102" s="860"/>
      <c r="E102" s="341">
        <v>45614</v>
      </c>
      <c r="F102" s="341">
        <v>45620</v>
      </c>
      <c r="G102" s="341">
        <v>45626</v>
      </c>
    </row>
    <row r="103" spans="1:7" ht="13.5" customHeight="1">
      <c r="B103" s="341"/>
      <c r="C103" s="341"/>
      <c r="D103" s="861"/>
      <c r="E103" s="341">
        <v>45621</v>
      </c>
      <c r="F103" s="341">
        <v>45627</v>
      </c>
      <c r="G103" s="341">
        <v>45633</v>
      </c>
    </row>
    <row r="104" spans="1:7" ht="13.5" customHeight="1">
      <c r="B104" s="372"/>
      <c r="C104" s="372"/>
      <c r="D104" s="373"/>
      <c r="E104" s="372"/>
      <c r="F104" s="372"/>
      <c r="G104" s="372"/>
    </row>
    <row r="105" spans="1:7" ht="13.5" customHeight="1">
      <c r="A105" s="327" t="s">
        <v>2560</v>
      </c>
      <c r="B105" s="841" t="s">
        <v>19</v>
      </c>
      <c r="C105" s="841" t="s">
        <v>20</v>
      </c>
      <c r="D105" s="841" t="s">
        <v>21</v>
      </c>
      <c r="E105" s="841" t="s">
        <v>2397</v>
      </c>
      <c r="F105" s="323" t="s">
        <v>185</v>
      </c>
      <c r="G105" s="323" t="s">
        <v>2559</v>
      </c>
    </row>
    <row r="106" spans="1:7" ht="13.5" customHeight="1">
      <c r="A106" s="327" t="s">
        <v>2558</v>
      </c>
      <c r="B106" s="841"/>
      <c r="C106" s="841"/>
      <c r="D106" s="841"/>
      <c r="E106" s="841"/>
      <c r="F106" s="323" t="s">
        <v>23</v>
      </c>
      <c r="G106" s="323" t="s">
        <v>24</v>
      </c>
    </row>
    <row r="107" spans="1:7" ht="13.5" customHeight="1">
      <c r="A107" s="327"/>
      <c r="B107" s="341" t="s">
        <v>2557</v>
      </c>
      <c r="C107" s="341" t="s">
        <v>2557</v>
      </c>
      <c r="D107" s="366" t="s">
        <v>2382</v>
      </c>
      <c r="E107" s="341">
        <v>45230</v>
      </c>
      <c r="F107" s="341">
        <v>45602</v>
      </c>
      <c r="G107" s="341">
        <v>45608</v>
      </c>
    </row>
    <row r="108" spans="1:7" ht="13.5" customHeight="1">
      <c r="A108" s="327"/>
      <c r="B108" s="341" t="s">
        <v>2556</v>
      </c>
      <c r="C108" s="341" t="s">
        <v>2555</v>
      </c>
      <c r="D108" s="366" t="s">
        <v>2371</v>
      </c>
      <c r="E108" s="341">
        <v>45237</v>
      </c>
      <c r="F108" s="341">
        <v>45609</v>
      </c>
      <c r="G108" s="341">
        <v>45615</v>
      </c>
    </row>
    <row r="109" spans="1:7" ht="13.5" customHeight="1">
      <c r="A109" s="327"/>
      <c r="B109" s="341" t="s">
        <v>2554</v>
      </c>
      <c r="C109" s="341" t="s">
        <v>2553</v>
      </c>
      <c r="D109" s="366" t="s">
        <v>2371</v>
      </c>
      <c r="E109" s="341">
        <v>45244</v>
      </c>
      <c r="F109" s="341">
        <v>45616</v>
      </c>
      <c r="G109" s="341">
        <v>45622</v>
      </c>
    </row>
    <row r="110" spans="1:7" ht="13.5" customHeight="1">
      <c r="A110" s="327"/>
      <c r="B110" s="341" t="s">
        <v>2552</v>
      </c>
      <c r="C110" s="341" t="s">
        <v>2551</v>
      </c>
      <c r="D110" s="366" t="s">
        <v>2371</v>
      </c>
      <c r="E110" s="341">
        <v>45251</v>
      </c>
      <c r="F110" s="341">
        <v>45623</v>
      </c>
      <c r="G110" s="341">
        <v>45629</v>
      </c>
    </row>
    <row r="111" spans="1:7" ht="13.5" customHeight="1">
      <c r="A111" s="327"/>
      <c r="B111" s="341"/>
      <c r="C111" s="341"/>
      <c r="D111" s="366" t="s">
        <v>2371</v>
      </c>
      <c r="E111" s="341">
        <v>45258</v>
      </c>
      <c r="F111" s="341">
        <v>45630</v>
      </c>
      <c r="G111" s="341">
        <v>45636</v>
      </c>
    </row>
    <row r="112" spans="1:7" ht="13.5" customHeight="1">
      <c r="A112" s="327"/>
      <c r="B112" s="368"/>
      <c r="C112" s="368"/>
      <c r="D112" s="369"/>
      <c r="E112" s="368"/>
      <c r="F112" s="368"/>
      <c r="G112" s="368"/>
    </row>
    <row r="113" spans="1:7" ht="13.5" customHeight="1" thickBot="1">
      <c r="A113" s="371" t="s">
        <v>2550</v>
      </c>
      <c r="B113" s="841" t="s">
        <v>19</v>
      </c>
      <c r="C113" s="841" t="s">
        <v>20</v>
      </c>
      <c r="D113" s="841" t="s">
        <v>21</v>
      </c>
      <c r="E113" s="841" t="s">
        <v>2397</v>
      </c>
      <c r="F113" s="323" t="s">
        <v>185</v>
      </c>
      <c r="G113" s="323" t="s">
        <v>2549</v>
      </c>
    </row>
    <row r="114" spans="1:7" ht="13.5" customHeight="1">
      <c r="A114" s="327" t="s">
        <v>2548</v>
      </c>
      <c r="B114" s="841"/>
      <c r="C114" s="841"/>
      <c r="D114" s="841"/>
      <c r="E114" s="841"/>
      <c r="F114" s="323" t="s">
        <v>23</v>
      </c>
      <c r="G114" s="323" t="s">
        <v>24</v>
      </c>
    </row>
    <row r="115" spans="1:7" ht="13.5" customHeight="1">
      <c r="A115" s="327"/>
      <c r="B115" s="341" t="s">
        <v>2547</v>
      </c>
      <c r="C115" s="341" t="s">
        <v>2546</v>
      </c>
      <c r="D115" s="859" t="s">
        <v>2545</v>
      </c>
      <c r="E115" s="341">
        <v>45596</v>
      </c>
      <c r="F115" s="341">
        <v>45603</v>
      </c>
      <c r="G115" s="341">
        <v>45639</v>
      </c>
    </row>
    <row r="116" spans="1:7" ht="13.5" customHeight="1">
      <c r="A116" s="327"/>
      <c r="B116" s="341" t="s">
        <v>859</v>
      </c>
      <c r="C116" s="341" t="s">
        <v>860</v>
      </c>
      <c r="D116" s="860"/>
      <c r="E116" s="341">
        <v>45603</v>
      </c>
      <c r="F116" s="341">
        <v>45610</v>
      </c>
      <c r="G116" s="341">
        <v>45646</v>
      </c>
    </row>
    <row r="117" spans="1:7" ht="13.5" customHeight="1">
      <c r="A117" s="327"/>
      <c r="B117" s="341" t="s">
        <v>2544</v>
      </c>
      <c r="C117" s="341" t="s">
        <v>862</v>
      </c>
      <c r="D117" s="860"/>
      <c r="E117" s="341">
        <v>45610</v>
      </c>
      <c r="F117" s="341">
        <v>45617</v>
      </c>
      <c r="G117" s="341">
        <v>45653</v>
      </c>
    </row>
    <row r="118" spans="1:7" ht="13.5" customHeight="1">
      <c r="A118" s="327"/>
      <c r="B118" s="341" t="s">
        <v>2543</v>
      </c>
      <c r="C118" s="341" t="s">
        <v>175</v>
      </c>
      <c r="D118" s="860"/>
      <c r="E118" s="341">
        <v>45617</v>
      </c>
      <c r="F118" s="341">
        <v>45624</v>
      </c>
      <c r="G118" s="341">
        <v>45660</v>
      </c>
    </row>
    <row r="119" spans="1:7" ht="13.5" customHeight="1">
      <c r="A119" s="327"/>
      <c r="B119" s="341"/>
      <c r="C119" s="341"/>
      <c r="D119" s="861"/>
      <c r="E119" s="341">
        <v>45624</v>
      </c>
      <c r="F119" s="341">
        <v>45631</v>
      </c>
      <c r="G119" s="341">
        <v>45667</v>
      </c>
    </row>
    <row r="120" spans="1:7">
      <c r="A120" s="327"/>
      <c r="B120" s="327"/>
      <c r="C120" s="327"/>
      <c r="D120" s="327"/>
      <c r="E120" s="370"/>
      <c r="F120" s="370"/>
      <c r="G120" s="370"/>
    </row>
    <row r="121" spans="1:7">
      <c r="A121" s="327" t="s">
        <v>2542</v>
      </c>
      <c r="B121" s="847" t="s">
        <v>19</v>
      </c>
      <c r="C121" s="847" t="s">
        <v>20</v>
      </c>
      <c r="D121" s="849" t="s">
        <v>21</v>
      </c>
      <c r="E121" s="849" t="s">
        <v>2397</v>
      </c>
      <c r="F121" s="323" t="s">
        <v>185</v>
      </c>
      <c r="G121" s="323" t="s">
        <v>97</v>
      </c>
    </row>
    <row r="122" spans="1:7">
      <c r="A122" s="327" t="s">
        <v>2326</v>
      </c>
      <c r="B122" s="848"/>
      <c r="C122" s="848"/>
      <c r="D122" s="850"/>
      <c r="E122" s="850"/>
      <c r="F122" s="323" t="s">
        <v>23</v>
      </c>
      <c r="G122" s="323" t="s">
        <v>24</v>
      </c>
    </row>
    <row r="123" spans="1:7" ht="13.5" customHeight="1">
      <c r="A123" s="327"/>
      <c r="B123" s="341" t="s">
        <v>2541</v>
      </c>
      <c r="C123" s="341" t="s">
        <v>2540</v>
      </c>
      <c r="D123" s="366" t="s">
        <v>2371</v>
      </c>
      <c r="E123" s="341">
        <v>45596</v>
      </c>
      <c r="F123" s="341">
        <v>45602</v>
      </c>
      <c r="G123" s="341">
        <v>45616</v>
      </c>
    </row>
    <row r="124" spans="1:7" ht="13.5" customHeight="1">
      <c r="A124" s="327"/>
      <c r="B124" s="341" t="s">
        <v>2539</v>
      </c>
      <c r="C124" s="341" t="s">
        <v>2538</v>
      </c>
      <c r="D124" s="366" t="s">
        <v>2371</v>
      </c>
      <c r="E124" s="341">
        <v>45603</v>
      </c>
      <c r="F124" s="341">
        <v>45609</v>
      </c>
      <c r="G124" s="341">
        <v>45623</v>
      </c>
    </row>
    <row r="125" spans="1:7" ht="12" customHeight="1">
      <c r="A125" s="327"/>
      <c r="B125" s="341" t="s">
        <v>2537</v>
      </c>
      <c r="C125" s="341" t="s">
        <v>2536</v>
      </c>
      <c r="D125" s="366" t="s">
        <v>2371</v>
      </c>
      <c r="E125" s="341">
        <v>45610</v>
      </c>
      <c r="F125" s="341">
        <v>45616</v>
      </c>
      <c r="G125" s="341">
        <v>45630</v>
      </c>
    </row>
    <row r="126" spans="1:7" ht="12.75" customHeight="1">
      <c r="A126" s="327"/>
      <c r="B126" s="341" t="s">
        <v>2535</v>
      </c>
      <c r="C126" s="341" t="s">
        <v>2534</v>
      </c>
      <c r="D126" s="366" t="s">
        <v>2371</v>
      </c>
      <c r="E126" s="341">
        <v>45617</v>
      </c>
      <c r="F126" s="341">
        <v>45623</v>
      </c>
      <c r="G126" s="341">
        <v>45637</v>
      </c>
    </row>
    <row r="127" spans="1:7" ht="12.75" customHeight="1">
      <c r="A127" s="327"/>
      <c r="B127" s="367"/>
      <c r="C127" s="367"/>
      <c r="D127" s="366" t="s">
        <v>2371</v>
      </c>
      <c r="E127" s="341">
        <v>45624</v>
      </c>
      <c r="F127" s="341">
        <v>45630</v>
      </c>
      <c r="G127" s="341">
        <v>45644</v>
      </c>
    </row>
    <row r="129" spans="1:7">
      <c r="A129" s="327" t="s">
        <v>2500</v>
      </c>
      <c r="B129" s="847" t="s">
        <v>19</v>
      </c>
      <c r="C129" s="847" t="s">
        <v>20</v>
      </c>
      <c r="D129" s="849" t="s">
        <v>1613</v>
      </c>
      <c r="E129" s="849" t="s">
        <v>2397</v>
      </c>
      <c r="F129" s="323" t="s">
        <v>185</v>
      </c>
      <c r="G129" s="323" t="s">
        <v>2533</v>
      </c>
    </row>
    <row r="130" spans="1:7">
      <c r="A130" s="327"/>
      <c r="B130" s="848"/>
      <c r="C130" s="848"/>
      <c r="D130" s="850"/>
      <c r="E130" s="850"/>
      <c r="F130" s="323" t="s">
        <v>23</v>
      </c>
      <c r="G130" s="323" t="s">
        <v>24</v>
      </c>
    </row>
    <row r="131" spans="1:7" ht="13.5" customHeight="1">
      <c r="A131" s="327"/>
      <c r="B131" s="341" t="s">
        <v>2532</v>
      </c>
      <c r="C131" s="341" t="s">
        <v>2531</v>
      </c>
      <c r="D131" s="366" t="s">
        <v>2497</v>
      </c>
      <c r="E131" s="341">
        <v>45593</v>
      </c>
      <c r="F131" s="341">
        <v>45598</v>
      </c>
      <c r="G131" s="341">
        <v>45611</v>
      </c>
    </row>
    <row r="132" spans="1:7" ht="13.5" customHeight="1">
      <c r="A132" s="327"/>
      <c r="B132" s="341" t="s">
        <v>2530</v>
      </c>
      <c r="C132" s="341" t="s">
        <v>2529</v>
      </c>
      <c r="D132" s="366" t="s">
        <v>2497</v>
      </c>
      <c r="E132" s="341">
        <v>45600</v>
      </c>
      <c r="F132" s="341">
        <v>45605</v>
      </c>
      <c r="G132" s="341">
        <v>45618</v>
      </c>
    </row>
    <row r="133" spans="1:7" ht="13.5" customHeight="1">
      <c r="A133" s="327"/>
      <c r="B133" s="341"/>
      <c r="C133" s="341"/>
      <c r="D133" s="366" t="s">
        <v>2353</v>
      </c>
      <c r="E133" s="341">
        <v>45607</v>
      </c>
      <c r="F133" s="341">
        <v>45612</v>
      </c>
      <c r="G133" s="341">
        <v>45625</v>
      </c>
    </row>
    <row r="134" spans="1:7" ht="13.5" customHeight="1">
      <c r="A134" s="327"/>
      <c r="B134" s="341" t="s">
        <v>2528</v>
      </c>
      <c r="C134" s="341" t="s">
        <v>2493</v>
      </c>
      <c r="D134" s="366" t="s">
        <v>2353</v>
      </c>
      <c r="E134" s="341">
        <v>45614</v>
      </c>
      <c r="F134" s="341">
        <v>45619</v>
      </c>
      <c r="G134" s="341">
        <v>45632</v>
      </c>
    </row>
    <row r="135" spans="1:7" ht="13.5" customHeight="1">
      <c r="A135" s="327"/>
      <c r="B135" s="341"/>
      <c r="C135" s="341"/>
      <c r="D135" s="366" t="s">
        <v>2353</v>
      </c>
      <c r="E135" s="341">
        <v>45621</v>
      </c>
      <c r="F135" s="341">
        <v>45626</v>
      </c>
      <c r="G135" s="341">
        <v>45639</v>
      </c>
    </row>
    <row r="136" spans="1:7" ht="13.5" customHeight="1">
      <c r="A136" s="327"/>
      <c r="B136" s="341" t="s">
        <v>2527</v>
      </c>
      <c r="C136" s="341" t="s">
        <v>2526</v>
      </c>
      <c r="D136" s="366" t="s">
        <v>2353</v>
      </c>
      <c r="E136" s="341">
        <v>45628</v>
      </c>
      <c r="F136" s="341">
        <v>45633</v>
      </c>
      <c r="G136" s="341">
        <v>45646</v>
      </c>
    </row>
    <row r="137" spans="1:7" ht="13.5" customHeight="1">
      <c r="A137" s="327"/>
      <c r="B137" s="368"/>
      <c r="C137" s="368"/>
      <c r="D137" s="369"/>
      <c r="E137" s="368"/>
      <c r="F137" s="368"/>
      <c r="G137" s="368"/>
    </row>
    <row r="138" spans="1:7" ht="13.5" customHeight="1">
      <c r="A138" s="327" t="s">
        <v>2525</v>
      </c>
      <c r="B138" s="847" t="s">
        <v>19</v>
      </c>
      <c r="C138" s="847" t="s">
        <v>20</v>
      </c>
      <c r="D138" s="849" t="s">
        <v>2524</v>
      </c>
      <c r="E138" s="849" t="s">
        <v>2397</v>
      </c>
      <c r="F138" s="323" t="s">
        <v>185</v>
      </c>
      <c r="G138" s="323" t="s">
        <v>2523</v>
      </c>
    </row>
    <row r="139" spans="1:7" ht="13.5" customHeight="1">
      <c r="A139" s="327" t="s">
        <v>2522</v>
      </c>
      <c r="B139" s="848"/>
      <c r="C139" s="848"/>
      <c r="D139" s="850"/>
      <c r="E139" s="850"/>
      <c r="F139" s="323" t="s">
        <v>23</v>
      </c>
      <c r="G139" s="323" t="s">
        <v>24</v>
      </c>
    </row>
    <row r="140" spans="1:7" ht="13.5" customHeight="1">
      <c r="A140" s="327"/>
      <c r="B140" s="341" t="s">
        <v>2521</v>
      </c>
      <c r="C140" s="341" t="s">
        <v>2520</v>
      </c>
      <c r="D140" s="366" t="s">
        <v>2497</v>
      </c>
      <c r="E140" s="341">
        <v>45594</v>
      </c>
      <c r="F140" s="341">
        <v>45600</v>
      </c>
      <c r="G140" s="341">
        <v>45607</v>
      </c>
    </row>
    <row r="141" spans="1:7" ht="13.5" customHeight="1">
      <c r="A141" s="327"/>
      <c r="B141" s="341" t="s">
        <v>2519</v>
      </c>
      <c r="C141" s="341" t="s">
        <v>2518</v>
      </c>
      <c r="D141" s="366" t="s">
        <v>2353</v>
      </c>
      <c r="E141" s="341">
        <v>45601</v>
      </c>
      <c r="F141" s="341">
        <v>45607</v>
      </c>
      <c r="G141" s="341">
        <v>45614</v>
      </c>
    </row>
    <row r="142" spans="1:7" ht="13.5" customHeight="1">
      <c r="A142" s="327"/>
      <c r="B142" s="341" t="s">
        <v>2517</v>
      </c>
      <c r="C142" s="341" t="s">
        <v>2516</v>
      </c>
      <c r="D142" s="366" t="s">
        <v>2353</v>
      </c>
      <c r="E142" s="341">
        <v>45608</v>
      </c>
      <c r="F142" s="341">
        <v>45614</v>
      </c>
      <c r="G142" s="341">
        <v>45621</v>
      </c>
    </row>
    <row r="143" spans="1:7" ht="13.5" customHeight="1">
      <c r="A143" s="327"/>
      <c r="B143" s="341" t="s">
        <v>2515</v>
      </c>
      <c r="C143" s="341" t="s">
        <v>2514</v>
      </c>
      <c r="D143" s="366" t="s">
        <v>2353</v>
      </c>
      <c r="E143" s="341">
        <v>45615</v>
      </c>
      <c r="F143" s="341">
        <v>45621</v>
      </c>
      <c r="G143" s="341">
        <v>45628</v>
      </c>
    </row>
    <row r="144" spans="1:7" ht="13.5" customHeight="1">
      <c r="A144" s="327"/>
      <c r="B144" s="367"/>
      <c r="C144" s="367"/>
      <c r="D144" s="366" t="s">
        <v>2353</v>
      </c>
      <c r="E144" s="341">
        <v>45622</v>
      </c>
      <c r="F144" s="341">
        <v>45628</v>
      </c>
      <c r="G144" s="341">
        <v>45635</v>
      </c>
    </row>
    <row r="145" spans="1:7">
      <c r="F145" s="343"/>
      <c r="G145" s="343"/>
    </row>
    <row r="146" spans="1:7">
      <c r="A146" s="332" t="s">
        <v>2513</v>
      </c>
      <c r="B146" s="845" t="s">
        <v>19</v>
      </c>
      <c r="C146" s="845" t="s">
        <v>20</v>
      </c>
      <c r="D146" s="845" t="s">
        <v>21</v>
      </c>
      <c r="E146" s="845" t="s">
        <v>2397</v>
      </c>
      <c r="F146" s="346" t="s">
        <v>185</v>
      </c>
      <c r="G146" s="346" t="s">
        <v>165</v>
      </c>
    </row>
    <row r="147" spans="1:7">
      <c r="A147" s="327" t="s">
        <v>2512</v>
      </c>
      <c r="B147" s="846"/>
      <c r="C147" s="846"/>
      <c r="D147" s="846"/>
      <c r="E147" s="846"/>
      <c r="F147" s="346" t="s">
        <v>23</v>
      </c>
      <c r="G147" s="346" t="s">
        <v>24</v>
      </c>
    </row>
    <row r="148" spans="1:7" ht="12.75" customHeight="1">
      <c r="A148" s="327"/>
      <c r="B148" s="363" t="s">
        <v>2511</v>
      </c>
      <c r="C148" s="363" t="s">
        <v>2510</v>
      </c>
      <c r="D148" s="365" t="s">
        <v>2502</v>
      </c>
      <c r="E148" s="363">
        <v>45595</v>
      </c>
      <c r="F148" s="363">
        <v>45600</v>
      </c>
      <c r="G148" s="363">
        <v>45610</v>
      </c>
    </row>
    <row r="149" spans="1:7" ht="13.5" customHeight="1">
      <c r="A149" s="327"/>
      <c r="B149" s="363" t="s">
        <v>2509</v>
      </c>
      <c r="C149" s="363" t="s">
        <v>2508</v>
      </c>
      <c r="D149" s="365" t="s">
        <v>2502</v>
      </c>
      <c r="E149" s="363">
        <v>45602</v>
      </c>
      <c r="F149" s="363">
        <v>45607</v>
      </c>
      <c r="G149" s="363">
        <v>45617</v>
      </c>
    </row>
    <row r="150" spans="1:7" ht="13.5" customHeight="1">
      <c r="A150" s="327"/>
      <c r="B150" s="363" t="s">
        <v>2507</v>
      </c>
      <c r="C150" s="363" t="s">
        <v>2506</v>
      </c>
      <c r="D150" s="365" t="s">
        <v>2505</v>
      </c>
      <c r="E150" s="363">
        <v>45609</v>
      </c>
      <c r="F150" s="363">
        <v>45614</v>
      </c>
      <c r="G150" s="363">
        <v>45624</v>
      </c>
    </row>
    <row r="151" spans="1:7" ht="12.75" customHeight="1">
      <c r="A151" s="327"/>
      <c r="B151" s="363" t="s">
        <v>2504</v>
      </c>
      <c r="C151" s="363" t="s">
        <v>2503</v>
      </c>
      <c r="D151" s="365" t="s">
        <v>2502</v>
      </c>
      <c r="E151" s="363">
        <v>45616</v>
      </c>
      <c r="F151" s="363">
        <v>45621</v>
      </c>
      <c r="G151" s="363">
        <v>45631</v>
      </c>
    </row>
    <row r="152" spans="1:7" ht="12.75" customHeight="1">
      <c r="A152" s="327"/>
      <c r="B152" s="363"/>
      <c r="C152" s="363"/>
      <c r="D152" s="365" t="s">
        <v>2502</v>
      </c>
      <c r="E152" s="363">
        <v>45623</v>
      </c>
      <c r="F152" s="363">
        <v>45628</v>
      </c>
      <c r="G152" s="363">
        <v>45638</v>
      </c>
    </row>
    <row r="153" spans="1:7">
      <c r="A153" s="364"/>
      <c r="B153" s="364"/>
      <c r="C153" s="364"/>
      <c r="D153" s="364"/>
      <c r="E153" s="364"/>
      <c r="F153" s="364"/>
      <c r="G153" s="358"/>
    </row>
    <row r="154" spans="1:7" ht="15.75">
      <c r="A154" s="362" t="s">
        <v>89</v>
      </c>
      <c r="B154" s="362"/>
      <c r="C154" s="362"/>
      <c r="D154" s="362"/>
      <c r="E154" s="362"/>
      <c r="F154" s="362"/>
      <c r="G154" s="362"/>
    </row>
    <row r="155" spans="1:7" ht="14.1" customHeight="1">
      <c r="A155" s="327" t="s">
        <v>2501</v>
      </c>
      <c r="B155" s="845" t="s">
        <v>19</v>
      </c>
      <c r="C155" s="845" t="s">
        <v>20</v>
      </c>
      <c r="D155" s="845" t="s">
        <v>21</v>
      </c>
      <c r="E155" s="845" t="s">
        <v>2397</v>
      </c>
      <c r="F155" s="346" t="s">
        <v>185</v>
      </c>
      <c r="G155" s="346" t="s">
        <v>2490</v>
      </c>
    </row>
    <row r="156" spans="1:7" ht="14.1" customHeight="1">
      <c r="A156" s="327" t="s">
        <v>2500</v>
      </c>
      <c r="B156" s="853"/>
      <c r="C156" s="846"/>
      <c r="D156" s="846"/>
      <c r="E156" s="846"/>
      <c r="F156" s="346" t="s">
        <v>23</v>
      </c>
      <c r="G156" s="346" t="s">
        <v>24</v>
      </c>
    </row>
    <row r="157" spans="1:7" ht="13.5" customHeight="1">
      <c r="A157" s="327"/>
      <c r="B157" s="363" t="s">
        <v>2499</v>
      </c>
      <c r="C157" s="363" t="s">
        <v>2498</v>
      </c>
      <c r="D157" s="363" t="s">
        <v>2353</v>
      </c>
      <c r="E157" s="363">
        <v>45593</v>
      </c>
      <c r="F157" s="363">
        <v>45598</v>
      </c>
      <c r="G157" s="363">
        <v>45613</v>
      </c>
    </row>
    <row r="158" spans="1:7" ht="13.5" customHeight="1">
      <c r="A158" s="327"/>
      <c r="B158" s="363"/>
      <c r="C158" s="363"/>
      <c r="D158" s="363" t="s">
        <v>2497</v>
      </c>
      <c r="E158" s="363">
        <v>45600</v>
      </c>
      <c r="F158" s="363">
        <v>45605</v>
      </c>
      <c r="G158" s="363">
        <v>45620</v>
      </c>
    </row>
    <row r="159" spans="1:7" ht="14.1" customHeight="1">
      <c r="A159" s="327"/>
      <c r="B159" s="363" t="s">
        <v>2496</v>
      </c>
      <c r="C159" s="363" t="s">
        <v>2495</v>
      </c>
      <c r="D159" s="363" t="s">
        <v>2353</v>
      </c>
      <c r="E159" s="363">
        <v>45607</v>
      </c>
      <c r="F159" s="363">
        <v>45612</v>
      </c>
      <c r="G159" s="363">
        <v>45627</v>
      </c>
    </row>
    <row r="160" spans="1:7" ht="14.1" customHeight="1">
      <c r="A160" s="327"/>
      <c r="B160" s="363" t="s">
        <v>2494</v>
      </c>
      <c r="C160" s="363" t="s">
        <v>2493</v>
      </c>
      <c r="D160" s="363" t="s">
        <v>2353</v>
      </c>
      <c r="E160" s="363">
        <v>45614</v>
      </c>
      <c r="F160" s="363">
        <v>45619</v>
      </c>
      <c r="G160" s="363">
        <v>45634</v>
      </c>
    </row>
    <row r="161" spans="1:7" ht="13.5" customHeight="1">
      <c r="A161" s="327"/>
      <c r="B161" s="363"/>
      <c r="C161" s="363"/>
      <c r="D161" s="363" t="s">
        <v>2353</v>
      </c>
      <c r="E161" s="363">
        <v>45621</v>
      </c>
      <c r="F161" s="363">
        <v>45626</v>
      </c>
      <c r="G161" s="363">
        <v>45641</v>
      </c>
    </row>
    <row r="162" spans="1:7" ht="13.5" customHeight="1">
      <c r="A162" s="327"/>
      <c r="B162" s="363" t="s">
        <v>2492</v>
      </c>
      <c r="C162" s="363" t="s">
        <v>2491</v>
      </c>
      <c r="D162" s="363" t="s">
        <v>2353</v>
      </c>
      <c r="E162" s="363">
        <v>45628</v>
      </c>
      <c r="F162" s="363">
        <v>45633</v>
      </c>
      <c r="G162" s="363">
        <v>45648</v>
      </c>
    </row>
    <row r="163" spans="1:7" ht="13.5" customHeight="1">
      <c r="A163" s="327"/>
      <c r="B163" s="343"/>
      <c r="C163" s="343"/>
      <c r="D163" s="343"/>
      <c r="E163" s="343"/>
      <c r="F163" s="343"/>
      <c r="G163" s="343"/>
    </row>
    <row r="164" spans="1:7" ht="13.5" customHeight="1">
      <c r="A164" s="327" t="s">
        <v>2490</v>
      </c>
      <c r="B164" s="845" t="s">
        <v>19</v>
      </c>
      <c r="C164" s="845" t="s">
        <v>20</v>
      </c>
      <c r="D164" s="845" t="s">
        <v>21</v>
      </c>
      <c r="E164" s="845" t="s">
        <v>2397</v>
      </c>
      <c r="F164" s="346" t="s">
        <v>185</v>
      </c>
      <c r="G164" s="346" t="s">
        <v>163</v>
      </c>
    </row>
    <row r="165" spans="1:7" ht="13.5" customHeight="1">
      <c r="A165" s="327" t="s">
        <v>2489</v>
      </c>
      <c r="B165" s="853"/>
      <c r="C165" s="846"/>
      <c r="D165" s="846"/>
      <c r="E165" s="846"/>
      <c r="F165" s="346" t="s">
        <v>23</v>
      </c>
      <c r="G165" s="346" t="s">
        <v>24</v>
      </c>
    </row>
    <row r="166" spans="1:7" ht="13.5" customHeight="1">
      <c r="A166" s="327"/>
      <c r="B166" s="363" t="s">
        <v>2488</v>
      </c>
      <c r="C166" s="363" t="s">
        <v>2487</v>
      </c>
      <c r="D166" s="363" t="s">
        <v>72</v>
      </c>
      <c r="E166" s="363">
        <v>45595</v>
      </c>
      <c r="F166" s="363">
        <v>45601</v>
      </c>
      <c r="G166" s="363">
        <v>45616</v>
      </c>
    </row>
    <row r="167" spans="1:7" ht="13.5" customHeight="1">
      <c r="A167" s="327"/>
      <c r="B167" s="363" t="s">
        <v>2486</v>
      </c>
      <c r="C167" s="363" t="s">
        <v>2485</v>
      </c>
      <c r="D167" s="363" t="s">
        <v>72</v>
      </c>
      <c r="E167" s="363">
        <v>45602</v>
      </c>
      <c r="F167" s="363">
        <v>45608</v>
      </c>
      <c r="G167" s="363">
        <v>45623</v>
      </c>
    </row>
    <row r="168" spans="1:7" ht="13.5" customHeight="1">
      <c r="A168" s="327"/>
      <c r="B168" s="363" t="s">
        <v>2484</v>
      </c>
      <c r="C168" s="363" t="s">
        <v>2483</v>
      </c>
      <c r="D168" s="363" t="s">
        <v>72</v>
      </c>
      <c r="E168" s="363">
        <v>45609</v>
      </c>
      <c r="F168" s="363">
        <v>45615</v>
      </c>
      <c r="G168" s="363">
        <v>45630</v>
      </c>
    </row>
    <row r="169" spans="1:7" ht="13.5" customHeight="1">
      <c r="A169" s="327"/>
      <c r="B169" s="363" t="s">
        <v>2482</v>
      </c>
      <c r="C169" s="363" t="s">
        <v>2481</v>
      </c>
      <c r="D169" s="363" t="s">
        <v>72</v>
      </c>
      <c r="E169" s="363">
        <v>45616</v>
      </c>
      <c r="F169" s="363">
        <v>45622</v>
      </c>
      <c r="G169" s="363">
        <v>45637</v>
      </c>
    </row>
    <row r="170" spans="1:7" ht="13.5" customHeight="1">
      <c r="A170" s="327"/>
      <c r="B170" s="363" t="s">
        <v>2480</v>
      </c>
      <c r="C170" s="363" t="s">
        <v>2479</v>
      </c>
      <c r="D170" s="363" t="s">
        <v>72</v>
      </c>
      <c r="E170" s="363">
        <v>45623</v>
      </c>
      <c r="F170" s="363">
        <v>45629</v>
      </c>
      <c r="G170" s="363">
        <v>45644</v>
      </c>
    </row>
    <row r="171" spans="1:7">
      <c r="A171" s="327"/>
      <c r="B171" s="363"/>
      <c r="C171" s="363"/>
      <c r="D171" s="343"/>
      <c r="E171" s="343"/>
      <c r="F171" s="343"/>
      <c r="G171" s="343"/>
    </row>
    <row r="172" spans="1:7" ht="15.75">
      <c r="A172" s="362" t="s">
        <v>103</v>
      </c>
      <c r="B172" s="362"/>
      <c r="C172" s="362"/>
      <c r="D172" s="362"/>
      <c r="E172" s="362"/>
      <c r="F172" s="362"/>
      <c r="G172" s="362"/>
    </row>
    <row r="173" spans="1:7">
      <c r="A173" s="327" t="s">
        <v>2478</v>
      </c>
      <c r="B173" s="845" t="s">
        <v>19</v>
      </c>
      <c r="C173" s="845" t="s">
        <v>20</v>
      </c>
      <c r="D173" s="845" t="s">
        <v>21</v>
      </c>
      <c r="E173" s="845" t="s">
        <v>2397</v>
      </c>
      <c r="F173" s="346" t="s">
        <v>185</v>
      </c>
      <c r="G173" s="346" t="s">
        <v>115</v>
      </c>
    </row>
    <row r="174" spans="1:7">
      <c r="A174" s="326" t="s">
        <v>2477</v>
      </c>
      <c r="B174" s="846"/>
      <c r="C174" s="846"/>
      <c r="D174" s="846"/>
      <c r="E174" s="846"/>
      <c r="F174" s="346" t="s">
        <v>23</v>
      </c>
      <c r="G174" s="346" t="s">
        <v>24</v>
      </c>
    </row>
    <row r="175" spans="1:7" ht="13.5" customHeight="1">
      <c r="A175" s="327"/>
      <c r="B175" s="345" t="s">
        <v>1604</v>
      </c>
      <c r="C175" s="345" t="s">
        <v>1603</v>
      </c>
      <c r="D175" s="346" t="s">
        <v>2433</v>
      </c>
      <c r="E175" s="345">
        <v>45594</v>
      </c>
      <c r="F175" s="345">
        <v>45601</v>
      </c>
      <c r="G175" s="345">
        <v>45628</v>
      </c>
    </row>
    <row r="176" spans="1:7" ht="13.5" customHeight="1">
      <c r="A176" s="327"/>
      <c r="B176" s="345" t="s">
        <v>2444</v>
      </c>
      <c r="C176" s="345" t="s">
        <v>1601</v>
      </c>
      <c r="D176" s="346" t="s">
        <v>2433</v>
      </c>
      <c r="E176" s="345">
        <v>45601</v>
      </c>
      <c r="F176" s="345">
        <v>45608</v>
      </c>
      <c r="G176" s="345">
        <v>45635</v>
      </c>
    </row>
    <row r="177" spans="1:7" ht="13.5" customHeight="1">
      <c r="A177" s="327"/>
      <c r="B177" s="345" t="s">
        <v>130</v>
      </c>
      <c r="C177" s="345" t="s">
        <v>1600</v>
      </c>
      <c r="D177" s="346" t="s">
        <v>2433</v>
      </c>
      <c r="E177" s="345">
        <v>45608</v>
      </c>
      <c r="F177" s="345">
        <v>45615</v>
      </c>
      <c r="G177" s="345">
        <v>45642</v>
      </c>
    </row>
    <row r="178" spans="1:7" ht="13.5" customHeight="1">
      <c r="A178" s="327"/>
      <c r="B178" s="345" t="s">
        <v>2443</v>
      </c>
      <c r="C178" s="345" t="s">
        <v>2442</v>
      </c>
      <c r="D178" s="346" t="s">
        <v>2433</v>
      </c>
      <c r="E178" s="345">
        <v>45615</v>
      </c>
      <c r="F178" s="345">
        <v>45622</v>
      </c>
      <c r="G178" s="345">
        <v>45649</v>
      </c>
    </row>
    <row r="179" spans="1:7" ht="13.5" customHeight="1">
      <c r="A179" s="327"/>
      <c r="B179" s="345"/>
      <c r="C179" s="345"/>
      <c r="D179" s="346" t="s">
        <v>2433</v>
      </c>
      <c r="E179" s="345">
        <v>45622</v>
      </c>
      <c r="F179" s="345">
        <v>45629</v>
      </c>
      <c r="G179" s="345">
        <v>45656</v>
      </c>
    </row>
    <row r="181" spans="1:7">
      <c r="A181" s="327" t="s">
        <v>2475</v>
      </c>
      <c r="B181" s="855" t="s">
        <v>19</v>
      </c>
      <c r="C181" s="845" t="s">
        <v>20</v>
      </c>
      <c r="D181" s="845" t="s">
        <v>21</v>
      </c>
      <c r="E181" s="845" t="s">
        <v>2397</v>
      </c>
      <c r="F181" s="346" t="s">
        <v>185</v>
      </c>
      <c r="G181" s="346" t="s">
        <v>107</v>
      </c>
    </row>
    <row r="182" spans="1:7">
      <c r="A182" s="327" t="s">
        <v>2469</v>
      </c>
      <c r="B182" s="855"/>
      <c r="C182" s="846"/>
      <c r="D182" s="846"/>
      <c r="E182" s="846"/>
      <c r="F182" s="346" t="s">
        <v>23</v>
      </c>
      <c r="G182" s="346" t="s">
        <v>24</v>
      </c>
    </row>
    <row r="183" spans="1:7" ht="13.5" customHeight="1">
      <c r="A183" s="327"/>
      <c r="B183" s="359" t="s">
        <v>2468</v>
      </c>
      <c r="C183" s="359" t="s">
        <v>1574</v>
      </c>
      <c r="D183" s="856" t="s">
        <v>2325</v>
      </c>
      <c r="E183" s="359">
        <v>45595</v>
      </c>
      <c r="F183" s="359">
        <v>45602</v>
      </c>
      <c r="G183" s="359">
        <v>45637</v>
      </c>
    </row>
    <row r="184" spans="1:7" ht="13.5" customHeight="1">
      <c r="A184" s="327"/>
      <c r="B184" s="359" t="s">
        <v>2467</v>
      </c>
      <c r="C184" s="359" t="s">
        <v>2466</v>
      </c>
      <c r="D184" s="857"/>
      <c r="E184" s="359">
        <v>45602</v>
      </c>
      <c r="F184" s="359">
        <v>45609</v>
      </c>
      <c r="G184" s="359">
        <v>45644</v>
      </c>
    </row>
    <row r="185" spans="1:7" ht="13.5" customHeight="1">
      <c r="A185" s="327"/>
      <c r="B185" s="359" t="s">
        <v>2465</v>
      </c>
      <c r="C185" s="359" t="s">
        <v>2464</v>
      </c>
      <c r="D185" s="857"/>
      <c r="E185" s="359">
        <v>45609</v>
      </c>
      <c r="F185" s="359">
        <v>45616</v>
      </c>
      <c r="G185" s="359">
        <v>45651</v>
      </c>
    </row>
    <row r="186" spans="1:7" ht="13.5" customHeight="1">
      <c r="A186" s="344"/>
      <c r="B186" s="359" t="s">
        <v>2463</v>
      </c>
      <c r="C186" s="359" t="s">
        <v>869</v>
      </c>
      <c r="D186" s="857"/>
      <c r="E186" s="359">
        <v>45616</v>
      </c>
      <c r="F186" s="359">
        <v>45623</v>
      </c>
      <c r="G186" s="359">
        <v>45658</v>
      </c>
    </row>
    <row r="187" spans="1:7" ht="13.5" customHeight="1">
      <c r="A187" s="344"/>
      <c r="B187" s="359"/>
      <c r="C187" s="359"/>
      <c r="D187" s="858"/>
      <c r="E187" s="359">
        <v>45623</v>
      </c>
      <c r="F187" s="359">
        <v>45630</v>
      </c>
      <c r="G187" s="359">
        <v>45665</v>
      </c>
    </row>
    <row r="188" spans="1:7" ht="13.5" customHeight="1">
      <c r="A188" s="327"/>
      <c r="B188" s="360"/>
      <c r="C188" s="360"/>
      <c r="D188" s="361"/>
      <c r="E188" s="360"/>
      <c r="F188" s="360"/>
      <c r="G188" s="360"/>
    </row>
    <row r="189" spans="1:7" ht="13.5" customHeight="1">
      <c r="A189" s="327" t="s">
        <v>2476</v>
      </c>
      <c r="B189" s="855" t="s">
        <v>19</v>
      </c>
      <c r="C189" s="845" t="s">
        <v>20</v>
      </c>
      <c r="D189" s="845" t="s">
        <v>21</v>
      </c>
      <c r="E189" s="845" t="s">
        <v>2397</v>
      </c>
      <c r="F189" s="346" t="s">
        <v>185</v>
      </c>
      <c r="G189" s="346" t="s">
        <v>2475</v>
      </c>
    </row>
    <row r="190" spans="1:7" ht="13.5" customHeight="1">
      <c r="A190" s="327"/>
      <c r="B190" s="855"/>
      <c r="C190" s="846"/>
      <c r="D190" s="846"/>
      <c r="E190" s="846"/>
      <c r="F190" s="346" t="s">
        <v>23</v>
      </c>
      <c r="G190" s="346" t="s">
        <v>24</v>
      </c>
    </row>
    <row r="191" spans="1:7" ht="13.5" customHeight="1">
      <c r="A191" s="327"/>
      <c r="B191" s="359" t="s">
        <v>2461</v>
      </c>
      <c r="C191" s="359" t="s">
        <v>660</v>
      </c>
      <c r="D191" s="856" t="s">
        <v>2474</v>
      </c>
      <c r="E191" s="359">
        <v>45596</v>
      </c>
      <c r="F191" s="359">
        <v>45603</v>
      </c>
      <c r="G191" s="359">
        <v>45644</v>
      </c>
    </row>
    <row r="192" spans="1:7" ht="13.5" customHeight="1">
      <c r="A192" s="327"/>
      <c r="B192" s="359" t="s">
        <v>2459</v>
      </c>
      <c r="C192" s="359" t="s">
        <v>59</v>
      </c>
      <c r="D192" s="857"/>
      <c r="E192" s="359">
        <v>45603</v>
      </c>
      <c r="F192" s="359">
        <v>45610</v>
      </c>
      <c r="G192" s="359">
        <v>45651</v>
      </c>
    </row>
    <row r="193" spans="1:7" ht="13.5" customHeight="1">
      <c r="A193" s="327"/>
      <c r="B193" s="359" t="s">
        <v>2458</v>
      </c>
      <c r="C193" s="359" t="s">
        <v>662</v>
      </c>
      <c r="D193" s="857"/>
      <c r="E193" s="359">
        <v>45610</v>
      </c>
      <c r="F193" s="359">
        <v>45617</v>
      </c>
      <c r="G193" s="359">
        <v>45658</v>
      </c>
    </row>
    <row r="194" spans="1:7" ht="13.5" customHeight="1">
      <c r="A194" s="327"/>
      <c r="B194" s="359" t="s">
        <v>2457</v>
      </c>
      <c r="C194" s="359" t="s">
        <v>663</v>
      </c>
      <c r="D194" s="857"/>
      <c r="E194" s="359">
        <v>45617</v>
      </c>
      <c r="F194" s="359">
        <v>45624</v>
      </c>
      <c r="G194" s="359">
        <v>45665</v>
      </c>
    </row>
    <row r="195" spans="1:7" ht="13.5" customHeight="1">
      <c r="A195" s="327"/>
      <c r="B195" s="359"/>
      <c r="C195" s="359"/>
      <c r="D195" s="858"/>
      <c r="E195" s="359">
        <v>45624</v>
      </c>
      <c r="F195" s="359">
        <v>45631</v>
      </c>
      <c r="G195" s="359">
        <v>45672</v>
      </c>
    </row>
    <row r="196" spans="1:7" ht="13.5" customHeight="1">
      <c r="A196" s="327" t="s">
        <v>109</v>
      </c>
      <c r="B196" s="359"/>
      <c r="C196" s="359"/>
      <c r="D196" s="361"/>
      <c r="E196" s="360"/>
      <c r="F196" s="360"/>
      <c r="G196" s="360"/>
    </row>
    <row r="197" spans="1:7" ht="13.5" customHeight="1">
      <c r="A197" s="327" t="s">
        <v>2473</v>
      </c>
      <c r="B197" s="845" t="s">
        <v>19</v>
      </c>
      <c r="C197" s="845" t="s">
        <v>20</v>
      </c>
      <c r="D197" s="845" t="s">
        <v>21</v>
      </c>
      <c r="E197" s="845" t="s">
        <v>2397</v>
      </c>
      <c r="F197" s="346" t="s">
        <v>185</v>
      </c>
      <c r="G197" s="346" t="s">
        <v>110</v>
      </c>
    </row>
    <row r="198" spans="1:7" ht="13.5" customHeight="1">
      <c r="A198" s="327"/>
      <c r="B198" s="846"/>
      <c r="C198" s="846"/>
      <c r="D198" s="846"/>
      <c r="E198" s="846"/>
      <c r="F198" s="346" t="s">
        <v>23</v>
      </c>
      <c r="G198" s="346" t="s">
        <v>24</v>
      </c>
    </row>
    <row r="199" spans="1:7" ht="13.5" customHeight="1">
      <c r="A199" s="327"/>
      <c r="B199" s="359" t="s">
        <v>2468</v>
      </c>
      <c r="C199" s="359" t="s">
        <v>1574</v>
      </c>
      <c r="D199" s="856" t="s">
        <v>2472</v>
      </c>
      <c r="E199" s="359">
        <v>45598</v>
      </c>
      <c r="F199" s="359">
        <v>45602</v>
      </c>
      <c r="G199" s="359">
        <v>45632</v>
      </c>
    </row>
    <row r="200" spans="1:7" ht="13.5" customHeight="1">
      <c r="A200" s="327"/>
      <c r="B200" s="359" t="s">
        <v>2467</v>
      </c>
      <c r="C200" s="359" t="s">
        <v>2466</v>
      </c>
      <c r="D200" s="857"/>
      <c r="E200" s="359">
        <v>45605</v>
      </c>
      <c r="F200" s="359">
        <v>45609</v>
      </c>
      <c r="G200" s="359">
        <v>45639</v>
      </c>
    </row>
    <row r="201" spans="1:7" ht="13.5" customHeight="1">
      <c r="A201" s="327"/>
      <c r="B201" s="359" t="s">
        <v>2465</v>
      </c>
      <c r="C201" s="359" t="s">
        <v>2464</v>
      </c>
      <c r="D201" s="857"/>
      <c r="E201" s="359">
        <v>45612</v>
      </c>
      <c r="F201" s="359">
        <v>45616</v>
      </c>
      <c r="G201" s="359">
        <v>45646</v>
      </c>
    </row>
    <row r="202" spans="1:7" ht="13.5" customHeight="1">
      <c r="A202" s="327"/>
      <c r="B202" s="359" t="s">
        <v>2463</v>
      </c>
      <c r="C202" s="359" t="s">
        <v>869</v>
      </c>
      <c r="D202" s="857"/>
      <c r="E202" s="359">
        <v>45619</v>
      </c>
      <c r="F202" s="359">
        <v>45623</v>
      </c>
      <c r="G202" s="359">
        <v>45653</v>
      </c>
    </row>
    <row r="203" spans="1:7" ht="13.5" customHeight="1">
      <c r="A203" s="327"/>
      <c r="B203" s="359"/>
      <c r="C203" s="359"/>
      <c r="D203" s="858"/>
      <c r="E203" s="359">
        <v>45626</v>
      </c>
      <c r="F203" s="359">
        <v>45630</v>
      </c>
      <c r="G203" s="359">
        <v>45660</v>
      </c>
    </row>
    <row r="204" spans="1:7" ht="13.5" customHeight="1">
      <c r="A204" s="360"/>
      <c r="B204" s="360"/>
      <c r="C204" s="360"/>
      <c r="D204" s="360"/>
      <c r="E204" s="360"/>
      <c r="F204" s="360"/>
      <c r="G204" s="360"/>
    </row>
    <row r="205" spans="1:7" ht="13.5" customHeight="1">
      <c r="A205" s="327" t="s">
        <v>2471</v>
      </c>
      <c r="B205" s="845" t="s">
        <v>19</v>
      </c>
      <c r="C205" s="845" t="s">
        <v>20</v>
      </c>
      <c r="D205" s="845" t="s">
        <v>21</v>
      </c>
      <c r="E205" s="845" t="s">
        <v>2397</v>
      </c>
      <c r="F205" s="346" t="s">
        <v>185</v>
      </c>
      <c r="G205" s="346" t="s">
        <v>106</v>
      </c>
    </row>
    <row r="206" spans="1:7" ht="13.5" customHeight="1">
      <c r="A206" s="327" t="s">
        <v>2469</v>
      </c>
      <c r="B206" s="846"/>
      <c r="C206" s="846"/>
      <c r="D206" s="846"/>
      <c r="E206" s="846"/>
      <c r="F206" s="346" t="s">
        <v>23</v>
      </c>
      <c r="G206" s="346" t="s">
        <v>24</v>
      </c>
    </row>
    <row r="207" spans="1:7" ht="13.5" customHeight="1">
      <c r="A207" s="344"/>
      <c r="B207" s="359" t="s">
        <v>2468</v>
      </c>
      <c r="C207" s="359" t="s">
        <v>1574</v>
      </c>
      <c r="D207" s="856" t="s">
        <v>2325</v>
      </c>
      <c r="E207" s="359">
        <v>45595</v>
      </c>
      <c r="F207" s="359">
        <v>45602</v>
      </c>
      <c r="G207" s="359">
        <v>45639</v>
      </c>
    </row>
    <row r="208" spans="1:7" ht="13.5" customHeight="1">
      <c r="A208" s="344"/>
      <c r="B208" s="359" t="s">
        <v>2467</v>
      </c>
      <c r="C208" s="359" t="s">
        <v>2466</v>
      </c>
      <c r="D208" s="857"/>
      <c r="E208" s="359">
        <v>45602</v>
      </c>
      <c r="F208" s="359">
        <v>45609</v>
      </c>
      <c r="G208" s="359">
        <v>45646</v>
      </c>
    </row>
    <row r="209" spans="1:7" ht="13.5" customHeight="1">
      <c r="A209" s="344"/>
      <c r="B209" s="359" t="s">
        <v>2465</v>
      </c>
      <c r="C209" s="359" t="s">
        <v>2464</v>
      </c>
      <c r="D209" s="857"/>
      <c r="E209" s="359">
        <v>45609</v>
      </c>
      <c r="F209" s="359">
        <v>45616</v>
      </c>
      <c r="G209" s="359">
        <v>45653</v>
      </c>
    </row>
    <row r="210" spans="1:7" ht="13.5" customHeight="1">
      <c r="A210" s="344"/>
      <c r="B210" s="359" t="s">
        <v>2463</v>
      </c>
      <c r="C210" s="359" t="s">
        <v>869</v>
      </c>
      <c r="D210" s="857"/>
      <c r="E210" s="359">
        <v>45616</v>
      </c>
      <c r="F210" s="359">
        <v>45623</v>
      </c>
      <c r="G210" s="359">
        <v>45660</v>
      </c>
    </row>
    <row r="211" spans="1:7" ht="13.5" customHeight="1">
      <c r="A211" s="344"/>
      <c r="B211" s="359"/>
      <c r="C211" s="359"/>
      <c r="D211" s="858"/>
      <c r="E211" s="359">
        <v>45623</v>
      </c>
      <c r="F211" s="359">
        <v>45630</v>
      </c>
      <c r="G211" s="359">
        <v>45667</v>
      </c>
    </row>
    <row r="212" spans="1:7" ht="13.5" customHeight="1">
      <c r="E212" s="360"/>
      <c r="F212" s="360"/>
      <c r="G212" s="360"/>
    </row>
    <row r="213" spans="1:7" ht="13.5" customHeight="1">
      <c r="A213" s="327" t="s">
        <v>2470</v>
      </c>
      <c r="B213" s="845" t="s">
        <v>19</v>
      </c>
      <c r="C213" s="845" t="s">
        <v>20</v>
      </c>
      <c r="D213" s="845" t="s">
        <v>21</v>
      </c>
      <c r="E213" s="845" t="s">
        <v>2397</v>
      </c>
      <c r="F213" s="346" t="s">
        <v>185</v>
      </c>
      <c r="G213" s="346" t="s">
        <v>2470</v>
      </c>
    </row>
    <row r="214" spans="1:7" ht="13.5" customHeight="1">
      <c r="A214" s="327" t="s">
        <v>2469</v>
      </c>
      <c r="B214" s="846"/>
      <c r="C214" s="846"/>
      <c r="D214" s="846"/>
      <c r="E214" s="846"/>
      <c r="F214" s="346" t="s">
        <v>23</v>
      </c>
      <c r="G214" s="346" t="s">
        <v>24</v>
      </c>
    </row>
    <row r="215" spans="1:7" ht="13.5" customHeight="1">
      <c r="A215" s="344"/>
      <c r="B215" s="359" t="s">
        <v>2468</v>
      </c>
      <c r="C215" s="359" t="s">
        <v>1574</v>
      </c>
      <c r="D215" s="856" t="s">
        <v>2325</v>
      </c>
      <c r="E215" s="359">
        <v>45595</v>
      </c>
      <c r="F215" s="359">
        <v>45602</v>
      </c>
      <c r="G215" s="359">
        <v>45634</v>
      </c>
    </row>
    <row r="216" spans="1:7" ht="13.5" customHeight="1">
      <c r="A216" s="344"/>
      <c r="B216" s="359" t="s">
        <v>2467</v>
      </c>
      <c r="C216" s="359" t="s">
        <v>2466</v>
      </c>
      <c r="D216" s="857"/>
      <c r="E216" s="359">
        <v>45602</v>
      </c>
      <c r="F216" s="359">
        <v>45609</v>
      </c>
      <c r="G216" s="359">
        <v>45641</v>
      </c>
    </row>
    <row r="217" spans="1:7" ht="13.5" customHeight="1">
      <c r="A217" s="344"/>
      <c r="B217" s="359" t="s">
        <v>2465</v>
      </c>
      <c r="C217" s="359" t="s">
        <v>2464</v>
      </c>
      <c r="D217" s="857"/>
      <c r="E217" s="359">
        <v>45609</v>
      </c>
      <c r="F217" s="359">
        <v>45616</v>
      </c>
      <c r="G217" s="359">
        <v>45648</v>
      </c>
    </row>
    <row r="218" spans="1:7" ht="13.5" customHeight="1">
      <c r="A218" s="344"/>
      <c r="B218" s="359" t="s">
        <v>2463</v>
      </c>
      <c r="C218" s="359" t="s">
        <v>869</v>
      </c>
      <c r="D218" s="857"/>
      <c r="E218" s="359">
        <v>45616</v>
      </c>
      <c r="F218" s="359">
        <v>45623</v>
      </c>
      <c r="G218" s="359">
        <v>45655</v>
      </c>
    </row>
    <row r="219" spans="1:7" ht="13.5" customHeight="1">
      <c r="A219" s="344"/>
      <c r="B219" s="359"/>
      <c r="C219" s="359"/>
      <c r="D219" s="858"/>
      <c r="E219" s="359">
        <v>45623</v>
      </c>
      <c r="F219" s="359">
        <v>45630</v>
      </c>
      <c r="G219" s="359">
        <v>45662</v>
      </c>
    </row>
    <row r="220" spans="1:7" ht="13.5" customHeight="1">
      <c r="A220" s="327"/>
      <c r="B220" s="360"/>
      <c r="C220" s="360"/>
    </row>
    <row r="221" spans="1:7" ht="13.5" customHeight="1">
      <c r="A221" s="327" t="s">
        <v>2462</v>
      </c>
      <c r="B221" s="845" t="s">
        <v>19</v>
      </c>
      <c r="C221" s="845" t="s">
        <v>20</v>
      </c>
      <c r="D221" s="845" t="s">
        <v>21</v>
      </c>
      <c r="E221" s="845" t="s">
        <v>2397</v>
      </c>
      <c r="F221" s="346" t="s">
        <v>185</v>
      </c>
      <c r="G221" s="346" t="s">
        <v>106</v>
      </c>
    </row>
    <row r="222" spans="1:7" ht="13.5" customHeight="1">
      <c r="A222" s="327"/>
      <c r="B222" s="846"/>
      <c r="C222" s="846"/>
      <c r="D222" s="846"/>
      <c r="E222" s="846"/>
      <c r="F222" s="346" t="s">
        <v>23</v>
      </c>
      <c r="G222" s="346" t="s">
        <v>24</v>
      </c>
    </row>
    <row r="223" spans="1:7" ht="13.5" customHeight="1">
      <c r="A223" s="327"/>
      <c r="B223" s="359" t="s">
        <v>2461</v>
      </c>
      <c r="C223" s="359" t="s">
        <v>660</v>
      </c>
      <c r="D223" s="856" t="s">
        <v>2460</v>
      </c>
      <c r="E223" s="359">
        <v>45596</v>
      </c>
      <c r="F223" s="359">
        <v>45603</v>
      </c>
      <c r="G223" s="359">
        <v>45641</v>
      </c>
    </row>
    <row r="224" spans="1:7" ht="13.5" customHeight="1">
      <c r="A224" s="327"/>
      <c r="B224" s="359" t="s">
        <v>2459</v>
      </c>
      <c r="C224" s="359" t="s">
        <v>59</v>
      </c>
      <c r="D224" s="857"/>
      <c r="E224" s="359">
        <v>45603</v>
      </c>
      <c r="F224" s="359">
        <v>45610</v>
      </c>
      <c r="G224" s="359">
        <v>45648</v>
      </c>
    </row>
    <row r="225" spans="1:7" ht="13.5" customHeight="1">
      <c r="A225" s="327"/>
      <c r="B225" s="359" t="s">
        <v>2458</v>
      </c>
      <c r="C225" s="359" t="s">
        <v>662</v>
      </c>
      <c r="D225" s="857"/>
      <c r="E225" s="359">
        <v>45610</v>
      </c>
      <c r="F225" s="359">
        <v>45617</v>
      </c>
      <c r="G225" s="359">
        <v>45655</v>
      </c>
    </row>
    <row r="226" spans="1:7" ht="13.5" customHeight="1">
      <c r="A226" s="327"/>
      <c r="B226" s="359" t="s">
        <v>2457</v>
      </c>
      <c r="C226" s="359" t="s">
        <v>663</v>
      </c>
      <c r="D226" s="857"/>
      <c r="E226" s="359">
        <v>45617</v>
      </c>
      <c r="F226" s="359">
        <v>45624</v>
      </c>
      <c r="G226" s="359">
        <v>45662</v>
      </c>
    </row>
    <row r="227" spans="1:7" ht="13.5" customHeight="1">
      <c r="A227" s="327"/>
      <c r="B227" s="359"/>
      <c r="C227" s="359"/>
      <c r="D227" s="858"/>
      <c r="E227" s="359">
        <v>45624</v>
      </c>
      <c r="F227" s="359">
        <v>45631</v>
      </c>
      <c r="G227" s="359">
        <v>45669</v>
      </c>
    </row>
    <row r="228" spans="1:7">
      <c r="B228" s="359"/>
      <c r="C228" s="359"/>
      <c r="F228" s="358"/>
      <c r="G228" s="358"/>
    </row>
    <row r="229" spans="1:7">
      <c r="A229" s="327" t="s">
        <v>2456</v>
      </c>
      <c r="B229" s="849" t="s">
        <v>19</v>
      </c>
      <c r="C229" s="849" t="s">
        <v>20</v>
      </c>
      <c r="D229" s="849" t="s">
        <v>21</v>
      </c>
      <c r="E229" s="849" t="s">
        <v>2397</v>
      </c>
      <c r="F229" s="323" t="s">
        <v>185</v>
      </c>
      <c r="G229" s="323" t="s">
        <v>113</v>
      </c>
    </row>
    <row r="230" spans="1:7">
      <c r="A230" s="327" t="s">
        <v>2430</v>
      </c>
      <c r="B230" s="850"/>
      <c r="C230" s="850"/>
      <c r="D230" s="850"/>
      <c r="E230" s="850"/>
      <c r="F230" s="357" t="s">
        <v>23</v>
      </c>
      <c r="G230" s="357" t="s">
        <v>24</v>
      </c>
    </row>
    <row r="231" spans="1:7" ht="13.5" customHeight="1">
      <c r="B231" s="351" t="s">
        <v>2455</v>
      </c>
      <c r="C231" s="351" t="s">
        <v>1191</v>
      </c>
      <c r="D231" s="356" t="s">
        <v>2325</v>
      </c>
      <c r="E231" s="351">
        <v>45594</v>
      </c>
      <c r="F231" s="351">
        <v>45600</v>
      </c>
      <c r="G231" s="351">
        <v>45636</v>
      </c>
    </row>
    <row r="232" spans="1:7" ht="13.5" customHeight="1">
      <c r="B232" s="351" t="s">
        <v>2454</v>
      </c>
      <c r="C232" s="351" t="s">
        <v>1617</v>
      </c>
      <c r="D232" s="356" t="s">
        <v>2325</v>
      </c>
      <c r="E232" s="351">
        <v>45601</v>
      </c>
      <c r="F232" s="351">
        <v>45607</v>
      </c>
      <c r="G232" s="351">
        <v>45643</v>
      </c>
    </row>
    <row r="233" spans="1:7" ht="13.5" customHeight="1">
      <c r="B233" s="351" t="s">
        <v>2453</v>
      </c>
      <c r="C233" s="351" t="s">
        <v>1616</v>
      </c>
      <c r="D233" s="356" t="s">
        <v>2325</v>
      </c>
      <c r="E233" s="351">
        <v>45608</v>
      </c>
      <c r="F233" s="351">
        <v>45614</v>
      </c>
      <c r="G233" s="351">
        <v>45650</v>
      </c>
    </row>
    <row r="234" spans="1:7">
      <c r="A234" s="327"/>
      <c r="B234" s="351" t="s">
        <v>2452</v>
      </c>
      <c r="C234" s="351" t="s">
        <v>896</v>
      </c>
      <c r="D234" s="356" t="s">
        <v>2325</v>
      </c>
      <c r="E234" s="351">
        <v>45615</v>
      </c>
      <c r="F234" s="351">
        <v>45621</v>
      </c>
      <c r="G234" s="351">
        <v>45657</v>
      </c>
    </row>
    <row r="235" spans="1:7">
      <c r="A235" s="327"/>
      <c r="B235" s="351"/>
      <c r="C235" s="351"/>
      <c r="D235" s="356" t="s">
        <v>2325</v>
      </c>
      <c r="E235" s="351">
        <v>45622</v>
      </c>
      <c r="F235" s="351">
        <v>45628</v>
      </c>
      <c r="G235" s="351">
        <v>45664</v>
      </c>
    </row>
    <row r="237" spans="1:7" s="328" customFormat="1">
      <c r="A237" s="327" t="s">
        <v>112</v>
      </c>
      <c r="B237" s="841" t="s">
        <v>19</v>
      </c>
      <c r="C237" s="841" t="s">
        <v>20</v>
      </c>
      <c r="D237" s="841" t="s">
        <v>21</v>
      </c>
      <c r="E237" s="841" t="s">
        <v>2397</v>
      </c>
      <c r="F237" s="323" t="s">
        <v>185</v>
      </c>
      <c r="G237" s="323" t="s">
        <v>112</v>
      </c>
    </row>
    <row r="238" spans="1:7">
      <c r="A238" s="355" t="s">
        <v>2451</v>
      </c>
      <c r="B238" s="841"/>
      <c r="C238" s="841"/>
      <c r="D238" s="841"/>
      <c r="E238" s="841"/>
      <c r="F238" s="323" t="s">
        <v>23</v>
      </c>
      <c r="G238" s="323" t="s">
        <v>24</v>
      </c>
    </row>
    <row r="239" spans="1:7" ht="13.5" customHeight="1">
      <c r="B239" s="345" t="s">
        <v>1604</v>
      </c>
      <c r="C239" s="345" t="s">
        <v>1603</v>
      </c>
      <c r="D239" s="851" t="s">
        <v>2325</v>
      </c>
      <c r="E239" s="351">
        <v>45594</v>
      </c>
      <c r="F239" s="351">
        <v>45601</v>
      </c>
      <c r="G239" s="341">
        <v>45637</v>
      </c>
    </row>
    <row r="240" spans="1:7" ht="13.5" customHeight="1">
      <c r="B240" s="345" t="s">
        <v>2444</v>
      </c>
      <c r="C240" s="345" t="s">
        <v>1601</v>
      </c>
      <c r="D240" s="870"/>
      <c r="E240" s="351">
        <v>45601</v>
      </c>
      <c r="F240" s="351">
        <v>45608</v>
      </c>
      <c r="G240" s="341">
        <v>45644</v>
      </c>
    </row>
    <row r="241" spans="1:7" ht="13.5" customHeight="1">
      <c r="B241" s="345" t="s">
        <v>130</v>
      </c>
      <c r="C241" s="345" t="s">
        <v>1600</v>
      </c>
      <c r="D241" s="870"/>
      <c r="E241" s="351">
        <v>45608</v>
      </c>
      <c r="F241" s="351">
        <v>45615</v>
      </c>
      <c r="G241" s="341">
        <v>45651</v>
      </c>
    </row>
    <row r="242" spans="1:7" ht="13.5" customHeight="1">
      <c r="B242" s="345" t="s">
        <v>2443</v>
      </c>
      <c r="C242" s="345" t="s">
        <v>2442</v>
      </c>
      <c r="D242" s="870"/>
      <c r="E242" s="351">
        <v>45615</v>
      </c>
      <c r="F242" s="351">
        <v>45622</v>
      </c>
      <c r="G242" s="341">
        <v>45658</v>
      </c>
    </row>
    <row r="243" spans="1:7" ht="13.5" customHeight="1">
      <c r="B243" s="345"/>
      <c r="C243" s="345"/>
      <c r="D243" s="852"/>
      <c r="E243" s="351">
        <v>45622</v>
      </c>
      <c r="F243" s="351">
        <v>45629</v>
      </c>
      <c r="G243" s="341">
        <v>45665</v>
      </c>
    </row>
    <row r="244" spans="1:7">
      <c r="A244" s="327"/>
      <c r="B244" s="327"/>
      <c r="C244" s="353"/>
      <c r="D244" s="349"/>
      <c r="E244" s="349"/>
      <c r="F244" s="349"/>
      <c r="G244" s="349"/>
    </row>
    <row r="245" spans="1:7">
      <c r="A245" s="324" t="s">
        <v>2450</v>
      </c>
      <c r="B245" s="862" t="s">
        <v>19</v>
      </c>
      <c r="C245" s="862" t="s">
        <v>20</v>
      </c>
      <c r="D245" s="849" t="s">
        <v>21</v>
      </c>
      <c r="E245" s="849" t="s">
        <v>2397</v>
      </c>
      <c r="F245" s="323" t="s">
        <v>185</v>
      </c>
      <c r="G245" s="323" t="s">
        <v>3</v>
      </c>
    </row>
    <row r="246" spans="1:7">
      <c r="A246" s="354" t="s">
        <v>2449</v>
      </c>
      <c r="B246" s="863"/>
      <c r="C246" s="863"/>
      <c r="D246" s="850"/>
      <c r="E246" s="850"/>
      <c r="F246" s="323" t="s">
        <v>23</v>
      </c>
      <c r="G246" s="323" t="s">
        <v>24</v>
      </c>
    </row>
    <row r="247" spans="1:7" s="330" customFormat="1" ht="13.5" customHeight="1">
      <c r="A247" s="352"/>
      <c r="B247" s="345" t="s">
        <v>1604</v>
      </c>
      <c r="C247" s="345" t="s">
        <v>1603</v>
      </c>
      <c r="D247" s="871" t="s">
        <v>2448</v>
      </c>
      <c r="E247" s="350">
        <v>45594</v>
      </c>
      <c r="F247" s="350">
        <v>45601</v>
      </c>
      <c r="G247" s="350">
        <v>45642</v>
      </c>
    </row>
    <row r="248" spans="1:7" s="330" customFormat="1" ht="13.5" customHeight="1">
      <c r="A248" s="352"/>
      <c r="B248" s="345" t="s">
        <v>2444</v>
      </c>
      <c r="C248" s="345" t="s">
        <v>1601</v>
      </c>
      <c r="D248" s="872"/>
      <c r="E248" s="350">
        <v>45601</v>
      </c>
      <c r="F248" s="350">
        <v>45608</v>
      </c>
      <c r="G248" s="350">
        <v>45649</v>
      </c>
    </row>
    <row r="249" spans="1:7" s="330" customFormat="1" ht="13.5" customHeight="1">
      <c r="A249" s="352"/>
      <c r="B249" s="345" t="s">
        <v>130</v>
      </c>
      <c r="C249" s="345" t="s">
        <v>1600</v>
      </c>
      <c r="D249" s="872"/>
      <c r="E249" s="350">
        <v>45608</v>
      </c>
      <c r="F249" s="350">
        <v>45615</v>
      </c>
      <c r="G249" s="350">
        <v>45656</v>
      </c>
    </row>
    <row r="250" spans="1:7" s="330" customFormat="1" ht="13.5" customHeight="1">
      <c r="A250" s="352"/>
      <c r="B250" s="345" t="s">
        <v>2443</v>
      </c>
      <c r="C250" s="345" t="s">
        <v>2442</v>
      </c>
      <c r="D250" s="872"/>
      <c r="E250" s="350">
        <v>45615</v>
      </c>
      <c r="F250" s="350">
        <v>45622</v>
      </c>
      <c r="G250" s="350">
        <v>45663</v>
      </c>
    </row>
    <row r="251" spans="1:7" s="330" customFormat="1" ht="13.5" customHeight="1">
      <c r="A251" s="352"/>
      <c r="B251" s="345"/>
      <c r="C251" s="345"/>
      <c r="D251" s="873"/>
      <c r="E251" s="350">
        <v>45622</v>
      </c>
      <c r="F251" s="350">
        <v>45629</v>
      </c>
      <c r="G251" s="350">
        <v>45670</v>
      </c>
    </row>
    <row r="252" spans="1:7" s="330" customFormat="1" ht="13.5" customHeight="1">
      <c r="A252" s="352"/>
      <c r="B252" s="327"/>
      <c r="C252" s="353"/>
    </row>
    <row r="253" spans="1:7" s="330" customFormat="1" ht="13.5" customHeight="1">
      <c r="A253" s="352" t="s">
        <v>2447</v>
      </c>
      <c r="B253" s="862" t="s">
        <v>19</v>
      </c>
      <c r="C253" s="862" t="s">
        <v>20</v>
      </c>
      <c r="D253" s="849" t="s">
        <v>21</v>
      </c>
      <c r="E253" s="849" t="s">
        <v>2397</v>
      </c>
      <c r="F253" s="323" t="s">
        <v>185</v>
      </c>
      <c r="G253" s="323" t="s">
        <v>2446</v>
      </c>
    </row>
    <row r="254" spans="1:7" s="330" customFormat="1" ht="13.5" customHeight="1">
      <c r="A254" s="352" t="s">
        <v>2445</v>
      </c>
      <c r="B254" s="863"/>
      <c r="C254" s="863"/>
      <c r="D254" s="850"/>
      <c r="E254" s="850"/>
      <c r="F254" s="323" t="s">
        <v>23</v>
      </c>
      <c r="G254" s="323" t="s">
        <v>24</v>
      </c>
    </row>
    <row r="255" spans="1:7" s="330" customFormat="1" ht="13.5" customHeight="1">
      <c r="A255" s="352"/>
      <c r="B255" s="345" t="s">
        <v>1604</v>
      </c>
      <c r="C255" s="345" t="s">
        <v>1603</v>
      </c>
      <c r="D255" s="871" t="s">
        <v>2325</v>
      </c>
      <c r="E255" s="351">
        <v>45594</v>
      </c>
      <c r="F255" s="351">
        <v>45601</v>
      </c>
      <c r="G255" s="350">
        <v>45631</v>
      </c>
    </row>
    <row r="256" spans="1:7" s="330" customFormat="1" ht="13.5" customHeight="1">
      <c r="A256" s="352"/>
      <c r="B256" s="345" t="s">
        <v>2444</v>
      </c>
      <c r="C256" s="345" t="s">
        <v>1601</v>
      </c>
      <c r="D256" s="872"/>
      <c r="E256" s="351">
        <v>45601</v>
      </c>
      <c r="F256" s="351">
        <v>45608</v>
      </c>
      <c r="G256" s="350">
        <v>45638</v>
      </c>
    </row>
    <row r="257" spans="1:7" s="330" customFormat="1" ht="13.5" customHeight="1">
      <c r="A257" s="352"/>
      <c r="B257" s="345" t="s">
        <v>130</v>
      </c>
      <c r="C257" s="345" t="s">
        <v>1600</v>
      </c>
      <c r="D257" s="872"/>
      <c r="E257" s="351">
        <v>45608</v>
      </c>
      <c r="F257" s="351">
        <v>45615</v>
      </c>
      <c r="G257" s="350">
        <v>45645</v>
      </c>
    </row>
    <row r="258" spans="1:7" s="330" customFormat="1" ht="13.5" customHeight="1">
      <c r="A258" s="352"/>
      <c r="B258" s="345" t="s">
        <v>2443</v>
      </c>
      <c r="C258" s="345" t="s">
        <v>2442</v>
      </c>
      <c r="D258" s="872"/>
      <c r="E258" s="351">
        <v>45615</v>
      </c>
      <c r="F258" s="351">
        <v>45622</v>
      </c>
      <c r="G258" s="350">
        <v>45652</v>
      </c>
    </row>
    <row r="259" spans="1:7" s="330" customFormat="1" ht="13.5" customHeight="1">
      <c r="A259" s="352"/>
      <c r="B259" s="345"/>
      <c r="C259" s="345"/>
      <c r="D259" s="873"/>
      <c r="E259" s="351">
        <v>45622</v>
      </c>
      <c r="F259" s="351">
        <v>45629</v>
      </c>
      <c r="G259" s="350">
        <v>45659</v>
      </c>
    </row>
    <row r="260" spans="1:7">
      <c r="B260" s="349"/>
      <c r="C260" s="349"/>
      <c r="D260" s="349"/>
      <c r="E260" s="349"/>
      <c r="F260" s="348"/>
      <c r="G260" s="348"/>
    </row>
    <row r="261" spans="1:7">
      <c r="A261" s="327" t="s">
        <v>2441</v>
      </c>
      <c r="B261" s="845" t="s">
        <v>19</v>
      </c>
      <c r="C261" s="845" t="s">
        <v>20</v>
      </c>
      <c r="D261" s="845" t="s">
        <v>21</v>
      </c>
      <c r="E261" s="845" t="s">
        <v>2397</v>
      </c>
      <c r="F261" s="346" t="s">
        <v>185</v>
      </c>
      <c r="G261" s="346" t="s">
        <v>176</v>
      </c>
    </row>
    <row r="262" spans="1:7">
      <c r="A262" s="327" t="s">
        <v>2440</v>
      </c>
      <c r="B262" s="853"/>
      <c r="C262" s="853"/>
      <c r="D262" s="846"/>
      <c r="E262" s="846"/>
      <c r="F262" s="346" t="s">
        <v>23</v>
      </c>
      <c r="G262" s="346" t="s">
        <v>24</v>
      </c>
    </row>
    <row r="263" spans="1:7" ht="13.5" customHeight="1">
      <c r="A263" s="321" t="s">
        <v>2240</v>
      </c>
      <c r="B263" s="345" t="s">
        <v>2365</v>
      </c>
      <c r="C263" s="345" t="s">
        <v>2439</v>
      </c>
      <c r="D263" s="347" t="s">
        <v>2433</v>
      </c>
      <c r="E263" s="345">
        <v>45596</v>
      </c>
      <c r="F263" s="345">
        <v>45603</v>
      </c>
      <c r="G263" s="345">
        <v>45629</v>
      </c>
    </row>
    <row r="264" spans="1:7" ht="13.5" customHeight="1">
      <c r="A264" s="321" t="s">
        <v>2240</v>
      </c>
      <c r="B264" s="345" t="s">
        <v>2363</v>
      </c>
      <c r="C264" s="345" t="s">
        <v>2438</v>
      </c>
      <c r="D264" s="347" t="s">
        <v>2433</v>
      </c>
      <c r="E264" s="345">
        <v>45603</v>
      </c>
      <c r="F264" s="345">
        <v>45610</v>
      </c>
      <c r="G264" s="345">
        <v>45636</v>
      </c>
    </row>
    <row r="265" spans="1:7" ht="13.5" customHeight="1">
      <c r="A265" s="321" t="s">
        <v>2240</v>
      </c>
      <c r="B265" s="345" t="s">
        <v>2437</v>
      </c>
      <c r="C265" s="345" t="s">
        <v>2436</v>
      </c>
      <c r="D265" s="347" t="s">
        <v>2433</v>
      </c>
      <c r="E265" s="345">
        <v>45610</v>
      </c>
      <c r="F265" s="345">
        <v>45617</v>
      </c>
      <c r="G265" s="345">
        <v>45643</v>
      </c>
    </row>
    <row r="266" spans="1:7" ht="13.5" customHeight="1">
      <c r="A266" s="321" t="s">
        <v>2240</v>
      </c>
      <c r="B266" s="345" t="s">
        <v>2435</v>
      </c>
      <c r="C266" s="345" t="s">
        <v>2434</v>
      </c>
      <c r="D266" s="347" t="s">
        <v>2433</v>
      </c>
      <c r="E266" s="345">
        <v>45617</v>
      </c>
      <c r="F266" s="345">
        <v>45624</v>
      </c>
      <c r="G266" s="345">
        <v>45650</v>
      </c>
    </row>
    <row r="267" spans="1:7" ht="13.5" customHeight="1">
      <c r="A267" s="321" t="s">
        <v>2240</v>
      </c>
      <c r="B267" s="345"/>
      <c r="C267" s="345"/>
      <c r="D267" s="347" t="s">
        <v>2433</v>
      </c>
      <c r="E267" s="345">
        <v>45624</v>
      </c>
      <c r="F267" s="345">
        <v>45631</v>
      </c>
      <c r="G267" s="345">
        <v>45657</v>
      </c>
    </row>
    <row r="268" spans="1:7" ht="13.5" customHeight="1">
      <c r="B268" s="345"/>
      <c r="C268" s="345"/>
    </row>
    <row r="269" spans="1:7" ht="13.5" customHeight="1">
      <c r="A269" s="327" t="s">
        <v>2432</v>
      </c>
      <c r="B269" s="845" t="s">
        <v>19</v>
      </c>
      <c r="C269" s="845" t="s">
        <v>20</v>
      </c>
      <c r="D269" s="845" t="s">
        <v>21</v>
      </c>
      <c r="E269" s="845" t="s">
        <v>2397</v>
      </c>
      <c r="F269" s="346" t="s">
        <v>185</v>
      </c>
      <c r="G269" s="346" t="s">
        <v>2431</v>
      </c>
    </row>
    <row r="270" spans="1:7" ht="13.5" customHeight="1">
      <c r="A270" s="327" t="s">
        <v>2430</v>
      </c>
      <c r="B270" s="846"/>
      <c r="C270" s="846"/>
      <c r="D270" s="846"/>
      <c r="E270" s="846"/>
      <c r="F270" s="346" t="s">
        <v>23</v>
      </c>
      <c r="G270" s="346" t="s">
        <v>24</v>
      </c>
    </row>
    <row r="271" spans="1:7" ht="13.5" customHeight="1">
      <c r="B271" s="345" t="s">
        <v>2429</v>
      </c>
      <c r="C271" s="345" t="s">
        <v>2428</v>
      </c>
      <c r="D271" s="877" t="s">
        <v>2427</v>
      </c>
      <c r="E271" s="345">
        <v>45594</v>
      </c>
      <c r="F271" s="345">
        <v>45600</v>
      </c>
      <c r="G271" s="345">
        <v>45644</v>
      </c>
    </row>
    <row r="272" spans="1:7" ht="13.5" customHeight="1">
      <c r="B272" s="345" t="s">
        <v>2426</v>
      </c>
      <c r="C272" s="345" t="s">
        <v>2425</v>
      </c>
      <c r="D272" s="878"/>
      <c r="E272" s="345">
        <v>45601</v>
      </c>
      <c r="F272" s="345">
        <v>45607</v>
      </c>
      <c r="G272" s="345">
        <v>45651</v>
      </c>
    </row>
    <row r="273" spans="1:7" ht="13.5" customHeight="1">
      <c r="B273" s="345" t="s">
        <v>2424</v>
      </c>
      <c r="C273" s="345" t="s">
        <v>2423</v>
      </c>
      <c r="D273" s="878"/>
      <c r="E273" s="345">
        <v>45608</v>
      </c>
      <c r="F273" s="345">
        <v>45614</v>
      </c>
      <c r="G273" s="345">
        <v>45658</v>
      </c>
    </row>
    <row r="274" spans="1:7" ht="13.5" customHeight="1">
      <c r="B274" s="345" t="s">
        <v>2422</v>
      </c>
      <c r="C274" s="345" t="s">
        <v>2421</v>
      </c>
      <c r="D274" s="878"/>
      <c r="E274" s="345">
        <v>45615</v>
      </c>
      <c r="F274" s="345">
        <v>45621</v>
      </c>
      <c r="G274" s="345">
        <v>45665</v>
      </c>
    </row>
    <row r="275" spans="1:7" ht="13.5" customHeight="1">
      <c r="B275" s="345" t="s">
        <v>2420</v>
      </c>
      <c r="C275" s="345" t="s">
        <v>2419</v>
      </c>
      <c r="D275" s="879"/>
      <c r="E275" s="345">
        <v>45622</v>
      </c>
      <c r="F275" s="345">
        <v>45628</v>
      </c>
      <c r="G275" s="345">
        <v>45672</v>
      </c>
    </row>
    <row r="276" spans="1:7" ht="13.5" customHeight="1">
      <c r="B276" s="345"/>
    </row>
    <row r="277" spans="1:7">
      <c r="A277" s="327" t="s">
        <v>2408</v>
      </c>
      <c r="B277" s="849" t="s">
        <v>19</v>
      </c>
      <c r="C277" s="849" t="s">
        <v>20</v>
      </c>
      <c r="D277" s="849" t="s">
        <v>21</v>
      </c>
      <c r="E277" s="849" t="s">
        <v>2397</v>
      </c>
      <c r="F277" s="323" t="s">
        <v>185</v>
      </c>
      <c r="G277" s="323" t="s">
        <v>117</v>
      </c>
    </row>
    <row r="278" spans="1:7">
      <c r="A278" s="326" t="s">
        <v>2418</v>
      </c>
      <c r="B278" s="869"/>
      <c r="C278" s="869"/>
      <c r="D278" s="869"/>
      <c r="E278" s="869"/>
      <c r="F278" s="323"/>
      <c r="G278" s="323"/>
    </row>
    <row r="279" spans="1:7">
      <c r="B279" s="850"/>
      <c r="C279" s="850"/>
      <c r="D279" s="850"/>
      <c r="E279" s="850"/>
      <c r="F279" s="323" t="s">
        <v>23</v>
      </c>
      <c r="G279" s="323" t="s">
        <v>24</v>
      </c>
    </row>
    <row r="280" spans="1:7" ht="12.75" customHeight="1">
      <c r="A280" s="344"/>
      <c r="B280" s="341" t="s">
        <v>2417</v>
      </c>
      <c r="C280" s="341" t="s">
        <v>2416</v>
      </c>
      <c r="D280" s="859" t="s">
        <v>2415</v>
      </c>
      <c r="E280" s="341">
        <v>45593</v>
      </c>
      <c r="F280" s="341">
        <v>45599</v>
      </c>
      <c r="G280" s="341">
        <v>45614</v>
      </c>
    </row>
    <row r="281" spans="1:7" ht="12.75" customHeight="1">
      <c r="A281" s="344"/>
      <c r="B281" s="341" t="s">
        <v>2414</v>
      </c>
      <c r="C281" s="341" t="s">
        <v>2413</v>
      </c>
      <c r="D281" s="860"/>
      <c r="E281" s="341">
        <f t="shared" ref="E281:G284" si="0">E280+7</f>
        <v>45600</v>
      </c>
      <c r="F281" s="341">
        <f t="shared" si="0"/>
        <v>45606</v>
      </c>
      <c r="G281" s="341">
        <f t="shared" si="0"/>
        <v>45621</v>
      </c>
    </row>
    <row r="282" spans="1:7" ht="12.75" customHeight="1">
      <c r="A282" s="344"/>
      <c r="B282" s="341" t="s">
        <v>2412</v>
      </c>
      <c r="C282" s="341" t="s">
        <v>2411</v>
      </c>
      <c r="D282" s="860"/>
      <c r="E282" s="341">
        <f t="shared" si="0"/>
        <v>45607</v>
      </c>
      <c r="F282" s="341">
        <f t="shared" si="0"/>
        <v>45613</v>
      </c>
      <c r="G282" s="341">
        <f t="shared" si="0"/>
        <v>45628</v>
      </c>
    </row>
    <row r="283" spans="1:7" ht="12.75" customHeight="1">
      <c r="A283" s="344"/>
      <c r="B283" s="341" t="s">
        <v>2410</v>
      </c>
      <c r="C283" s="341" t="s">
        <v>2409</v>
      </c>
      <c r="D283" s="860"/>
      <c r="E283" s="341">
        <f t="shared" si="0"/>
        <v>45614</v>
      </c>
      <c r="F283" s="341">
        <f t="shared" si="0"/>
        <v>45620</v>
      </c>
      <c r="G283" s="341">
        <f t="shared" si="0"/>
        <v>45635</v>
      </c>
    </row>
    <row r="284" spans="1:7" ht="12.75" customHeight="1">
      <c r="A284" s="344"/>
      <c r="B284" s="341"/>
      <c r="C284" s="341"/>
      <c r="D284" s="861"/>
      <c r="E284" s="341">
        <f t="shared" si="0"/>
        <v>45621</v>
      </c>
      <c r="F284" s="341">
        <f t="shared" si="0"/>
        <v>45627</v>
      </c>
      <c r="G284" s="341">
        <f t="shared" si="0"/>
        <v>45642</v>
      </c>
    </row>
    <row r="285" spans="1:7">
      <c r="A285" s="327"/>
      <c r="B285" s="341"/>
      <c r="C285" s="341"/>
      <c r="E285" s="343"/>
    </row>
    <row r="286" spans="1:7" ht="12.75" customHeight="1">
      <c r="A286" s="327" t="s">
        <v>2408</v>
      </c>
      <c r="B286" s="849" t="s">
        <v>19</v>
      </c>
      <c r="C286" s="849" t="s">
        <v>20</v>
      </c>
      <c r="D286" s="849" t="s">
        <v>21</v>
      </c>
      <c r="E286" s="849" t="s">
        <v>2397</v>
      </c>
      <c r="F286" s="323" t="s">
        <v>185</v>
      </c>
      <c r="G286" s="323" t="s">
        <v>117</v>
      </c>
    </row>
    <row r="287" spans="1:7" ht="12.75" customHeight="1">
      <c r="A287" s="327" t="s">
        <v>2407</v>
      </c>
      <c r="B287" s="850"/>
      <c r="C287" s="850"/>
      <c r="D287" s="850"/>
      <c r="E287" s="850"/>
      <c r="F287" s="323" t="s">
        <v>23</v>
      </c>
      <c r="G287" s="323" t="s">
        <v>24</v>
      </c>
    </row>
    <row r="288" spans="1:7" ht="12.75" customHeight="1">
      <c r="B288" s="341" t="s">
        <v>2406</v>
      </c>
      <c r="C288" s="341" t="s">
        <v>8</v>
      </c>
      <c r="D288" s="877" t="s">
        <v>2405</v>
      </c>
      <c r="E288" s="341">
        <v>45594</v>
      </c>
      <c r="F288" s="341">
        <v>45600</v>
      </c>
      <c r="G288" s="341">
        <v>45615</v>
      </c>
    </row>
    <row r="289" spans="1:7" ht="13.5" customHeight="1">
      <c r="B289" s="341" t="s">
        <v>2404</v>
      </c>
      <c r="C289" s="341" t="s">
        <v>2403</v>
      </c>
      <c r="D289" s="878"/>
      <c r="E289" s="341">
        <v>45601</v>
      </c>
      <c r="F289" s="341">
        <v>45607</v>
      </c>
      <c r="G289" s="341">
        <v>45622</v>
      </c>
    </row>
    <row r="290" spans="1:7" ht="13.5" customHeight="1">
      <c r="B290" s="341" t="s">
        <v>2402</v>
      </c>
      <c r="C290" s="341" t="s">
        <v>2401</v>
      </c>
      <c r="D290" s="878"/>
      <c r="E290" s="341">
        <v>45608</v>
      </c>
      <c r="F290" s="341">
        <v>45614</v>
      </c>
      <c r="G290" s="341">
        <v>45629</v>
      </c>
    </row>
    <row r="291" spans="1:7" ht="12.75" customHeight="1">
      <c r="B291" s="341" t="s">
        <v>2400</v>
      </c>
      <c r="C291" s="341" t="s">
        <v>2399</v>
      </c>
      <c r="D291" s="878"/>
      <c r="E291" s="341">
        <v>45615</v>
      </c>
      <c r="F291" s="341">
        <v>45621</v>
      </c>
      <c r="G291" s="341">
        <v>45636</v>
      </c>
    </row>
    <row r="292" spans="1:7" ht="12.75" customHeight="1">
      <c r="B292" s="341"/>
      <c r="C292" s="341"/>
      <c r="D292" s="879"/>
      <c r="E292" s="341">
        <v>45622</v>
      </c>
      <c r="F292" s="341">
        <v>45628</v>
      </c>
      <c r="G292" s="341">
        <v>45643</v>
      </c>
    </row>
    <row r="293" spans="1:7" ht="12.75" customHeight="1"/>
    <row r="294" spans="1:7">
      <c r="A294" s="342" t="s">
        <v>2398</v>
      </c>
      <c r="B294" s="867" t="s">
        <v>19</v>
      </c>
      <c r="C294" s="867" t="s">
        <v>20</v>
      </c>
      <c r="D294" s="867" t="s">
        <v>21</v>
      </c>
      <c r="E294" s="862" t="s">
        <v>2397</v>
      </c>
      <c r="F294" s="341" t="s">
        <v>185</v>
      </c>
      <c r="G294" s="341" t="s">
        <v>117</v>
      </c>
    </row>
    <row r="295" spans="1:7" ht="12" customHeight="1">
      <c r="A295" s="342"/>
      <c r="B295" s="868"/>
      <c r="C295" s="868"/>
      <c r="D295" s="868"/>
      <c r="E295" s="863"/>
      <c r="F295" s="340" t="s">
        <v>23</v>
      </c>
      <c r="G295" s="323" t="s">
        <v>24</v>
      </c>
    </row>
    <row r="296" spans="1:7" ht="13.5" customHeight="1">
      <c r="B296" s="341" t="s">
        <v>2396</v>
      </c>
      <c r="C296" s="341" t="s">
        <v>2395</v>
      </c>
      <c r="D296" s="880" t="s">
        <v>2325</v>
      </c>
      <c r="E296" s="341">
        <v>45590</v>
      </c>
      <c r="F296" s="341">
        <v>45597</v>
      </c>
      <c r="G296" s="341">
        <v>45612</v>
      </c>
    </row>
    <row r="297" spans="1:7" ht="13.5" customHeight="1">
      <c r="B297" s="341" t="s">
        <v>2394</v>
      </c>
      <c r="C297" s="341" t="s">
        <v>2393</v>
      </c>
      <c r="D297" s="881"/>
      <c r="E297" s="341">
        <v>45597</v>
      </c>
      <c r="F297" s="341">
        <v>45604</v>
      </c>
      <c r="G297" s="341">
        <v>45619</v>
      </c>
    </row>
    <row r="298" spans="1:7" ht="13.5" customHeight="1">
      <c r="B298" s="341" t="s">
        <v>2392</v>
      </c>
      <c r="C298" s="341" t="s">
        <v>2391</v>
      </c>
      <c r="D298" s="881"/>
      <c r="E298" s="341">
        <v>45604</v>
      </c>
      <c r="F298" s="341">
        <v>45611</v>
      </c>
      <c r="G298" s="341">
        <v>45626</v>
      </c>
    </row>
    <row r="299" spans="1:7" ht="13.5" customHeight="1">
      <c r="B299" s="341" t="s">
        <v>2390</v>
      </c>
      <c r="C299" s="341" t="s">
        <v>2389</v>
      </c>
      <c r="D299" s="881"/>
      <c r="E299" s="341">
        <v>45611</v>
      </c>
      <c r="F299" s="341">
        <v>45618</v>
      </c>
      <c r="G299" s="341">
        <v>45633</v>
      </c>
    </row>
    <row r="300" spans="1:7" ht="13.5" customHeight="1">
      <c r="B300" s="341" t="s">
        <v>2388</v>
      </c>
      <c r="C300" s="341" t="s">
        <v>2387</v>
      </c>
      <c r="D300" s="881"/>
      <c r="E300" s="341">
        <v>45618</v>
      </c>
      <c r="F300" s="341">
        <v>45625</v>
      </c>
      <c r="G300" s="341">
        <v>45640</v>
      </c>
    </row>
    <row r="301" spans="1:7" ht="13.5" customHeight="1">
      <c r="B301" s="341"/>
      <c r="C301" s="341"/>
      <c r="D301" s="882"/>
      <c r="E301" s="341">
        <v>45625</v>
      </c>
      <c r="F301" s="341">
        <v>45632</v>
      </c>
      <c r="G301" s="341">
        <v>45647</v>
      </c>
    </row>
    <row r="302" spans="1:7" s="330" customFormat="1" ht="12.75" customHeight="1">
      <c r="B302" s="336"/>
    </row>
    <row r="303" spans="1:7" s="330" customFormat="1" ht="12.75" customHeight="1">
      <c r="A303" s="332" t="s">
        <v>2386</v>
      </c>
      <c r="B303" s="843" t="s">
        <v>19</v>
      </c>
      <c r="C303" s="843" t="s">
        <v>20</v>
      </c>
      <c r="D303" s="843" t="s">
        <v>21</v>
      </c>
      <c r="E303" s="843" t="s">
        <v>2328</v>
      </c>
      <c r="F303" s="338" t="s">
        <v>185</v>
      </c>
      <c r="G303" s="338" t="s">
        <v>2385</v>
      </c>
    </row>
    <row r="304" spans="1:7" s="330" customFormat="1" ht="12.75" customHeight="1">
      <c r="A304" s="332" t="s">
        <v>2374</v>
      </c>
      <c r="B304" s="844"/>
      <c r="C304" s="844"/>
      <c r="D304" s="844"/>
      <c r="E304" s="844"/>
      <c r="F304" s="338" t="s">
        <v>23</v>
      </c>
      <c r="G304" s="338" t="s">
        <v>24</v>
      </c>
    </row>
    <row r="305" spans="1:7" s="330" customFormat="1" ht="12.75" customHeight="1">
      <c r="A305" s="332"/>
      <c r="B305" s="337" t="s">
        <v>2384</v>
      </c>
      <c r="C305" s="337" t="s">
        <v>2383</v>
      </c>
      <c r="D305" s="874" t="s">
        <v>2382</v>
      </c>
      <c r="E305" s="337">
        <v>45594</v>
      </c>
      <c r="F305" s="337">
        <v>45601</v>
      </c>
      <c r="G305" s="337">
        <v>45621</v>
      </c>
    </row>
    <row r="306" spans="1:7" s="330" customFormat="1" ht="12.75" customHeight="1">
      <c r="A306" s="332"/>
      <c r="B306" s="337" t="s">
        <v>2381</v>
      </c>
      <c r="C306" s="337" t="s">
        <v>2380</v>
      </c>
      <c r="D306" s="875"/>
      <c r="E306" s="337">
        <v>45601</v>
      </c>
      <c r="F306" s="337">
        <v>45608</v>
      </c>
      <c r="G306" s="337">
        <v>45628</v>
      </c>
    </row>
    <row r="307" spans="1:7" s="330" customFormat="1" ht="12.75" customHeight="1">
      <c r="A307" s="332"/>
      <c r="B307" s="337" t="s">
        <v>2379</v>
      </c>
      <c r="C307" s="337" t="s">
        <v>929</v>
      </c>
      <c r="D307" s="875"/>
      <c r="E307" s="337">
        <v>45608</v>
      </c>
      <c r="F307" s="337">
        <v>45615</v>
      </c>
      <c r="G307" s="337">
        <v>45635</v>
      </c>
    </row>
    <row r="308" spans="1:7" s="330" customFormat="1" ht="12.75" customHeight="1">
      <c r="A308" s="332"/>
      <c r="B308" s="337" t="s">
        <v>2378</v>
      </c>
      <c r="C308" s="337" t="s">
        <v>2377</v>
      </c>
      <c r="D308" s="875"/>
      <c r="E308" s="337">
        <v>45615</v>
      </c>
      <c r="F308" s="337">
        <v>45622</v>
      </c>
      <c r="G308" s="337">
        <v>45642</v>
      </c>
    </row>
    <row r="309" spans="1:7" s="330" customFormat="1" ht="12.75" customHeight="1">
      <c r="A309" s="332"/>
      <c r="B309" s="337"/>
      <c r="C309" s="337"/>
      <c r="D309" s="876"/>
      <c r="E309" s="337">
        <v>45622</v>
      </c>
      <c r="F309" s="337">
        <v>45629</v>
      </c>
      <c r="G309" s="337">
        <v>45649</v>
      </c>
    </row>
    <row r="310" spans="1:7" s="330" customFormat="1" ht="12.75" customHeight="1">
      <c r="A310" s="336"/>
      <c r="B310" s="340"/>
      <c r="C310" s="340"/>
      <c r="D310" s="336"/>
      <c r="E310" s="336"/>
      <c r="F310" s="336"/>
      <c r="G310" s="336"/>
    </row>
    <row r="311" spans="1:7" s="330" customFormat="1" ht="12.75" customHeight="1">
      <c r="A311" s="332" t="s">
        <v>2376</v>
      </c>
      <c r="B311" s="843" t="s">
        <v>19</v>
      </c>
      <c r="C311" s="843" t="s">
        <v>20</v>
      </c>
      <c r="D311" s="843" t="s">
        <v>21</v>
      </c>
      <c r="E311" s="843" t="s">
        <v>2328</v>
      </c>
      <c r="F311" s="338" t="s">
        <v>185</v>
      </c>
      <c r="G311" s="338" t="s">
        <v>2375</v>
      </c>
    </row>
    <row r="312" spans="1:7" s="330" customFormat="1" ht="12.75" customHeight="1">
      <c r="A312" s="332" t="s">
        <v>2374</v>
      </c>
      <c r="B312" s="844"/>
      <c r="C312" s="844"/>
      <c r="D312" s="844"/>
      <c r="E312" s="844"/>
      <c r="F312" s="338" t="s">
        <v>23</v>
      </c>
      <c r="G312" s="338" t="s">
        <v>24</v>
      </c>
    </row>
    <row r="313" spans="1:7" s="330" customFormat="1" ht="12.75" customHeight="1">
      <c r="A313" s="332"/>
      <c r="B313" s="337" t="s">
        <v>2372</v>
      </c>
      <c r="C313" s="337" t="s">
        <v>972</v>
      </c>
      <c r="D313" s="843" t="s">
        <v>2371</v>
      </c>
      <c r="E313" s="337">
        <v>45594</v>
      </c>
      <c r="F313" s="337">
        <v>45601</v>
      </c>
      <c r="G313" s="337">
        <v>45629</v>
      </c>
    </row>
    <row r="314" spans="1:7" s="330" customFormat="1" ht="12.75" customHeight="1">
      <c r="A314" s="332"/>
      <c r="B314" s="337" t="s">
        <v>2370</v>
      </c>
      <c r="C314" s="337" t="s">
        <v>2369</v>
      </c>
      <c r="D314" s="883"/>
      <c r="E314" s="337">
        <v>45601</v>
      </c>
      <c r="F314" s="337">
        <v>45608</v>
      </c>
      <c r="G314" s="337">
        <v>45636</v>
      </c>
    </row>
    <row r="315" spans="1:7" s="330" customFormat="1" ht="12.75" customHeight="1">
      <c r="A315" s="332"/>
      <c r="B315" s="337" t="s">
        <v>2368</v>
      </c>
      <c r="C315" s="337" t="s">
        <v>973</v>
      </c>
      <c r="D315" s="883"/>
      <c r="E315" s="337">
        <v>45608</v>
      </c>
      <c r="F315" s="337">
        <v>45615</v>
      </c>
      <c r="G315" s="337">
        <v>45643</v>
      </c>
    </row>
    <row r="316" spans="1:7" s="330" customFormat="1" ht="12.75" customHeight="1">
      <c r="A316" s="332"/>
      <c r="B316" s="337"/>
      <c r="C316" s="337"/>
      <c r="D316" s="883"/>
      <c r="E316" s="337">
        <v>45615</v>
      </c>
      <c r="F316" s="337">
        <v>45622</v>
      </c>
      <c r="G316" s="337">
        <v>45650</v>
      </c>
    </row>
    <row r="317" spans="1:7" s="330" customFormat="1" ht="12.75" customHeight="1">
      <c r="A317" s="332"/>
      <c r="B317" s="337" t="s">
        <v>2367</v>
      </c>
      <c r="C317" s="337" t="s">
        <v>2366</v>
      </c>
      <c r="D317" s="844"/>
      <c r="E317" s="337">
        <v>45622</v>
      </c>
      <c r="F317" s="337">
        <v>45629</v>
      </c>
      <c r="G317" s="337">
        <v>45657</v>
      </c>
    </row>
    <row r="318" spans="1:7" s="330" customFormat="1" ht="12.75" customHeight="1">
      <c r="A318" s="332"/>
      <c r="B318" s="336"/>
      <c r="C318" s="336"/>
      <c r="D318" s="339"/>
      <c r="E318" s="336"/>
      <c r="F318" s="336"/>
      <c r="G318" s="336"/>
    </row>
    <row r="319" spans="1:7" s="330" customFormat="1" ht="12.75" customHeight="1">
      <c r="A319" s="332" t="s">
        <v>2373</v>
      </c>
      <c r="B319" s="843" t="s">
        <v>19</v>
      </c>
      <c r="C319" s="843" t="s">
        <v>20</v>
      </c>
      <c r="D319" s="843" t="s">
        <v>21</v>
      </c>
      <c r="E319" s="843" t="s">
        <v>2328</v>
      </c>
      <c r="F319" s="338" t="s">
        <v>185</v>
      </c>
      <c r="G319" s="338" t="s">
        <v>2373</v>
      </c>
    </row>
    <row r="320" spans="1:7" s="330" customFormat="1" ht="12.75" customHeight="1">
      <c r="A320" s="332"/>
      <c r="B320" s="844"/>
      <c r="C320" s="844"/>
      <c r="D320" s="844"/>
      <c r="E320" s="844"/>
      <c r="F320" s="338" t="s">
        <v>23</v>
      </c>
      <c r="G320" s="338" t="s">
        <v>24</v>
      </c>
    </row>
    <row r="321" spans="1:7" s="330" customFormat="1" ht="12.75" customHeight="1">
      <c r="A321" s="332"/>
      <c r="B321" s="337" t="s">
        <v>2372</v>
      </c>
      <c r="C321" s="337" t="s">
        <v>972</v>
      </c>
      <c r="D321" s="843" t="s">
        <v>2371</v>
      </c>
      <c r="E321" s="337">
        <v>45594</v>
      </c>
      <c r="F321" s="337">
        <v>45601</v>
      </c>
      <c r="G321" s="337">
        <v>45619</v>
      </c>
    </row>
    <row r="322" spans="1:7" s="330" customFormat="1" ht="12.75" customHeight="1">
      <c r="A322" s="332"/>
      <c r="B322" s="337" t="s">
        <v>2370</v>
      </c>
      <c r="C322" s="337" t="s">
        <v>2369</v>
      </c>
      <c r="D322" s="883"/>
      <c r="E322" s="337">
        <v>45601</v>
      </c>
      <c r="F322" s="337">
        <v>45608</v>
      </c>
      <c r="G322" s="337">
        <v>45626</v>
      </c>
    </row>
    <row r="323" spans="1:7" s="330" customFormat="1" ht="12.75" customHeight="1">
      <c r="A323" s="332"/>
      <c r="B323" s="337" t="s">
        <v>2368</v>
      </c>
      <c r="C323" s="337" t="s">
        <v>973</v>
      </c>
      <c r="D323" s="883"/>
      <c r="E323" s="337">
        <v>45608</v>
      </c>
      <c r="F323" s="337">
        <v>45615</v>
      </c>
      <c r="G323" s="337">
        <v>45633</v>
      </c>
    </row>
    <row r="324" spans="1:7" s="330" customFormat="1" ht="12.75" customHeight="1">
      <c r="A324" s="332"/>
      <c r="B324" s="337"/>
      <c r="C324" s="337"/>
      <c r="D324" s="883"/>
      <c r="E324" s="337">
        <v>45615</v>
      </c>
      <c r="F324" s="337">
        <v>45622</v>
      </c>
      <c r="G324" s="337">
        <v>45640</v>
      </c>
    </row>
    <row r="325" spans="1:7" s="330" customFormat="1" ht="12.75" customHeight="1">
      <c r="A325" s="332"/>
      <c r="B325" s="337" t="s">
        <v>2367</v>
      </c>
      <c r="C325" s="337" t="s">
        <v>2366</v>
      </c>
      <c r="D325" s="844"/>
      <c r="E325" s="337">
        <v>45622</v>
      </c>
      <c r="F325" s="337">
        <v>45629</v>
      </c>
      <c r="G325" s="337">
        <v>45647</v>
      </c>
    </row>
    <row r="326" spans="1:7" s="330" customFormat="1" ht="12.75" customHeight="1">
      <c r="A326" s="332"/>
      <c r="B326" s="332"/>
      <c r="C326" s="332"/>
      <c r="D326" s="332"/>
      <c r="E326" s="336"/>
      <c r="F326" s="336"/>
      <c r="G326" s="336"/>
    </row>
    <row r="327" spans="1:7" s="330" customFormat="1" ht="12.75" customHeight="1">
      <c r="A327" s="332" t="s">
        <v>2357</v>
      </c>
      <c r="B327" s="847" t="s">
        <v>19</v>
      </c>
      <c r="C327" s="847" t="s">
        <v>20</v>
      </c>
      <c r="D327" s="842" t="s">
        <v>21</v>
      </c>
      <c r="E327" s="842" t="s">
        <v>2328</v>
      </c>
      <c r="F327" s="333" t="s">
        <v>185</v>
      </c>
      <c r="G327" s="333" t="s">
        <v>120</v>
      </c>
    </row>
    <row r="328" spans="1:7" s="330" customFormat="1" ht="12.75" customHeight="1">
      <c r="A328" s="332" t="s">
        <v>2356</v>
      </c>
      <c r="B328" s="848"/>
      <c r="C328" s="848"/>
      <c r="D328" s="842"/>
      <c r="E328" s="842"/>
      <c r="F328" s="333" t="s">
        <v>23</v>
      </c>
      <c r="G328" s="333" t="s">
        <v>24</v>
      </c>
    </row>
    <row r="329" spans="1:7" s="330" customFormat="1" ht="12.75" customHeight="1">
      <c r="A329" s="332"/>
      <c r="B329" s="322" t="s">
        <v>2365</v>
      </c>
      <c r="C329" s="322" t="s">
        <v>2364</v>
      </c>
      <c r="D329" s="871" t="s">
        <v>2325</v>
      </c>
      <c r="E329" s="331">
        <v>45595</v>
      </c>
      <c r="F329" s="331">
        <v>45602</v>
      </c>
      <c r="G329" s="331">
        <v>45633</v>
      </c>
    </row>
    <row r="330" spans="1:7" s="330" customFormat="1" ht="12.75" customHeight="1">
      <c r="A330" s="332"/>
      <c r="B330" s="322" t="s">
        <v>2363</v>
      </c>
      <c r="C330" s="322" t="s">
        <v>2362</v>
      </c>
      <c r="D330" s="872"/>
      <c r="E330" s="331">
        <v>45602</v>
      </c>
      <c r="F330" s="331">
        <v>45609</v>
      </c>
      <c r="G330" s="331">
        <v>45640</v>
      </c>
    </row>
    <row r="331" spans="1:7" s="330" customFormat="1" ht="12.75" customHeight="1">
      <c r="A331" s="332"/>
      <c r="B331" s="322" t="s">
        <v>2361</v>
      </c>
      <c r="C331" s="322" t="s">
        <v>2360</v>
      </c>
      <c r="D331" s="872"/>
      <c r="E331" s="331">
        <v>45609</v>
      </c>
      <c r="F331" s="331">
        <v>45616</v>
      </c>
      <c r="G331" s="331">
        <v>45647</v>
      </c>
    </row>
    <row r="332" spans="1:7" s="330" customFormat="1" ht="12.75" customHeight="1">
      <c r="A332" s="332"/>
      <c r="B332" s="322" t="s">
        <v>2359</v>
      </c>
      <c r="C332" s="322" t="s">
        <v>2358</v>
      </c>
      <c r="D332" s="872"/>
      <c r="E332" s="331">
        <v>45616</v>
      </c>
      <c r="F332" s="331">
        <v>45623</v>
      </c>
      <c r="G332" s="331">
        <v>45654</v>
      </c>
    </row>
    <row r="333" spans="1:7" s="330" customFormat="1" ht="12.75" customHeight="1">
      <c r="A333" s="332"/>
      <c r="B333" s="322"/>
      <c r="C333" s="322"/>
      <c r="D333" s="873"/>
      <c r="E333" s="331">
        <v>45623</v>
      </c>
      <c r="F333" s="331">
        <v>45630</v>
      </c>
      <c r="G333" s="331">
        <v>45661</v>
      </c>
    </row>
    <row r="334" spans="1:7" s="330" customFormat="1" ht="12.75" customHeight="1">
      <c r="A334" s="332"/>
      <c r="B334" s="334"/>
      <c r="C334" s="334"/>
      <c r="D334" s="335"/>
      <c r="E334" s="334"/>
      <c r="F334" s="334"/>
      <c r="G334" s="334"/>
    </row>
    <row r="335" spans="1:7" s="330" customFormat="1" ht="12.75" customHeight="1">
      <c r="A335" s="332" t="s">
        <v>2357</v>
      </c>
      <c r="B335" s="847" t="s">
        <v>19</v>
      </c>
      <c r="C335" s="847" t="s">
        <v>20</v>
      </c>
      <c r="D335" s="842" t="s">
        <v>21</v>
      </c>
      <c r="E335" s="842" t="s">
        <v>2328</v>
      </c>
      <c r="F335" s="333" t="s">
        <v>185</v>
      </c>
      <c r="G335" s="333" t="s">
        <v>2357</v>
      </c>
    </row>
    <row r="336" spans="1:7" s="330" customFormat="1" ht="12.75" customHeight="1">
      <c r="A336" s="332" t="s">
        <v>2356</v>
      </c>
      <c r="B336" s="848"/>
      <c r="C336" s="848"/>
      <c r="D336" s="842"/>
      <c r="E336" s="842"/>
      <c r="F336" s="333" t="s">
        <v>23</v>
      </c>
      <c r="G336" s="333" t="s">
        <v>24</v>
      </c>
    </row>
    <row r="337" spans="1:7" s="330" customFormat="1" ht="12.75" customHeight="1">
      <c r="A337" s="332"/>
      <c r="B337" s="331" t="s">
        <v>2355</v>
      </c>
      <c r="C337" s="331" t="s">
        <v>2354</v>
      </c>
      <c r="D337" s="871" t="s">
        <v>2353</v>
      </c>
      <c r="E337" s="331">
        <v>45595</v>
      </c>
      <c r="F337" s="331">
        <v>45602</v>
      </c>
      <c r="G337" s="331">
        <v>45633</v>
      </c>
    </row>
    <row r="338" spans="1:7" s="330" customFormat="1" ht="12.75" customHeight="1">
      <c r="A338" s="332"/>
      <c r="B338" s="331" t="s">
        <v>2352</v>
      </c>
      <c r="C338" s="331" t="s">
        <v>2351</v>
      </c>
      <c r="D338" s="872"/>
      <c r="E338" s="331">
        <v>45602</v>
      </c>
      <c r="F338" s="331">
        <v>45609</v>
      </c>
      <c r="G338" s="331">
        <v>45640</v>
      </c>
    </row>
    <row r="339" spans="1:7" s="330" customFormat="1" ht="12.75" customHeight="1">
      <c r="A339" s="332"/>
      <c r="B339" s="331"/>
      <c r="C339" s="331"/>
      <c r="D339" s="872"/>
      <c r="E339" s="331">
        <v>45609</v>
      </c>
      <c r="F339" s="331">
        <v>45616</v>
      </c>
      <c r="G339" s="331">
        <v>45647</v>
      </c>
    </row>
    <row r="340" spans="1:7" s="330" customFormat="1" ht="12.75" customHeight="1">
      <c r="A340" s="332"/>
      <c r="B340" s="331" t="s">
        <v>2350</v>
      </c>
      <c r="C340" s="331" t="s">
        <v>2349</v>
      </c>
      <c r="D340" s="872"/>
      <c r="E340" s="331">
        <v>45616</v>
      </c>
      <c r="F340" s="331">
        <v>45623</v>
      </c>
      <c r="G340" s="331">
        <v>45654</v>
      </c>
    </row>
    <row r="341" spans="1:7" s="330" customFormat="1" ht="12.75" customHeight="1">
      <c r="A341" s="332"/>
      <c r="B341" s="331" t="s">
        <v>2348</v>
      </c>
      <c r="C341" s="331" t="s">
        <v>2347</v>
      </c>
      <c r="D341" s="873"/>
      <c r="E341" s="331">
        <v>45623</v>
      </c>
      <c r="F341" s="331">
        <v>45630</v>
      </c>
      <c r="G341" s="331">
        <v>45661</v>
      </c>
    </row>
    <row r="342" spans="1:7">
      <c r="C342" s="329"/>
      <c r="D342" s="329"/>
      <c r="E342" s="329"/>
      <c r="G342" s="328"/>
    </row>
    <row r="343" spans="1:7">
      <c r="A343" s="327" t="s">
        <v>2346</v>
      </c>
      <c r="B343" s="847" t="s">
        <v>19</v>
      </c>
      <c r="C343" s="842" t="s">
        <v>20</v>
      </c>
      <c r="D343" s="866" t="s">
        <v>21</v>
      </c>
      <c r="E343" s="866" t="s">
        <v>2328</v>
      </c>
      <c r="F343" s="323" t="s">
        <v>185</v>
      </c>
      <c r="G343" s="323" t="s">
        <v>183</v>
      </c>
    </row>
    <row r="344" spans="1:7">
      <c r="A344" s="326" t="s">
        <v>2345</v>
      </c>
      <c r="B344" s="848"/>
      <c r="C344" s="842"/>
      <c r="D344" s="866"/>
      <c r="E344" s="866"/>
      <c r="F344" s="323" t="s">
        <v>23</v>
      </c>
      <c r="G344" s="323" t="s">
        <v>24</v>
      </c>
    </row>
    <row r="345" spans="1:7" ht="13.5" customHeight="1">
      <c r="B345" s="322" t="s">
        <v>2344</v>
      </c>
      <c r="C345" s="322" t="s">
        <v>2343</v>
      </c>
      <c r="D345" s="867" t="s">
        <v>2342</v>
      </c>
      <c r="E345" s="322">
        <v>45595</v>
      </c>
      <c r="F345" s="322">
        <v>45603</v>
      </c>
      <c r="G345" s="322">
        <v>45645</v>
      </c>
    </row>
    <row r="346" spans="1:7" ht="13.5" customHeight="1">
      <c r="B346" s="322" t="s">
        <v>2341</v>
      </c>
      <c r="C346" s="322" t="s">
        <v>2340</v>
      </c>
      <c r="D346" s="884"/>
      <c r="E346" s="322">
        <v>45602</v>
      </c>
      <c r="F346" s="322">
        <v>45610</v>
      </c>
      <c r="G346" s="322">
        <v>45652</v>
      </c>
    </row>
    <row r="347" spans="1:7" ht="13.5" customHeight="1">
      <c r="B347" s="322" t="s">
        <v>2339</v>
      </c>
      <c r="C347" s="322" t="s">
        <v>2338</v>
      </c>
      <c r="D347" s="884"/>
      <c r="E347" s="322">
        <v>45609</v>
      </c>
      <c r="F347" s="322">
        <v>45617</v>
      </c>
      <c r="G347" s="322">
        <v>45659</v>
      </c>
    </row>
    <row r="348" spans="1:7" ht="13.5" customHeight="1">
      <c r="B348" s="322" t="s">
        <v>2337</v>
      </c>
      <c r="C348" s="322" t="s">
        <v>2336</v>
      </c>
      <c r="D348" s="884"/>
      <c r="E348" s="322">
        <v>45616</v>
      </c>
      <c r="F348" s="322">
        <v>45624</v>
      </c>
      <c r="G348" s="322">
        <v>45666</v>
      </c>
    </row>
    <row r="349" spans="1:7" ht="13.5" customHeight="1">
      <c r="B349" s="322" t="s">
        <v>2335</v>
      </c>
      <c r="C349" s="322" t="s">
        <v>2334</v>
      </c>
      <c r="D349" s="868"/>
      <c r="E349" s="322">
        <v>45623</v>
      </c>
      <c r="F349" s="322">
        <v>45631</v>
      </c>
      <c r="G349" s="322">
        <v>45673</v>
      </c>
    </row>
    <row r="351" spans="1:7">
      <c r="A351" s="321" t="s">
        <v>2333</v>
      </c>
      <c r="B351" s="841" t="s">
        <v>19</v>
      </c>
      <c r="C351" s="841" t="s">
        <v>20</v>
      </c>
      <c r="D351" s="841" t="s">
        <v>21</v>
      </c>
      <c r="E351" s="841" t="s">
        <v>2328</v>
      </c>
      <c r="F351" s="323" t="s">
        <v>185</v>
      </c>
      <c r="G351" s="323" t="s">
        <v>2333</v>
      </c>
    </row>
    <row r="352" spans="1:7">
      <c r="A352" s="321" t="s">
        <v>2332</v>
      </c>
      <c r="B352" s="841"/>
      <c r="C352" s="841"/>
      <c r="D352" s="841"/>
      <c r="E352" s="841"/>
      <c r="F352" s="323" t="s">
        <v>23</v>
      </c>
      <c r="G352" s="323" t="s">
        <v>24</v>
      </c>
    </row>
    <row r="353" spans="1:7" ht="13.5" customHeight="1">
      <c r="A353" s="325"/>
      <c r="B353" s="322"/>
      <c r="C353" s="322"/>
      <c r="D353" s="867" t="s">
        <v>2329</v>
      </c>
      <c r="E353" s="322">
        <v>45595</v>
      </c>
      <c r="F353" s="322">
        <v>45600</v>
      </c>
      <c r="G353" s="322">
        <v>45612</v>
      </c>
    </row>
    <row r="354" spans="1:7" ht="13.5" customHeight="1">
      <c r="A354" s="325"/>
      <c r="B354" s="322" t="s">
        <v>2324</v>
      </c>
      <c r="C354" s="322" t="s">
        <v>2323</v>
      </c>
      <c r="D354" s="884"/>
      <c r="E354" s="322">
        <v>45602</v>
      </c>
      <c r="F354" s="322">
        <v>45607</v>
      </c>
      <c r="G354" s="322">
        <v>45619</v>
      </c>
    </row>
    <row r="355" spans="1:7" ht="13.5" customHeight="1">
      <c r="A355" s="325"/>
      <c r="B355" s="322" t="s">
        <v>2322</v>
      </c>
      <c r="C355" s="322" t="s">
        <v>1647</v>
      </c>
      <c r="D355" s="884"/>
      <c r="E355" s="322">
        <v>45609</v>
      </c>
      <c r="F355" s="322">
        <v>45614</v>
      </c>
      <c r="G355" s="322">
        <v>45626</v>
      </c>
    </row>
    <row r="356" spans="1:7" ht="13.5" customHeight="1">
      <c r="A356" s="325"/>
      <c r="B356" s="322" t="s">
        <v>2321</v>
      </c>
      <c r="C356" s="322" t="s">
        <v>2320</v>
      </c>
      <c r="D356" s="884"/>
      <c r="E356" s="322">
        <v>45616</v>
      </c>
      <c r="F356" s="322">
        <v>45621</v>
      </c>
      <c r="G356" s="322">
        <v>45633</v>
      </c>
    </row>
    <row r="357" spans="1:7" ht="13.5" customHeight="1">
      <c r="A357" s="325"/>
      <c r="B357" s="322" t="s">
        <v>2319</v>
      </c>
      <c r="C357" s="322" t="s">
        <v>2318</v>
      </c>
      <c r="D357" s="868"/>
      <c r="E357" s="322">
        <v>45623</v>
      </c>
      <c r="F357" s="322">
        <v>45628</v>
      </c>
      <c r="G357" s="322">
        <v>45640</v>
      </c>
    </row>
    <row r="358" spans="1:7">
      <c r="B358" s="322"/>
      <c r="C358" s="322"/>
      <c r="D358" s="324"/>
      <c r="E358" s="324"/>
      <c r="F358" s="324"/>
      <c r="G358" s="324"/>
    </row>
    <row r="359" spans="1:7">
      <c r="A359" s="321" t="s">
        <v>2331</v>
      </c>
      <c r="B359" s="841" t="s">
        <v>19</v>
      </c>
      <c r="C359" s="841" t="s">
        <v>20</v>
      </c>
      <c r="D359" s="841" t="s">
        <v>21</v>
      </c>
      <c r="E359" s="841" t="s">
        <v>2328</v>
      </c>
      <c r="F359" s="323" t="s">
        <v>185</v>
      </c>
      <c r="G359" s="323" t="s">
        <v>65</v>
      </c>
    </row>
    <row r="360" spans="1:7">
      <c r="A360" s="321" t="s">
        <v>2330</v>
      </c>
      <c r="B360" s="841"/>
      <c r="C360" s="841"/>
      <c r="D360" s="841"/>
      <c r="E360" s="841"/>
      <c r="F360" s="323" t="s">
        <v>23</v>
      </c>
      <c r="G360" s="323" t="s">
        <v>24</v>
      </c>
    </row>
    <row r="361" spans="1:7" ht="14.25" customHeight="1">
      <c r="B361" s="322"/>
      <c r="C361" s="322"/>
      <c r="D361" s="867" t="s">
        <v>2329</v>
      </c>
      <c r="E361" s="322">
        <v>45595</v>
      </c>
      <c r="F361" s="322">
        <v>45600</v>
      </c>
      <c r="G361" s="322">
        <v>45616</v>
      </c>
    </row>
    <row r="362" spans="1:7" ht="13.5" customHeight="1">
      <c r="B362" s="322" t="s">
        <v>2324</v>
      </c>
      <c r="C362" s="322" t="s">
        <v>2323</v>
      </c>
      <c r="D362" s="884"/>
      <c r="E362" s="322">
        <v>45602</v>
      </c>
      <c r="F362" s="322">
        <v>45607</v>
      </c>
      <c r="G362" s="322">
        <v>45623</v>
      </c>
    </row>
    <row r="363" spans="1:7" ht="13.5" customHeight="1">
      <c r="B363" s="322" t="s">
        <v>2322</v>
      </c>
      <c r="C363" s="322" t="s">
        <v>1647</v>
      </c>
      <c r="D363" s="884"/>
      <c r="E363" s="322">
        <v>45609</v>
      </c>
      <c r="F363" s="322">
        <v>45614</v>
      </c>
      <c r="G363" s="322">
        <v>45630</v>
      </c>
    </row>
    <row r="364" spans="1:7" ht="14.25" customHeight="1">
      <c r="B364" s="322" t="s">
        <v>2321</v>
      </c>
      <c r="C364" s="322" t="s">
        <v>2320</v>
      </c>
      <c r="D364" s="884"/>
      <c r="E364" s="322">
        <v>45616</v>
      </c>
      <c r="F364" s="322">
        <v>45621</v>
      </c>
      <c r="G364" s="322">
        <v>45637</v>
      </c>
    </row>
    <row r="365" spans="1:7" ht="14.25" customHeight="1">
      <c r="B365" s="322" t="s">
        <v>2319</v>
      </c>
      <c r="C365" s="322" t="s">
        <v>2318</v>
      </c>
      <c r="D365" s="868"/>
      <c r="E365" s="322">
        <v>45623</v>
      </c>
      <c r="F365" s="322">
        <v>45628</v>
      </c>
      <c r="G365" s="322">
        <v>45644</v>
      </c>
    </row>
    <row r="366" spans="1:7">
      <c r="B366" s="322"/>
      <c r="C366" s="322"/>
    </row>
    <row r="367" spans="1:7">
      <c r="A367" s="321" t="s">
        <v>2327</v>
      </c>
      <c r="B367" s="847" t="s">
        <v>19</v>
      </c>
      <c r="C367" s="847" t="s">
        <v>20</v>
      </c>
      <c r="D367" s="866" t="s">
        <v>21</v>
      </c>
      <c r="E367" s="866" t="s">
        <v>2328</v>
      </c>
      <c r="F367" s="323" t="s">
        <v>185</v>
      </c>
      <c r="G367" s="323" t="s">
        <v>2327</v>
      </c>
    </row>
    <row r="368" spans="1:7">
      <c r="A368" s="321" t="s">
        <v>2326</v>
      </c>
      <c r="B368" s="848"/>
      <c r="C368" s="848"/>
      <c r="D368" s="866"/>
      <c r="E368" s="866"/>
      <c r="F368" s="323" t="s">
        <v>23</v>
      </c>
      <c r="G368" s="323" t="s">
        <v>24</v>
      </c>
    </row>
    <row r="369" spans="2:7" ht="13.5" customHeight="1">
      <c r="B369" s="322"/>
      <c r="C369" s="322"/>
      <c r="D369" s="867" t="s">
        <v>2325</v>
      </c>
      <c r="E369" s="322">
        <v>45596</v>
      </c>
      <c r="F369" s="322">
        <v>45602</v>
      </c>
      <c r="G369" s="322">
        <v>45617</v>
      </c>
    </row>
    <row r="370" spans="2:7" ht="13.5" customHeight="1">
      <c r="B370" s="322" t="s">
        <v>2324</v>
      </c>
      <c r="C370" s="322" t="s">
        <v>2323</v>
      </c>
      <c r="D370" s="884"/>
      <c r="E370" s="322">
        <v>45603</v>
      </c>
      <c r="F370" s="322">
        <v>45609</v>
      </c>
      <c r="G370" s="322">
        <v>45624</v>
      </c>
    </row>
    <row r="371" spans="2:7" ht="13.5" customHeight="1">
      <c r="B371" s="322" t="s">
        <v>2322</v>
      </c>
      <c r="C371" s="322" t="s">
        <v>1647</v>
      </c>
      <c r="D371" s="884"/>
      <c r="E371" s="322">
        <v>45610</v>
      </c>
      <c r="F371" s="322">
        <v>45616</v>
      </c>
      <c r="G371" s="322">
        <v>45631</v>
      </c>
    </row>
    <row r="372" spans="2:7" ht="13.5" customHeight="1">
      <c r="B372" s="322" t="s">
        <v>2321</v>
      </c>
      <c r="C372" s="322" t="s">
        <v>2320</v>
      </c>
      <c r="D372" s="884"/>
      <c r="E372" s="322">
        <v>45617</v>
      </c>
      <c r="F372" s="322">
        <v>45623</v>
      </c>
      <c r="G372" s="322">
        <v>45638</v>
      </c>
    </row>
    <row r="373" spans="2:7" ht="13.5" customHeight="1">
      <c r="B373" s="322" t="s">
        <v>2319</v>
      </c>
      <c r="C373" s="322" t="s">
        <v>2318</v>
      </c>
      <c r="D373" s="868"/>
      <c r="E373" s="322">
        <v>45624</v>
      </c>
      <c r="F373" s="322">
        <v>45630</v>
      </c>
      <c r="G373" s="322">
        <v>45645</v>
      </c>
    </row>
  </sheetData>
  <mergeCells count="207">
    <mergeCell ref="D337:D341"/>
    <mergeCell ref="D345:D349"/>
    <mergeCell ref="D353:D357"/>
    <mergeCell ref="D361:D365"/>
    <mergeCell ref="D369:D373"/>
    <mergeCell ref="E269:E270"/>
    <mergeCell ref="E237:E238"/>
    <mergeCell ref="E197:E198"/>
    <mergeCell ref="E294:E295"/>
    <mergeCell ref="E367:E368"/>
    <mergeCell ref="E359:E360"/>
    <mergeCell ref="E351:E352"/>
    <mergeCell ref="E343:E344"/>
    <mergeCell ref="D313:D317"/>
    <mergeCell ref="D311:D312"/>
    <mergeCell ref="E261:E262"/>
    <mergeCell ref="E286:E287"/>
    <mergeCell ref="E335:E336"/>
    <mergeCell ref="E327:E328"/>
    <mergeCell ref="E311:E312"/>
    <mergeCell ref="E164:E165"/>
    <mergeCell ref="E319:E320"/>
    <mergeCell ref="E229:E230"/>
    <mergeCell ref="E189:E190"/>
    <mergeCell ref="E221:E222"/>
    <mergeCell ref="D271:D275"/>
    <mergeCell ref="D280:D284"/>
    <mergeCell ref="D205:D206"/>
    <mergeCell ref="D197:D198"/>
    <mergeCell ref="E303:E304"/>
    <mergeCell ref="E277:E279"/>
    <mergeCell ref="D269:D270"/>
    <mergeCell ref="D329:D333"/>
    <mergeCell ref="D305:D309"/>
    <mergeCell ref="D294:D295"/>
    <mergeCell ref="C303:C304"/>
    <mergeCell ref="D288:D292"/>
    <mergeCell ref="D296:D301"/>
    <mergeCell ref="E155:E156"/>
    <mergeCell ref="D321:D325"/>
    <mergeCell ref="D183:D187"/>
    <mergeCell ref="D191:D195"/>
    <mergeCell ref="D199:D203"/>
    <mergeCell ref="D207:D211"/>
    <mergeCell ref="D155:D156"/>
    <mergeCell ref="B205:B206"/>
    <mergeCell ref="B213:B214"/>
    <mergeCell ref="C197:C198"/>
    <mergeCell ref="C189:C190"/>
    <mergeCell ref="D173:D174"/>
    <mergeCell ref="D261:D262"/>
    <mergeCell ref="D239:D243"/>
    <mergeCell ref="D247:D251"/>
    <mergeCell ref="D255:D259"/>
    <mergeCell ref="D215:D219"/>
    <mergeCell ref="D343:D344"/>
    <mergeCell ref="B294:B295"/>
    <mergeCell ref="C327:C328"/>
    <mergeCell ref="B319:B320"/>
    <mergeCell ref="B343:B344"/>
    <mergeCell ref="B155:B156"/>
    <mergeCell ref="B189:B190"/>
    <mergeCell ref="B221:B222"/>
    <mergeCell ref="C269:C270"/>
    <mergeCell ref="C286:C287"/>
    <mergeCell ref="D229:D230"/>
    <mergeCell ref="C221:C222"/>
    <mergeCell ref="C261:C262"/>
    <mergeCell ref="D286:D287"/>
    <mergeCell ref="B277:B279"/>
    <mergeCell ref="B286:B287"/>
    <mergeCell ref="C277:C279"/>
    <mergeCell ref="D213:D214"/>
    <mergeCell ref="B261:B262"/>
    <mergeCell ref="C245:C246"/>
    <mergeCell ref="B245:B246"/>
    <mergeCell ref="B253:B254"/>
    <mergeCell ref="B269:B270"/>
    <mergeCell ref="B197:B198"/>
    <mergeCell ref="C359:C360"/>
    <mergeCell ref="B367:B368"/>
    <mergeCell ref="C367:C368"/>
    <mergeCell ref="D359:D360"/>
    <mergeCell ref="D367:D368"/>
    <mergeCell ref="B359:B360"/>
    <mergeCell ref="E15:E16"/>
    <mergeCell ref="E23:E24"/>
    <mergeCell ref="B15:B16"/>
    <mergeCell ref="D15:D16"/>
    <mergeCell ref="B23:B24"/>
    <mergeCell ref="C23:C24"/>
    <mergeCell ref="D64:D65"/>
    <mergeCell ref="E56:E57"/>
    <mergeCell ref="E81:E82"/>
    <mergeCell ref="B39:B40"/>
    <mergeCell ref="D56:D57"/>
    <mergeCell ref="C73:C74"/>
    <mergeCell ref="C146:C147"/>
    <mergeCell ref="D245:D246"/>
    <mergeCell ref="D237:D238"/>
    <mergeCell ref="C237:C238"/>
    <mergeCell ref="D73:D74"/>
    <mergeCell ref="C81:C82"/>
    <mergeCell ref="A1:G1"/>
    <mergeCell ref="A4:G4"/>
    <mergeCell ref="B7:B8"/>
    <mergeCell ref="E7:E8"/>
    <mergeCell ref="C7:C8"/>
    <mergeCell ref="D7:D8"/>
    <mergeCell ref="D23:D24"/>
    <mergeCell ref="C15:C16"/>
    <mergeCell ref="E64:E65"/>
    <mergeCell ref="D31:D32"/>
    <mergeCell ref="C31:C32"/>
    <mergeCell ref="B48:B49"/>
    <mergeCell ref="C48:C49"/>
    <mergeCell ref="D48:D49"/>
    <mergeCell ref="B56:B57"/>
    <mergeCell ref="C56:C57"/>
    <mergeCell ref="B64:B65"/>
    <mergeCell ref="C64:C65"/>
    <mergeCell ref="E31:E32"/>
    <mergeCell ref="B31:B32"/>
    <mergeCell ref="E39:E40"/>
    <mergeCell ref="D39:D40"/>
    <mergeCell ref="E48:E49"/>
    <mergeCell ref="C39:C40"/>
    <mergeCell ref="E245:E246"/>
    <mergeCell ref="E253:E254"/>
    <mergeCell ref="D253:D254"/>
    <mergeCell ref="E205:E206"/>
    <mergeCell ref="E138:E139"/>
    <mergeCell ref="C121:C122"/>
    <mergeCell ref="E213:E214"/>
    <mergeCell ref="E173:E174"/>
    <mergeCell ref="E181:E182"/>
    <mergeCell ref="D189:D190"/>
    <mergeCell ref="D181:D182"/>
    <mergeCell ref="D221:D222"/>
    <mergeCell ref="E129:E130"/>
    <mergeCell ref="C173:C174"/>
    <mergeCell ref="C181:C182"/>
    <mergeCell ref="C205:C206"/>
    <mergeCell ref="E146:E147"/>
    <mergeCell ref="D146:D147"/>
    <mergeCell ref="C105:C106"/>
    <mergeCell ref="B121:B122"/>
    <mergeCell ref="B129:B130"/>
    <mergeCell ref="D129:D130"/>
    <mergeCell ref="E105:E106"/>
    <mergeCell ref="D81:D82"/>
    <mergeCell ref="E89:E90"/>
    <mergeCell ref="E113:E114"/>
    <mergeCell ref="E121:E122"/>
    <mergeCell ref="B81:B82"/>
    <mergeCell ref="E97:E98"/>
    <mergeCell ref="D91:D95"/>
    <mergeCell ref="D99:D103"/>
    <mergeCell ref="D115:D119"/>
    <mergeCell ref="E73:E74"/>
    <mergeCell ref="C89:C90"/>
    <mergeCell ref="D89:D90"/>
    <mergeCell ref="D97:D98"/>
    <mergeCell ref="B89:B90"/>
    <mergeCell ref="B97:B98"/>
    <mergeCell ref="B105:B106"/>
    <mergeCell ref="C155:C156"/>
    <mergeCell ref="B181:B182"/>
    <mergeCell ref="B164:B165"/>
    <mergeCell ref="C164:C165"/>
    <mergeCell ref="D164:D165"/>
    <mergeCell ref="C138:C139"/>
    <mergeCell ref="D138:D139"/>
    <mergeCell ref="B173:B174"/>
    <mergeCell ref="B146:B147"/>
    <mergeCell ref="B138:B139"/>
    <mergeCell ref="B73:B74"/>
    <mergeCell ref="D105:D106"/>
    <mergeCell ref="C129:C130"/>
    <mergeCell ref="C113:C114"/>
    <mergeCell ref="D113:D114"/>
    <mergeCell ref="D121:D122"/>
    <mergeCell ref="C97:C98"/>
    <mergeCell ref="B351:B352"/>
    <mergeCell ref="C351:C352"/>
    <mergeCell ref="D351:D352"/>
    <mergeCell ref="D327:D328"/>
    <mergeCell ref="D303:D304"/>
    <mergeCell ref="B113:B114"/>
    <mergeCell ref="C213:C214"/>
    <mergeCell ref="B335:B336"/>
    <mergeCell ref="C335:C336"/>
    <mergeCell ref="D335:D336"/>
    <mergeCell ref="B229:B230"/>
    <mergeCell ref="B237:B238"/>
    <mergeCell ref="D223:D227"/>
    <mergeCell ref="C253:C254"/>
    <mergeCell ref="C229:C230"/>
    <mergeCell ref="B327:B328"/>
    <mergeCell ref="B311:B312"/>
    <mergeCell ref="C343:C344"/>
    <mergeCell ref="C311:C312"/>
    <mergeCell ref="C294:C295"/>
    <mergeCell ref="D277:D279"/>
    <mergeCell ref="C319:C320"/>
    <mergeCell ref="D319:D320"/>
    <mergeCell ref="B303:B304"/>
  </mergeCells>
  <phoneticPr fontId="10" type="noConversion"/>
  <hyperlinks>
    <hyperlink ref="A113" r:id="rId1" display="https://www.cma-cgm.com/ebusiness/schedules/port/detail?POLDescription=PIPAVAV%20%3B%20IN%20%3B%20INPAV&amp;ActualPOLDescription=PIPAVAV%20%3B%20IN%20%3B%20INPAV"/>
    <hyperlink ref="B83" r:id="rId2" location="/schedule?portname=WAN%20HAI%20272" display="https://cn.wanhai.com/cec/ - /schedule?portname=WAN%20HAI%20272"/>
    <hyperlink ref="B84" r:id="rId3" location="/schedule?portname=WAN%20HAI%20177" display="https://cn.wanhai.com/cec/ - /schedule?portname=WAN%20HAI%20177"/>
    <hyperlink ref="B85" r:id="rId4" location="/schedule?portname=WAN%20HAI%20171" display="https://cn.wanhai.com/cec/ - /schedule?portname=WAN%20HAI%20171"/>
    <hyperlink ref="B86" r:id="rId5" location="/schedule?portname=WAN%20HAI%20276" display="https://cn.wanhai.com/cec/ - /schedule?portname=WAN%20HAI%20276"/>
    <hyperlink ref="B91" r:id="rId6" location="/schedule?portname=WAN%20HAI%20272" display="https://cn.wanhai.com/cec/ - /schedule?portname=WAN%20HAI%20272"/>
    <hyperlink ref="B92" r:id="rId7" location="/schedule?portname=WAN%20HAI%20177" display="https://cn.wanhai.com/cec/ - /schedule?portname=WAN%20HAI%20177"/>
    <hyperlink ref="B93" r:id="rId8" location="/schedule?portname=WAN%20HAI%20171" display="https://cn.wanhai.com/cec/ - /schedule?portname=WAN%20HAI%20171"/>
    <hyperlink ref="B94" r:id="rId9" location="/schedule?portname=WAN%20HAI%20276" display="https://cn.wanhai.com/cec/ - /schedule?portname=WAN%20HAI%20276"/>
    <hyperlink ref="B99" r:id="rId10" location="/schedule?portname=WAN%20HAI%20328" display="https://cn.wanhai.com/cec/ - /schedule?portname=WAN%20HAI%20328"/>
    <hyperlink ref="B100" r:id="rId11" location="/schedule?portname=BALTIMORE%20EXPRESS" display="https://cn.wanhai.com/cec/ - /schedule?portname=BALTIMORE%20EXPRESS"/>
    <hyperlink ref="B101" r:id="rId12" location="/schedule?portname=XIN%20CHANG%20SHU" display="https://cn.wanhai.com/cec/ - /schedule?portname=XIN%20CHANG%20SHU"/>
    <hyperlink ref="B102" r:id="rId13" location="/schedule?portname=WAN%20HAI%20367" display="https://cn.wanhai.com/cec/ - /schedule?portname=WAN%20HAI%20367"/>
    <hyperlink ref="B132" r:id="rId14" location="/schedule?portname=USSAMA%20BHUM" display="https://cn.wanhai.com/cec/ - /schedule?portname=USSAMA%20BHUM"/>
    <hyperlink ref="B134" r:id="rId15" location="/schedule?portname=KOTA%20PRIMROSE" display="https://cn.wanhai.com/cec/ - /schedule?portname=KOTA%20PRIMROSE"/>
    <hyperlink ref="B136" r:id="rId16" location="/schedule?portname=BHUDTHI%20BHUM" display="https://cn.wanhai.com/cec/ - /schedule?portname=BHUDTHI%20BHUM"/>
    <hyperlink ref="B131" r:id="rId17" location="/schedule?portname=KOTA%20PLUMBAGO" display="https://cn.wanhai.com/cec/ - /schedule?portname=KOTA%20PLUMBAGO"/>
    <hyperlink ref="B140" r:id="rId18" location="/schedule?portname=WAN%20HAI%20363" display="https://cn.wanhai.com/cec/ - /schedule?portname=WAN%20HAI%20363"/>
    <hyperlink ref="B141" r:id="rId19" location="/schedule?portname=INTERASIA%20INSPIRATION" display="https://cn.wanhai.com/cec/ - /schedule?portname=INTERASIA%20INSPIRATION"/>
    <hyperlink ref="B142" r:id="rId20" location="/schedule?portname=JEJU%20ISLAND" display="https://cn.wanhai.com/cec/ - /schedule?portname=JEJU%20ISLAND"/>
    <hyperlink ref="B143" r:id="rId21" location="/schedule?portname=WAN%20HAI%20367" display="https://cn.wanhai.com/cec/ - /schedule?portname=WAN%20HAI%20367"/>
    <hyperlink ref="B157" r:id="rId22" location="/schedule?portname=NORTHERN%20GUARD" display="https://cn.wanhai.com/cec/ - /schedule?portname=NORTHERN%20GUARD"/>
    <hyperlink ref="B167" r:id="rId23" location="/schedule?portname=WAN%20HAI%20502" display="https://cn.wanhai.com/cec/ - /schedule?portname=WAN%20HAI%20502"/>
    <hyperlink ref="B166" r:id="rId24" location="/schedule?portname=WAN%20HAI%20627" display="https://cn.wanhai.com/cec/ - /schedule?portname=WAN%20HAI%20627"/>
    <hyperlink ref="B159" r:id="rId25" location="/schedule?portname=WAN%20HAI%20510" display="https://cn.wanhai.com/cec/ - /schedule?portname=WAN%20HAI%20510"/>
    <hyperlink ref="B168" r:id="rId26" location="/schedule?portname=BEIJING%20BRIDGE" display="https://cn.wanhai.com/cec/ - /schedule?portname=BEIJING%20BRIDGE"/>
    <hyperlink ref="B169" r:id="rId27" location="/schedule?portname=INTERASIA%20HORIZON" display="https://cn.wanhai.com/cec/ - /schedule?portname=INTERASIA%20HORIZON"/>
    <hyperlink ref="B170" r:id="rId28" location="/schedule?portname=WAN%20HAI%20521" display="https://cn.wanhai.com/cec/ - /schedule?portname=WAN%20HAI%20521"/>
    <hyperlink ref="B160" r:id="rId29" location="/schedule?portname=SEASPAN%20BRISBANE" display="https://cn.wanhai.com/cec/ - /schedule?portname=SEASPAN%20BRISBANE"/>
    <hyperlink ref="B162" r:id="rId30" location="/schedule?portname=WAN%20HAI%20613" display="https://cn.wanhai.com/cec/ - /schedule?portname=WAN%20HAI%20613"/>
    <hyperlink ref="B191" r:id="rId31" display="https://www.maersk.com.cn/schedules/vesselSchedules?vesselCode=579&amp;fromDate=2024-11-01"/>
    <hyperlink ref="B192" r:id="rId32" display="https://www.maersk.com.cn/schedules/vesselSchedules?vesselCode=CJ7&amp;fromDate=2024-11-01"/>
    <hyperlink ref="B193" r:id="rId33" display="https://www.maersk.com.cn/schedules/vesselSchedules?vesselCode=1CM&amp;fromDate=2024-11-01"/>
    <hyperlink ref="B194" r:id="rId34" display="https://www.maersk.com.cn/schedules/vesselSchedules?vesselCode=H7H&amp;fromDate=2024-11-29"/>
    <hyperlink ref="B223" r:id="rId35" display="https://www.maersk.com.cn/schedules/vesselSchedules?vesselCode=579&amp;fromDate=2024-11-01"/>
    <hyperlink ref="B224" r:id="rId36" display="https://www.maersk.com.cn/schedules/vesselSchedules?vesselCode=CJ7&amp;fromDate=2024-11-01"/>
    <hyperlink ref="B225" r:id="rId37" display="https://www.maersk.com.cn/schedules/vesselSchedules?vesselCode=1CM&amp;fromDate=2024-11-01"/>
    <hyperlink ref="B226" r:id="rId38" display="https://www.maersk.com.cn/schedules/vesselSchedules?vesselCode=H7H&amp;fromDate=2024-11-29"/>
    <hyperlink ref="B337" r:id="rId39" location="/schedule?portname=BALTIMORE%20EXPRESS" display="https://cn.wanhai.com/cec/ - /schedule?portname=BALTIMORE%20EXPRESS"/>
    <hyperlink ref="B338" r:id="rId40" location="/schedule?portname=WAN%20HAI%20A13" display="https://cn.wanhai.com/cec/ - /schedule?portname=WAN%20HAI%20A13"/>
    <hyperlink ref="B340" r:id="rId41" location="/schedule?portname=WAN%20HAI%20A17" display="https://cn.wanhai.com/cec/ - /schedule?portname=WAN%20HAI%20A17"/>
    <hyperlink ref="B341" r:id="rId42" location="/schedule?portname=ATLANTA%20EXPRESS" display="https://cn.wanhai.com/cec/ - /schedule?portname=ATLANTA%20EXPRESS"/>
    <hyperlink ref="B75" r:id="rId43" display="https://www.maersk.com.cn/schedules/vesselSchedules?vesselCode=EH7&amp;fromDate=2024-11-01"/>
    <hyperlink ref="B76" r:id="rId44" display="https://www.maersk.com.cn/schedules/vesselSchedules?vesselCode=EO8&amp;fromDate=2024-11-01"/>
    <hyperlink ref="B77" r:id="rId45" display="https://www.maersk.com.cn/schedules/vesselSchedules?vesselCode=EP4&amp;fromDate=2024-11-01"/>
    <hyperlink ref="B78" r:id="rId46" display="https://www.maersk.com.cn/schedules/vesselSchedules?vesselCode=EP3&amp;fromDate=2024-11-01"/>
  </hyperlinks>
  <pageMargins left="0.69930555555555596" right="0.69930555555555596" top="0.75" bottom="0.75" header="0.3" footer="0.3"/>
  <pageSetup paperSize="9" orientation="portrait" horizontalDpi="200" verticalDpi="300" r:id="rId47"/>
  <drawing r:id="rId48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Normal="100" workbookViewId="0">
      <selection activeCell="C8" sqref="C8"/>
    </sheetView>
  </sheetViews>
  <sheetFormatPr defaultRowHeight="15.75"/>
  <cols>
    <col min="1" max="1" width="4.375" style="404" customWidth="1"/>
    <col min="2" max="2" width="43.875" style="403" customWidth="1"/>
    <col min="3" max="3" width="15.125" style="402" customWidth="1"/>
    <col min="4" max="4" width="13.75" style="401" bestFit="1" customWidth="1"/>
    <col min="5" max="5" width="14.875" style="401" customWidth="1"/>
    <col min="6" max="6" width="13.125" style="401" customWidth="1"/>
    <col min="7" max="7" width="21.375" style="401" bestFit="1" customWidth="1"/>
    <col min="8" max="8" width="23.25" style="401" customWidth="1"/>
    <col min="9" max="16384" width="9" style="401"/>
  </cols>
  <sheetData>
    <row r="1" spans="1:8" ht="67.5" customHeight="1">
      <c r="A1" s="981" t="s">
        <v>3370</v>
      </c>
      <c r="B1" s="982"/>
      <c r="C1" s="981"/>
      <c r="D1" s="981"/>
      <c r="E1" s="981"/>
      <c r="F1" s="982"/>
      <c r="G1" s="981"/>
    </row>
    <row r="2" spans="1:8" ht="33.75" customHeight="1">
      <c r="A2" s="983" t="s">
        <v>16</v>
      </c>
      <c r="B2" s="984"/>
      <c r="C2" s="619"/>
      <c r="D2" s="618"/>
      <c r="E2" s="618"/>
      <c r="F2" s="618"/>
      <c r="G2" s="617">
        <v>45597</v>
      </c>
    </row>
    <row r="3" spans="1:8" s="402" customFormat="1" ht="21.75" customHeight="1">
      <c r="A3" s="616"/>
      <c r="B3" s="985"/>
      <c r="C3" s="986"/>
      <c r="D3" s="986"/>
      <c r="E3" s="986"/>
      <c r="F3" s="986"/>
      <c r="G3" s="986"/>
      <c r="H3" s="401"/>
    </row>
    <row r="4" spans="1:8" s="402" customFormat="1" ht="15" customHeight="1">
      <c r="A4" s="615" t="s">
        <v>17</v>
      </c>
      <c r="B4" s="615"/>
      <c r="C4" s="615"/>
      <c r="D4" s="615"/>
      <c r="E4" s="615"/>
      <c r="F4" s="615"/>
      <c r="G4" s="615"/>
    </row>
    <row r="5" spans="1:8" s="460" customFormat="1" ht="15" customHeight="1">
      <c r="A5" s="989" t="s">
        <v>3369</v>
      </c>
      <c r="B5" s="989"/>
      <c r="C5" s="614"/>
      <c r="D5" s="613"/>
      <c r="E5" s="613"/>
      <c r="F5" s="612"/>
      <c r="G5" s="612"/>
    </row>
    <row r="6" spans="1:8" s="412" customFormat="1" ht="15" customHeight="1">
      <c r="A6" s="583"/>
      <c r="B6" s="890" t="s">
        <v>1069</v>
      </c>
      <c r="C6" s="991" t="s">
        <v>20</v>
      </c>
      <c r="D6" s="991" t="s">
        <v>3173</v>
      </c>
      <c r="E6" s="585" t="s">
        <v>2681</v>
      </c>
      <c r="F6" s="586" t="s">
        <v>5</v>
      </c>
      <c r="G6" s="585" t="s">
        <v>43</v>
      </c>
    </row>
    <row r="7" spans="1:8" s="412" customFormat="1" ht="15" customHeight="1">
      <c r="A7" s="583"/>
      <c r="B7" s="890"/>
      <c r="C7" s="991"/>
      <c r="D7" s="991"/>
      <c r="E7" s="585" t="s">
        <v>2680</v>
      </c>
      <c r="F7" s="586" t="s">
        <v>23</v>
      </c>
      <c r="G7" s="585" t="s">
        <v>24</v>
      </c>
    </row>
    <row r="8" spans="1:8" s="412" customFormat="1" ht="15" customHeight="1">
      <c r="A8" s="583"/>
      <c r="B8" s="455" t="s">
        <v>2234</v>
      </c>
      <c r="C8" s="455" t="s">
        <v>2243</v>
      </c>
      <c r="D8" s="973" t="s">
        <v>3368</v>
      </c>
      <c r="E8" s="611">
        <f>F8-6</f>
        <v>45591</v>
      </c>
      <c r="F8" s="591">
        <v>45597</v>
      </c>
      <c r="G8" s="418">
        <f>F8+40</f>
        <v>45637</v>
      </c>
    </row>
    <row r="9" spans="1:8" s="412" customFormat="1" ht="15" customHeight="1">
      <c r="A9" s="583"/>
      <c r="B9" s="455" t="s">
        <v>3321</v>
      </c>
      <c r="C9" s="455" t="s">
        <v>3320</v>
      </c>
      <c r="D9" s="974"/>
      <c r="E9" s="611">
        <f>F9-6</f>
        <v>45598</v>
      </c>
      <c r="F9" s="418">
        <f>F8+7</f>
        <v>45604</v>
      </c>
      <c r="G9" s="418">
        <f>F9+40</f>
        <v>45644</v>
      </c>
    </row>
    <row r="10" spans="1:8" s="412" customFormat="1" ht="15" customHeight="1">
      <c r="A10" s="583"/>
      <c r="B10" s="455" t="s">
        <v>2145</v>
      </c>
      <c r="C10" s="455" t="s">
        <v>3319</v>
      </c>
      <c r="D10" s="974"/>
      <c r="E10" s="611">
        <f>F10-6</f>
        <v>45605</v>
      </c>
      <c r="F10" s="418">
        <f>F9+7</f>
        <v>45611</v>
      </c>
      <c r="G10" s="418">
        <f>F10+40</f>
        <v>45651</v>
      </c>
    </row>
    <row r="11" spans="1:8" s="412" customFormat="1" ht="15" customHeight="1">
      <c r="A11" s="583"/>
      <c r="B11" s="455" t="s">
        <v>2231</v>
      </c>
      <c r="C11" s="455" t="s">
        <v>3318</v>
      </c>
      <c r="D11" s="974"/>
      <c r="E11" s="611">
        <f>F11-6</f>
        <v>45612</v>
      </c>
      <c r="F11" s="418">
        <f>F10+7</f>
        <v>45618</v>
      </c>
      <c r="G11" s="418">
        <f>F11+40</f>
        <v>45658</v>
      </c>
    </row>
    <row r="12" spans="1:8" s="412" customFormat="1" ht="15" customHeight="1">
      <c r="A12" s="583"/>
      <c r="B12" s="406" t="s">
        <v>2684</v>
      </c>
      <c r="C12" s="406" t="s">
        <v>2683</v>
      </c>
      <c r="D12" s="975"/>
      <c r="E12" s="611">
        <f>F12-6</f>
        <v>45619</v>
      </c>
      <c r="F12" s="418">
        <f>F11+7</f>
        <v>45625</v>
      </c>
      <c r="G12" s="418">
        <f>F12+40</f>
        <v>45665</v>
      </c>
    </row>
    <row r="13" spans="1:8" s="422" customFormat="1" ht="15" customHeight="1">
      <c r="A13" s="995" t="s">
        <v>3366</v>
      </c>
      <c r="B13" s="995"/>
      <c r="C13" s="596"/>
      <c r="D13" s="596"/>
      <c r="E13" s="588"/>
      <c r="F13" s="587"/>
      <c r="G13" s="587"/>
    </row>
    <row r="14" spans="1:8" s="412" customFormat="1" ht="15" customHeight="1">
      <c r="A14" s="583"/>
      <c r="B14" s="890" t="s">
        <v>1069</v>
      </c>
      <c r="C14" s="991" t="s">
        <v>20</v>
      </c>
      <c r="D14" s="991" t="s">
        <v>4</v>
      </c>
      <c r="E14" s="585" t="s">
        <v>2681</v>
      </c>
      <c r="F14" s="586" t="s">
        <v>5</v>
      </c>
      <c r="G14" s="585" t="s">
        <v>3367</v>
      </c>
    </row>
    <row r="15" spans="1:8" s="412" customFormat="1" ht="15" customHeight="1">
      <c r="A15" s="583"/>
      <c r="B15" s="890"/>
      <c r="C15" s="991"/>
      <c r="D15" s="991"/>
      <c r="E15" s="585" t="s">
        <v>2680</v>
      </c>
      <c r="F15" s="586" t="s">
        <v>23</v>
      </c>
      <c r="G15" s="585" t="s">
        <v>24</v>
      </c>
    </row>
    <row r="16" spans="1:8" s="412" customFormat="1" ht="15" customHeight="1">
      <c r="A16" s="583"/>
      <c r="B16" s="455" t="s">
        <v>2234</v>
      </c>
      <c r="C16" s="455" t="s">
        <v>2243</v>
      </c>
      <c r="D16" s="942" t="s">
        <v>82</v>
      </c>
      <c r="E16" s="593">
        <f>F16-6</f>
        <v>45591</v>
      </c>
      <c r="F16" s="591">
        <v>45597</v>
      </c>
      <c r="G16" s="592">
        <f>F16+45</f>
        <v>45642</v>
      </c>
    </row>
    <row r="17" spans="1:7" s="412" customFormat="1" ht="15" customHeight="1">
      <c r="A17" s="583"/>
      <c r="B17" s="455" t="s">
        <v>3321</v>
      </c>
      <c r="C17" s="455" t="s">
        <v>3320</v>
      </c>
      <c r="D17" s="942"/>
      <c r="E17" s="593">
        <f>F17-6</f>
        <v>45598</v>
      </c>
      <c r="F17" s="592">
        <f>F16+7</f>
        <v>45604</v>
      </c>
      <c r="G17" s="592">
        <f>F17+45</f>
        <v>45649</v>
      </c>
    </row>
    <row r="18" spans="1:7" s="412" customFormat="1" ht="15" customHeight="1">
      <c r="A18" s="583"/>
      <c r="B18" s="455" t="s">
        <v>2145</v>
      </c>
      <c r="C18" s="455" t="s">
        <v>3319</v>
      </c>
      <c r="D18" s="942"/>
      <c r="E18" s="593">
        <f>F18-6</f>
        <v>45605</v>
      </c>
      <c r="F18" s="592">
        <f>F17+7</f>
        <v>45611</v>
      </c>
      <c r="G18" s="592">
        <f>F18+45</f>
        <v>45656</v>
      </c>
    </row>
    <row r="19" spans="1:7" s="550" customFormat="1" ht="15" customHeight="1">
      <c r="A19" s="583"/>
      <c r="B19" s="455" t="s">
        <v>2231</v>
      </c>
      <c r="C19" s="455" t="s">
        <v>3318</v>
      </c>
      <c r="D19" s="942"/>
      <c r="E19" s="593">
        <f>F19-6</f>
        <v>45612</v>
      </c>
      <c r="F19" s="592">
        <f>F18+7</f>
        <v>45618</v>
      </c>
      <c r="G19" s="592">
        <f>F19+45</f>
        <v>45663</v>
      </c>
    </row>
    <row r="20" spans="1:7" s="550" customFormat="1" ht="15" customHeight="1">
      <c r="A20" s="583"/>
      <c r="B20" s="406" t="s">
        <v>2684</v>
      </c>
      <c r="C20" s="406" t="s">
        <v>2683</v>
      </c>
      <c r="D20" s="942"/>
      <c r="E20" s="593">
        <f>F20-6</f>
        <v>45619</v>
      </c>
      <c r="F20" s="592">
        <f>F19+7</f>
        <v>45625</v>
      </c>
      <c r="G20" s="592">
        <f>F20+45</f>
        <v>45670</v>
      </c>
    </row>
    <row r="21" spans="1:7" s="412" customFormat="1" ht="15" hidden="1" customHeight="1">
      <c r="A21" s="583"/>
      <c r="B21" s="992" t="s">
        <v>19</v>
      </c>
      <c r="C21" s="994" t="s">
        <v>1315</v>
      </c>
      <c r="D21" s="994" t="s">
        <v>4</v>
      </c>
      <c r="E21" s="599" t="s">
        <v>2681</v>
      </c>
      <c r="F21" s="610" t="s">
        <v>5</v>
      </c>
      <c r="G21" s="599" t="s">
        <v>3366</v>
      </c>
    </row>
    <row r="22" spans="1:7" s="412" customFormat="1" ht="15" hidden="1" customHeight="1">
      <c r="A22" s="583"/>
      <c r="B22" s="993"/>
      <c r="C22" s="991"/>
      <c r="D22" s="991"/>
      <c r="E22" s="585" t="s">
        <v>2680</v>
      </c>
      <c r="F22" s="586" t="s">
        <v>23</v>
      </c>
      <c r="G22" s="585" t="s">
        <v>24</v>
      </c>
    </row>
    <row r="23" spans="1:7" s="412" customFormat="1" ht="15" hidden="1" customHeight="1">
      <c r="A23" s="583"/>
      <c r="B23" s="455" t="s">
        <v>2684</v>
      </c>
      <c r="C23" s="455" t="s">
        <v>2683</v>
      </c>
      <c r="D23" s="942" t="s">
        <v>2980</v>
      </c>
      <c r="E23" s="593">
        <f>F23-5</f>
        <v>43950</v>
      </c>
      <c r="F23" s="418">
        <v>43955</v>
      </c>
      <c r="G23" s="592">
        <f>F23+35</f>
        <v>43990</v>
      </c>
    </row>
    <row r="24" spans="1:7" s="412" customFormat="1" ht="15" hidden="1" customHeight="1">
      <c r="A24" s="583"/>
      <c r="B24" s="455" t="s">
        <v>3365</v>
      </c>
      <c r="C24" s="455" t="s">
        <v>3310</v>
      </c>
      <c r="D24" s="942"/>
      <c r="E24" s="593">
        <f>F24-5</f>
        <v>43957</v>
      </c>
      <c r="F24" s="592">
        <f>F23+7</f>
        <v>43962</v>
      </c>
      <c r="G24" s="592">
        <f>F24+35</f>
        <v>43997</v>
      </c>
    </row>
    <row r="25" spans="1:7" s="412" customFormat="1" ht="15" hidden="1" customHeight="1">
      <c r="A25" s="583"/>
      <c r="B25" s="455" t="s">
        <v>2684</v>
      </c>
      <c r="C25" s="455" t="s">
        <v>2683</v>
      </c>
      <c r="D25" s="942"/>
      <c r="E25" s="593">
        <f>F25-5</f>
        <v>43964</v>
      </c>
      <c r="F25" s="592">
        <f>F24+7</f>
        <v>43969</v>
      </c>
      <c r="G25" s="592">
        <f>F25+35</f>
        <v>44004</v>
      </c>
    </row>
    <row r="26" spans="1:7" s="609" customFormat="1" ht="15" hidden="1" customHeight="1">
      <c r="A26" s="583"/>
      <c r="B26" s="455" t="s">
        <v>3364</v>
      </c>
      <c r="C26" s="538" t="s">
        <v>3310</v>
      </c>
      <c r="D26" s="942"/>
      <c r="E26" s="593">
        <f>F26-5</f>
        <v>43971</v>
      </c>
      <c r="F26" s="592">
        <f>F25+7</f>
        <v>43976</v>
      </c>
      <c r="G26" s="592">
        <f>F26+35</f>
        <v>44011</v>
      </c>
    </row>
    <row r="27" spans="1:7" s="403" customFormat="1" ht="15" customHeight="1">
      <c r="A27" s="995" t="s">
        <v>3363</v>
      </c>
      <c r="B27" s="995"/>
      <c r="C27" s="596"/>
      <c r="D27" s="588"/>
      <c r="E27" s="588"/>
      <c r="F27" s="587"/>
      <c r="G27" s="587"/>
    </row>
    <row r="28" spans="1:7" s="412" customFormat="1" ht="15" customHeight="1">
      <c r="A28" s="583"/>
      <c r="B28" s="890" t="s">
        <v>1069</v>
      </c>
      <c r="C28" s="991" t="s">
        <v>20</v>
      </c>
      <c r="D28" s="996" t="s">
        <v>4</v>
      </c>
      <c r="E28" s="585" t="s">
        <v>2681</v>
      </c>
      <c r="F28" s="586" t="s">
        <v>5</v>
      </c>
      <c r="G28" s="595" t="s">
        <v>3363</v>
      </c>
    </row>
    <row r="29" spans="1:7" s="412" customFormat="1" ht="15" customHeight="1">
      <c r="A29" s="583"/>
      <c r="B29" s="890"/>
      <c r="C29" s="991"/>
      <c r="D29" s="994"/>
      <c r="E29" s="585" t="s">
        <v>2680</v>
      </c>
      <c r="F29" s="594" t="s">
        <v>23</v>
      </c>
      <c r="G29" s="585" t="s">
        <v>24</v>
      </c>
    </row>
    <row r="30" spans="1:7" s="412" customFormat="1" ht="15" customHeight="1">
      <c r="A30" s="583"/>
      <c r="B30" s="455" t="s">
        <v>2234</v>
      </c>
      <c r="C30" s="455" t="s">
        <v>2243</v>
      </c>
      <c r="D30" s="942" t="s">
        <v>3362</v>
      </c>
      <c r="E30" s="593">
        <f>F30-6</f>
        <v>45591</v>
      </c>
      <c r="F30" s="591">
        <v>45597</v>
      </c>
      <c r="G30" s="592">
        <f>F30+42</f>
        <v>45639</v>
      </c>
    </row>
    <row r="31" spans="1:7" s="412" customFormat="1" ht="15" customHeight="1">
      <c r="A31" s="583"/>
      <c r="B31" s="455" t="s">
        <v>3321</v>
      </c>
      <c r="C31" s="455" t="s">
        <v>3320</v>
      </c>
      <c r="D31" s="942"/>
      <c r="E31" s="593">
        <f>F31-6</f>
        <v>45598</v>
      </c>
      <c r="F31" s="592">
        <f>F30+7</f>
        <v>45604</v>
      </c>
      <c r="G31" s="592">
        <f>F31+42</f>
        <v>45646</v>
      </c>
    </row>
    <row r="32" spans="1:7" s="412" customFormat="1" ht="15" customHeight="1">
      <c r="A32" s="583"/>
      <c r="B32" s="455" t="s">
        <v>2145</v>
      </c>
      <c r="C32" s="455" t="s">
        <v>3319</v>
      </c>
      <c r="D32" s="942"/>
      <c r="E32" s="593">
        <f>F32-6</f>
        <v>45605</v>
      </c>
      <c r="F32" s="592">
        <f>F31+7</f>
        <v>45611</v>
      </c>
      <c r="G32" s="592">
        <f>F32+42</f>
        <v>45653</v>
      </c>
    </row>
    <row r="33" spans="1:7" s="412" customFormat="1" ht="15.95" customHeight="1">
      <c r="A33" s="583"/>
      <c r="B33" s="455" t="s">
        <v>3361</v>
      </c>
      <c r="C33" s="455" t="s">
        <v>3318</v>
      </c>
      <c r="D33" s="942"/>
      <c r="E33" s="593">
        <f>F33-6</f>
        <v>45612</v>
      </c>
      <c r="F33" s="592">
        <f>F32+7</f>
        <v>45618</v>
      </c>
      <c r="G33" s="592">
        <f>F33+42</f>
        <v>45660</v>
      </c>
    </row>
    <row r="34" spans="1:7" s="412" customFormat="1" ht="15" customHeight="1">
      <c r="A34" s="583"/>
      <c r="B34" s="406" t="s">
        <v>2684</v>
      </c>
      <c r="C34" s="406" t="s">
        <v>2683</v>
      </c>
      <c r="D34" s="942"/>
      <c r="E34" s="593">
        <f>F34-6</f>
        <v>45619</v>
      </c>
      <c r="F34" s="592">
        <f>F33+7</f>
        <v>45625</v>
      </c>
      <c r="G34" s="592">
        <f>F34+42</f>
        <v>45667</v>
      </c>
    </row>
    <row r="35" spans="1:7" s="422" customFormat="1" ht="15" customHeight="1">
      <c r="A35" s="995" t="s">
        <v>3360</v>
      </c>
      <c r="B35" s="995"/>
      <c r="C35" s="596"/>
      <c r="D35" s="588"/>
      <c r="E35" s="588"/>
      <c r="F35" s="587"/>
      <c r="G35" s="587"/>
    </row>
    <row r="36" spans="1:7" s="412" customFormat="1" ht="15" customHeight="1">
      <c r="A36" s="583"/>
      <c r="B36" s="890" t="s">
        <v>1069</v>
      </c>
      <c r="C36" s="991" t="s">
        <v>20</v>
      </c>
      <c r="D36" s="996" t="s">
        <v>4</v>
      </c>
      <c r="E36" s="585" t="s">
        <v>2681</v>
      </c>
      <c r="F36" s="586" t="s">
        <v>5</v>
      </c>
      <c r="G36" s="595" t="s">
        <v>36</v>
      </c>
    </row>
    <row r="37" spans="1:7" s="412" customFormat="1" ht="15" customHeight="1">
      <c r="A37" s="583"/>
      <c r="B37" s="890"/>
      <c r="C37" s="991"/>
      <c r="D37" s="997"/>
      <c r="E37" s="585" t="s">
        <v>2680</v>
      </c>
      <c r="F37" s="594" t="s">
        <v>23</v>
      </c>
      <c r="G37" s="585" t="s">
        <v>24</v>
      </c>
    </row>
    <row r="38" spans="1:7" s="412" customFormat="1" ht="15" customHeight="1">
      <c r="A38" s="583"/>
      <c r="B38" s="455" t="s">
        <v>2234</v>
      </c>
      <c r="C38" s="455" t="s">
        <v>2243</v>
      </c>
      <c r="D38" s="973" t="s">
        <v>82</v>
      </c>
      <c r="E38" s="593">
        <f>F38-6</f>
        <v>45591</v>
      </c>
      <c r="F38" s="591">
        <v>45597</v>
      </c>
      <c r="G38" s="592">
        <f>F38+41</f>
        <v>45638</v>
      </c>
    </row>
    <row r="39" spans="1:7" s="412" customFormat="1" ht="14.25" customHeight="1">
      <c r="A39" s="583"/>
      <c r="B39" s="455" t="s">
        <v>3321</v>
      </c>
      <c r="C39" s="455" t="s">
        <v>3359</v>
      </c>
      <c r="D39" s="974"/>
      <c r="E39" s="593">
        <f>F39-6</f>
        <v>45598</v>
      </c>
      <c r="F39" s="592">
        <f>F38+7</f>
        <v>45604</v>
      </c>
      <c r="G39" s="592">
        <f>F39+41</f>
        <v>45645</v>
      </c>
    </row>
    <row r="40" spans="1:7" s="412" customFormat="1" ht="15" customHeight="1">
      <c r="A40" s="583"/>
      <c r="B40" s="455" t="s">
        <v>2145</v>
      </c>
      <c r="C40" s="455" t="s">
        <v>3319</v>
      </c>
      <c r="D40" s="974"/>
      <c r="E40" s="593">
        <f>F40-6</f>
        <v>45605</v>
      </c>
      <c r="F40" s="592">
        <f>F39+7</f>
        <v>45611</v>
      </c>
      <c r="G40" s="592">
        <f>F40+41</f>
        <v>45652</v>
      </c>
    </row>
    <row r="41" spans="1:7" s="412" customFormat="1" ht="15" customHeight="1">
      <c r="A41" s="583"/>
      <c r="B41" s="455" t="s">
        <v>2231</v>
      </c>
      <c r="C41" s="455" t="s">
        <v>3318</v>
      </c>
      <c r="D41" s="974"/>
      <c r="E41" s="593">
        <f>F41-6</f>
        <v>45612</v>
      </c>
      <c r="F41" s="592">
        <f>F40+7</f>
        <v>45618</v>
      </c>
      <c r="G41" s="592">
        <f>F41+41</f>
        <v>45659</v>
      </c>
    </row>
    <row r="42" spans="1:7" s="412" customFormat="1" ht="15" customHeight="1">
      <c r="A42" s="583"/>
      <c r="B42" s="406" t="s">
        <v>2684</v>
      </c>
      <c r="C42" s="406" t="s">
        <v>2683</v>
      </c>
      <c r="D42" s="975"/>
      <c r="E42" s="593">
        <f>F42-6</f>
        <v>45619</v>
      </c>
      <c r="F42" s="592">
        <f>F41+7</f>
        <v>45625</v>
      </c>
      <c r="G42" s="592">
        <f>F42+41</f>
        <v>45666</v>
      </c>
    </row>
    <row r="43" spans="1:7" s="422" customFormat="1" ht="14.1" customHeight="1">
      <c r="A43" s="995" t="s">
        <v>3358</v>
      </c>
      <c r="B43" s="995"/>
      <c r="C43" s="596"/>
      <c r="D43" s="596"/>
      <c r="E43" s="588"/>
      <c r="F43" s="587"/>
      <c r="G43" s="587"/>
    </row>
    <row r="44" spans="1:7" s="412" customFormat="1" ht="15" customHeight="1">
      <c r="A44" s="583"/>
      <c r="B44" s="890" t="s">
        <v>1069</v>
      </c>
      <c r="C44" s="991" t="s">
        <v>20</v>
      </c>
      <c r="D44" s="991" t="s">
        <v>4</v>
      </c>
      <c r="E44" s="585" t="s">
        <v>2681</v>
      </c>
      <c r="F44" s="586" t="s">
        <v>5</v>
      </c>
      <c r="G44" s="585" t="s">
        <v>44</v>
      </c>
    </row>
    <row r="45" spans="1:7" s="412" customFormat="1" ht="15" customHeight="1">
      <c r="A45" s="583"/>
      <c r="B45" s="890"/>
      <c r="C45" s="991"/>
      <c r="D45" s="991"/>
      <c r="E45" s="585" t="s">
        <v>2680</v>
      </c>
      <c r="F45" s="586" t="s">
        <v>23</v>
      </c>
      <c r="G45" s="585" t="s">
        <v>24</v>
      </c>
    </row>
    <row r="46" spans="1:7" s="412" customFormat="1" ht="15" customHeight="1">
      <c r="A46" s="583"/>
      <c r="B46" s="455" t="s">
        <v>2234</v>
      </c>
      <c r="C46" s="455" t="s">
        <v>2243</v>
      </c>
      <c r="D46" s="973" t="s">
        <v>2839</v>
      </c>
      <c r="E46" s="593">
        <f>F46-6</f>
        <v>45591</v>
      </c>
      <c r="F46" s="591">
        <v>45597</v>
      </c>
      <c r="G46" s="592">
        <f>F46+42</f>
        <v>45639</v>
      </c>
    </row>
    <row r="47" spans="1:7" s="412" customFormat="1" ht="15" customHeight="1">
      <c r="A47" s="583"/>
      <c r="B47" s="455" t="s">
        <v>3321</v>
      </c>
      <c r="C47" s="455" t="s">
        <v>3320</v>
      </c>
      <c r="D47" s="974"/>
      <c r="E47" s="593">
        <f>F47-6</f>
        <v>45598</v>
      </c>
      <c r="F47" s="592">
        <f>F46+7</f>
        <v>45604</v>
      </c>
      <c r="G47" s="592">
        <f>F47+42</f>
        <v>45646</v>
      </c>
    </row>
    <row r="48" spans="1:7" s="412" customFormat="1" ht="15" customHeight="1">
      <c r="A48" s="583"/>
      <c r="B48" s="455" t="s">
        <v>2145</v>
      </c>
      <c r="C48" s="455" t="s">
        <v>3319</v>
      </c>
      <c r="D48" s="974"/>
      <c r="E48" s="593">
        <f>F48-6</f>
        <v>45605</v>
      </c>
      <c r="F48" s="592">
        <f>F47+7</f>
        <v>45611</v>
      </c>
      <c r="G48" s="592">
        <f>F48+42</f>
        <v>45653</v>
      </c>
    </row>
    <row r="49" spans="1:56" s="609" customFormat="1" ht="15" customHeight="1">
      <c r="A49" s="583"/>
      <c r="B49" s="455" t="s">
        <v>2231</v>
      </c>
      <c r="C49" s="455" t="s">
        <v>3318</v>
      </c>
      <c r="D49" s="974"/>
      <c r="E49" s="593">
        <f>F49-6</f>
        <v>45612</v>
      </c>
      <c r="F49" s="592">
        <f>F48+7</f>
        <v>45618</v>
      </c>
      <c r="G49" s="592">
        <f>F49+42</f>
        <v>45660</v>
      </c>
      <c r="H49" s="412"/>
      <c r="I49" s="412"/>
      <c r="J49" s="412"/>
      <c r="K49" s="412"/>
      <c r="L49" s="412"/>
      <c r="M49" s="412"/>
      <c r="N49" s="412"/>
      <c r="O49" s="412"/>
      <c r="P49" s="412"/>
      <c r="Q49" s="412"/>
      <c r="R49" s="412"/>
      <c r="S49" s="412"/>
      <c r="T49" s="412"/>
      <c r="U49" s="412"/>
      <c r="V49" s="412"/>
      <c r="W49" s="412"/>
      <c r="X49" s="412"/>
      <c r="Y49" s="412"/>
      <c r="Z49" s="412"/>
      <c r="AA49" s="412"/>
      <c r="AB49" s="412"/>
      <c r="AC49" s="412"/>
      <c r="AD49" s="412"/>
      <c r="AE49" s="412"/>
      <c r="AF49" s="412"/>
      <c r="AG49" s="412"/>
      <c r="AH49" s="412"/>
      <c r="AI49" s="412"/>
      <c r="AJ49" s="412"/>
      <c r="AK49" s="412"/>
      <c r="AL49" s="412"/>
      <c r="AM49" s="412"/>
      <c r="AN49" s="412"/>
      <c r="AO49" s="412"/>
      <c r="AP49" s="412"/>
      <c r="AQ49" s="412"/>
      <c r="AR49" s="412"/>
      <c r="AS49" s="412"/>
      <c r="AT49" s="412"/>
      <c r="AU49" s="412"/>
      <c r="AV49" s="412"/>
      <c r="AW49" s="412"/>
      <c r="AX49" s="412"/>
      <c r="AY49" s="412"/>
      <c r="AZ49" s="412"/>
      <c r="BA49" s="412"/>
      <c r="BB49" s="412"/>
      <c r="BC49" s="412"/>
      <c r="BD49" s="412"/>
    </row>
    <row r="50" spans="1:56" s="550" customFormat="1" ht="15" customHeight="1">
      <c r="A50" s="583"/>
      <c r="B50" s="406" t="s">
        <v>2684</v>
      </c>
      <c r="C50" s="406" t="s">
        <v>2683</v>
      </c>
      <c r="D50" s="975"/>
      <c r="E50" s="593">
        <f>F50-6</f>
        <v>45619</v>
      </c>
      <c r="F50" s="592">
        <f>F49+7</f>
        <v>45625</v>
      </c>
      <c r="G50" s="592">
        <f>F50+42</f>
        <v>45667</v>
      </c>
      <c r="H50" s="412"/>
      <c r="J50" s="412"/>
    </row>
    <row r="51" spans="1:56" s="422" customFormat="1" ht="15" customHeight="1">
      <c r="A51" s="995" t="s">
        <v>3357</v>
      </c>
      <c r="B51" s="995"/>
      <c r="C51" s="588"/>
      <c r="D51" s="587"/>
      <c r="E51" s="587"/>
      <c r="F51" s="587"/>
      <c r="G51" s="608"/>
      <c r="J51" s="412"/>
    </row>
    <row r="52" spans="1:56" s="412" customFormat="1" ht="15" customHeight="1">
      <c r="A52" s="607"/>
      <c r="B52" s="890" t="s">
        <v>1623</v>
      </c>
      <c r="C52" s="991" t="s">
        <v>20</v>
      </c>
      <c r="D52" s="991" t="s">
        <v>4</v>
      </c>
      <c r="E52" s="585" t="s">
        <v>2681</v>
      </c>
      <c r="F52" s="586" t="s">
        <v>5</v>
      </c>
      <c r="G52" s="585" t="s">
        <v>18</v>
      </c>
    </row>
    <row r="53" spans="1:56" s="412" customFormat="1" ht="15" customHeight="1">
      <c r="A53" s="607"/>
      <c r="B53" s="890"/>
      <c r="C53" s="991"/>
      <c r="D53" s="991"/>
      <c r="E53" s="585" t="s">
        <v>2680</v>
      </c>
      <c r="F53" s="586" t="s">
        <v>23</v>
      </c>
      <c r="G53" s="585" t="s">
        <v>24</v>
      </c>
    </row>
    <row r="54" spans="1:56" s="412" customFormat="1" ht="15" customHeight="1">
      <c r="A54" s="583"/>
      <c r="B54" s="455" t="s">
        <v>2234</v>
      </c>
      <c r="C54" s="455" t="s">
        <v>2243</v>
      </c>
      <c r="D54" s="973" t="s">
        <v>118</v>
      </c>
      <c r="E54" s="593">
        <f>F54-6</f>
        <v>45591</v>
      </c>
      <c r="F54" s="418">
        <v>45597</v>
      </c>
      <c r="G54" s="592">
        <f>F54+37</f>
        <v>45634</v>
      </c>
    </row>
    <row r="55" spans="1:56" s="412" customFormat="1" ht="15" customHeight="1">
      <c r="A55" s="583"/>
      <c r="B55" s="455" t="s">
        <v>3321</v>
      </c>
      <c r="C55" s="455" t="s">
        <v>3320</v>
      </c>
      <c r="D55" s="974"/>
      <c r="E55" s="593">
        <f>F55-6</f>
        <v>45598</v>
      </c>
      <c r="F55" s="592">
        <f>F54+7</f>
        <v>45604</v>
      </c>
      <c r="G55" s="592">
        <f>F55+37</f>
        <v>45641</v>
      </c>
    </row>
    <row r="56" spans="1:56" s="412" customFormat="1" ht="15" customHeight="1">
      <c r="A56" s="583"/>
      <c r="B56" s="455" t="s">
        <v>2145</v>
      </c>
      <c r="C56" s="455" t="s">
        <v>3319</v>
      </c>
      <c r="D56" s="974"/>
      <c r="E56" s="593">
        <f>F56-6</f>
        <v>45605</v>
      </c>
      <c r="F56" s="592">
        <f>F55+7</f>
        <v>45611</v>
      </c>
      <c r="G56" s="592">
        <f>F56+37</f>
        <v>45648</v>
      </c>
    </row>
    <row r="57" spans="1:56" s="412" customFormat="1" ht="14.25" customHeight="1">
      <c r="A57" s="583"/>
      <c r="B57" s="455" t="s">
        <v>2231</v>
      </c>
      <c r="C57" s="455" t="s">
        <v>3318</v>
      </c>
      <c r="D57" s="974"/>
      <c r="E57" s="593">
        <f>F57-6</f>
        <v>45612</v>
      </c>
      <c r="F57" s="592">
        <f>F56+7</f>
        <v>45618</v>
      </c>
      <c r="G57" s="592">
        <f>F57+37</f>
        <v>45655</v>
      </c>
    </row>
    <row r="58" spans="1:56" s="412" customFormat="1" ht="14.25" customHeight="1">
      <c r="A58" s="583"/>
      <c r="B58" s="406" t="s">
        <v>2684</v>
      </c>
      <c r="C58" s="406" t="s">
        <v>1184</v>
      </c>
      <c r="D58" s="975"/>
      <c r="E58" s="593">
        <f>F58-6</f>
        <v>45619</v>
      </c>
      <c r="F58" s="592">
        <f>F57+7</f>
        <v>45625</v>
      </c>
      <c r="G58" s="592">
        <f>F58+37</f>
        <v>45662</v>
      </c>
    </row>
    <row r="59" spans="1:56" s="422" customFormat="1" ht="15">
      <c r="A59" s="995" t="s">
        <v>3356</v>
      </c>
      <c r="B59" s="995"/>
      <c r="C59" s="596"/>
      <c r="D59" s="588"/>
      <c r="E59" s="588"/>
      <c r="F59" s="587"/>
      <c r="G59" s="587"/>
    </row>
    <row r="60" spans="1:56" s="412" customFormat="1" ht="15" hidden="1" customHeight="1">
      <c r="A60" s="607"/>
      <c r="B60" s="1000" t="s">
        <v>19</v>
      </c>
      <c r="C60" s="991" t="s">
        <v>20</v>
      </c>
      <c r="D60" s="991" t="s">
        <v>4</v>
      </c>
      <c r="E60" s="585" t="s">
        <v>2681</v>
      </c>
      <c r="F60" s="586" t="s">
        <v>5</v>
      </c>
      <c r="G60" s="585" t="s">
        <v>34</v>
      </c>
    </row>
    <row r="61" spans="1:56" s="412" customFormat="1" ht="15" hidden="1" customHeight="1">
      <c r="A61" s="607"/>
      <c r="B61" s="1000"/>
      <c r="C61" s="991"/>
      <c r="D61" s="991"/>
      <c r="E61" s="585" t="s">
        <v>2680</v>
      </c>
      <c r="F61" s="586" t="s">
        <v>23</v>
      </c>
      <c r="G61" s="585" t="s">
        <v>24</v>
      </c>
    </row>
    <row r="62" spans="1:56" s="412" customFormat="1" ht="15" hidden="1" customHeight="1">
      <c r="A62" s="583"/>
      <c r="B62" s="455" t="s">
        <v>2231</v>
      </c>
      <c r="C62" s="455" t="s">
        <v>3001</v>
      </c>
      <c r="D62" s="973" t="s">
        <v>3355</v>
      </c>
      <c r="E62" s="593">
        <f>F62-5</f>
        <v>43554</v>
      </c>
      <c r="F62" s="418">
        <v>43559</v>
      </c>
      <c r="G62" s="592">
        <f>F62+33</f>
        <v>43592</v>
      </c>
    </row>
    <row r="63" spans="1:56" s="412" customFormat="1" ht="15" hidden="1" customHeight="1">
      <c r="A63" s="583"/>
      <c r="B63" s="455" t="s">
        <v>2992</v>
      </c>
      <c r="C63" s="455" t="s">
        <v>3005</v>
      </c>
      <c r="D63" s="974"/>
      <c r="E63" s="593">
        <f>F63-5</f>
        <v>43561</v>
      </c>
      <c r="F63" s="592">
        <f>F62+7</f>
        <v>43566</v>
      </c>
      <c r="G63" s="592">
        <f>F63+33</f>
        <v>43599</v>
      </c>
    </row>
    <row r="64" spans="1:56" s="412" customFormat="1" ht="15" hidden="1" customHeight="1">
      <c r="A64" s="583"/>
      <c r="B64" s="429" t="s">
        <v>3327</v>
      </c>
      <c r="C64" s="455" t="s">
        <v>3001</v>
      </c>
      <c r="D64" s="974"/>
      <c r="E64" s="593">
        <f>F64-5</f>
        <v>43568</v>
      </c>
      <c r="F64" s="592">
        <f>F63+7</f>
        <v>43573</v>
      </c>
      <c r="G64" s="592">
        <f>F64+33</f>
        <v>43606</v>
      </c>
    </row>
    <row r="65" spans="1:7" s="412" customFormat="1" ht="14.25" hidden="1" customHeight="1">
      <c r="A65" s="583"/>
      <c r="B65" s="455" t="s">
        <v>3325</v>
      </c>
      <c r="C65" s="538" t="s">
        <v>3354</v>
      </c>
      <c r="D65" s="974"/>
      <c r="E65" s="593">
        <f>F65-5</f>
        <v>43575</v>
      </c>
      <c r="F65" s="592">
        <f>F64+7</f>
        <v>43580</v>
      </c>
      <c r="G65" s="592">
        <f>F65+33</f>
        <v>43613</v>
      </c>
    </row>
    <row r="66" spans="1:7" s="412" customFormat="1" ht="14.25" hidden="1" customHeight="1">
      <c r="A66" s="583"/>
      <c r="B66" s="455" t="s">
        <v>3324</v>
      </c>
      <c r="C66" s="538" t="s">
        <v>3273</v>
      </c>
      <c r="D66" s="975"/>
      <c r="E66" s="593">
        <f>F66-5</f>
        <v>43582</v>
      </c>
      <c r="F66" s="592">
        <f>F65+7</f>
        <v>43587</v>
      </c>
      <c r="G66" s="592">
        <f>F66+33</f>
        <v>43620</v>
      </c>
    </row>
    <row r="67" spans="1:7" s="412" customFormat="1" ht="15" hidden="1" customHeight="1">
      <c r="A67" s="607"/>
      <c r="B67" s="1001" t="s">
        <v>19</v>
      </c>
      <c r="C67" s="991" t="s">
        <v>20</v>
      </c>
      <c r="D67" s="991" t="s">
        <v>4</v>
      </c>
      <c r="E67" s="585" t="s">
        <v>2681</v>
      </c>
      <c r="F67" s="586" t="s">
        <v>5</v>
      </c>
      <c r="G67" s="585" t="s">
        <v>34</v>
      </c>
    </row>
    <row r="68" spans="1:7" s="412" customFormat="1" ht="15" hidden="1" customHeight="1">
      <c r="A68" s="607"/>
      <c r="B68" s="1001"/>
      <c r="C68" s="991"/>
      <c r="D68" s="991"/>
      <c r="E68" s="585" t="s">
        <v>2680</v>
      </c>
      <c r="F68" s="586" t="s">
        <v>23</v>
      </c>
      <c r="G68" s="585" t="s">
        <v>24</v>
      </c>
    </row>
    <row r="69" spans="1:7" s="412" customFormat="1" ht="15" hidden="1" customHeight="1">
      <c r="A69" s="583"/>
      <c r="B69" s="455"/>
      <c r="C69" s="455"/>
      <c r="D69" s="973" t="s">
        <v>139</v>
      </c>
      <c r="E69" s="593">
        <f>F69-5</f>
        <v>44256</v>
      </c>
      <c r="F69" s="418">
        <v>44261</v>
      </c>
      <c r="G69" s="592">
        <f>F69+35</f>
        <v>44296</v>
      </c>
    </row>
    <row r="70" spans="1:7" s="412" customFormat="1" ht="15" hidden="1" customHeight="1">
      <c r="A70" s="583"/>
      <c r="B70" s="455"/>
      <c r="C70" s="455"/>
      <c r="D70" s="974"/>
      <c r="E70" s="593">
        <f>F70-5</f>
        <v>44263</v>
      </c>
      <c r="F70" s="592">
        <f>F69+7</f>
        <v>44268</v>
      </c>
      <c r="G70" s="592">
        <f>F70+35</f>
        <v>44303</v>
      </c>
    </row>
    <row r="71" spans="1:7" s="412" customFormat="1" ht="15" hidden="1" customHeight="1">
      <c r="A71" s="583"/>
      <c r="B71" s="455"/>
      <c r="C71" s="455"/>
      <c r="D71" s="974"/>
      <c r="E71" s="593">
        <f>F71-5</f>
        <v>44270</v>
      </c>
      <c r="F71" s="592">
        <f>F70+7</f>
        <v>44275</v>
      </c>
      <c r="G71" s="592">
        <f>F71+35</f>
        <v>44310</v>
      </c>
    </row>
    <row r="72" spans="1:7" s="412" customFormat="1" ht="14.25" hidden="1" customHeight="1">
      <c r="A72" s="583"/>
      <c r="B72" s="446"/>
      <c r="C72" s="455"/>
      <c r="D72" s="974"/>
      <c r="E72" s="593">
        <f>F72-5</f>
        <v>44277</v>
      </c>
      <c r="F72" s="592">
        <f>F71+7</f>
        <v>44282</v>
      </c>
      <c r="G72" s="592">
        <f>F72+35</f>
        <v>44317</v>
      </c>
    </row>
    <row r="73" spans="1:7" s="412" customFormat="1" ht="14.25" hidden="1" customHeight="1">
      <c r="A73" s="583"/>
      <c r="B73" s="446"/>
      <c r="C73" s="455"/>
      <c r="D73" s="975"/>
      <c r="E73" s="593">
        <f>F73-5</f>
        <v>44284</v>
      </c>
      <c r="F73" s="592">
        <f>F72+7</f>
        <v>44289</v>
      </c>
      <c r="G73" s="592">
        <f>F73+35</f>
        <v>44324</v>
      </c>
    </row>
    <row r="74" spans="1:7" s="412" customFormat="1" ht="15" customHeight="1">
      <c r="A74" s="607"/>
      <c r="B74" s="890" t="s">
        <v>1069</v>
      </c>
      <c r="C74" s="991" t="s">
        <v>20</v>
      </c>
      <c r="D74" s="991" t="s">
        <v>4</v>
      </c>
      <c r="E74" s="585" t="s">
        <v>2681</v>
      </c>
      <c r="F74" s="586" t="s">
        <v>5</v>
      </c>
      <c r="G74" s="585" t="s">
        <v>34</v>
      </c>
    </row>
    <row r="75" spans="1:7" s="412" customFormat="1" ht="15" customHeight="1">
      <c r="A75" s="607"/>
      <c r="B75" s="890"/>
      <c r="C75" s="991"/>
      <c r="D75" s="991"/>
      <c r="E75" s="585" t="s">
        <v>2680</v>
      </c>
      <c r="F75" s="586" t="s">
        <v>23</v>
      </c>
      <c r="G75" s="585" t="s">
        <v>24</v>
      </c>
    </row>
    <row r="76" spans="1:7" s="412" customFormat="1" ht="15" customHeight="1">
      <c r="A76" s="583"/>
      <c r="B76" s="598" t="s">
        <v>3342</v>
      </c>
      <c r="C76" s="603" t="s">
        <v>3341</v>
      </c>
      <c r="D76" s="973" t="s">
        <v>2839</v>
      </c>
      <c r="E76" s="593">
        <f>F76-5</f>
        <v>45592</v>
      </c>
      <c r="F76" s="418">
        <v>45597</v>
      </c>
      <c r="G76" s="592">
        <f>F76+35</f>
        <v>45632</v>
      </c>
    </row>
    <row r="77" spans="1:7" s="412" customFormat="1" ht="15" customHeight="1">
      <c r="A77" s="583"/>
      <c r="B77" s="598" t="s">
        <v>2302</v>
      </c>
      <c r="C77" s="603" t="s">
        <v>3340</v>
      </c>
      <c r="D77" s="974"/>
      <c r="E77" s="593">
        <f>F77-5</f>
        <v>45599</v>
      </c>
      <c r="F77" s="592">
        <f>F76+7</f>
        <v>45604</v>
      </c>
      <c r="G77" s="592">
        <f>F77+35</f>
        <v>45639</v>
      </c>
    </row>
    <row r="78" spans="1:7" s="412" customFormat="1" ht="15" customHeight="1">
      <c r="A78" s="583"/>
      <c r="B78" s="598" t="s">
        <v>3339</v>
      </c>
      <c r="C78" s="603" t="s">
        <v>3338</v>
      </c>
      <c r="D78" s="974"/>
      <c r="E78" s="593">
        <f>F78-5</f>
        <v>45606</v>
      </c>
      <c r="F78" s="592">
        <f>F77+7</f>
        <v>45611</v>
      </c>
      <c r="G78" s="592">
        <f>F78+35</f>
        <v>45646</v>
      </c>
    </row>
    <row r="79" spans="1:7" s="412" customFormat="1" ht="14.25" customHeight="1">
      <c r="A79" s="583"/>
      <c r="B79" s="446" t="s">
        <v>3337</v>
      </c>
      <c r="C79" s="446" t="s">
        <v>3336</v>
      </c>
      <c r="D79" s="974"/>
      <c r="E79" s="593">
        <f>F79-5</f>
        <v>45613</v>
      </c>
      <c r="F79" s="592">
        <f>F78+7</f>
        <v>45618</v>
      </c>
      <c r="G79" s="592">
        <f>F79+35</f>
        <v>45653</v>
      </c>
    </row>
    <row r="80" spans="1:7" s="412" customFormat="1" ht="14.25" customHeight="1">
      <c r="A80" s="583"/>
      <c r="B80" s="406" t="s">
        <v>2684</v>
      </c>
      <c r="C80" s="406" t="s">
        <v>2683</v>
      </c>
      <c r="D80" s="975"/>
      <c r="E80" s="593">
        <f>F80-5</f>
        <v>45620</v>
      </c>
      <c r="F80" s="592">
        <f>F79+7</f>
        <v>45625</v>
      </c>
      <c r="G80" s="592">
        <f>F80+35</f>
        <v>45660</v>
      </c>
    </row>
    <row r="81" spans="1:7" s="422" customFormat="1" ht="15" customHeight="1">
      <c r="A81" s="995" t="s">
        <v>3353</v>
      </c>
      <c r="B81" s="995"/>
      <c r="C81" s="596"/>
      <c r="D81" s="588"/>
      <c r="E81" s="588"/>
      <c r="F81" s="587"/>
      <c r="G81" s="606"/>
    </row>
    <row r="82" spans="1:7" s="412" customFormat="1" ht="15" hidden="1" customHeight="1">
      <c r="A82" s="583"/>
      <c r="B82" s="993" t="s">
        <v>19</v>
      </c>
      <c r="C82" s="996" t="s">
        <v>20</v>
      </c>
      <c r="D82" s="991" t="s">
        <v>4</v>
      </c>
      <c r="E82" s="585" t="s">
        <v>2681</v>
      </c>
      <c r="F82" s="586" t="s">
        <v>5</v>
      </c>
      <c r="G82" s="585" t="s">
        <v>3343</v>
      </c>
    </row>
    <row r="83" spans="1:7" s="412" customFormat="1" ht="15" hidden="1" customHeight="1">
      <c r="A83" s="583"/>
      <c r="B83" s="993"/>
      <c r="C83" s="994"/>
      <c r="D83" s="991"/>
      <c r="E83" s="585" t="s">
        <v>2680</v>
      </c>
      <c r="F83" s="586" t="s">
        <v>23</v>
      </c>
      <c r="G83" s="585" t="s">
        <v>24</v>
      </c>
    </row>
    <row r="84" spans="1:7" s="412" customFormat="1" ht="15" hidden="1" customHeight="1">
      <c r="A84" s="583"/>
      <c r="B84" s="455" t="s">
        <v>3352</v>
      </c>
      <c r="C84" s="455" t="s">
        <v>3026</v>
      </c>
      <c r="D84" s="942" t="s">
        <v>2767</v>
      </c>
      <c r="E84" s="605">
        <f>F84-5</f>
        <v>43710</v>
      </c>
      <c r="F84" s="466">
        <v>43715</v>
      </c>
      <c r="G84" s="466">
        <f>F84+48</f>
        <v>43763</v>
      </c>
    </row>
    <row r="85" spans="1:7" s="412" customFormat="1" ht="15" hidden="1" customHeight="1">
      <c r="A85" s="583"/>
      <c r="B85" s="455" t="s">
        <v>3351</v>
      </c>
      <c r="C85" s="455" t="s">
        <v>3024</v>
      </c>
      <c r="D85" s="942"/>
      <c r="E85" s="605">
        <f>F85-5</f>
        <v>43717</v>
      </c>
      <c r="F85" s="466">
        <f>F84+7</f>
        <v>43722</v>
      </c>
      <c r="G85" s="466">
        <f>F85+48</f>
        <v>43770</v>
      </c>
    </row>
    <row r="86" spans="1:7" s="412" customFormat="1" ht="15" hidden="1" customHeight="1">
      <c r="A86" s="583"/>
      <c r="B86" s="455" t="s">
        <v>3350</v>
      </c>
      <c r="C86" s="455" t="s">
        <v>3022</v>
      </c>
      <c r="D86" s="942"/>
      <c r="E86" s="605">
        <f>F86-5</f>
        <v>43724</v>
      </c>
      <c r="F86" s="466">
        <f>F85+7</f>
        <v>43729</v>
      </c>
      <c r="G86" s="466">
        <f>F86+48</f>
        <v>43777</v>
      </c>
    </row>
    <row r="87" spans="1:7" s="412" customFormat="1" ht="15" hidden="1" customHeight="1">
      <c r="A87" s="583"/>
      <c r="B87" s="455" t="s">
        <v>3349</v>
      </c>
      <c r="C87" s="455" t="s">
        <v>3020</v>
      </c>
      <c r="D87" s="942"/>
      <c r="E87" s="605">
        <f>F87-5</f>
        <v>43731</v>
      </c>
      <c r="F87" s="466">
        <f>F86+7</f>
        <v>43736</v>
      </c>
      <c r="G87" s="466">
        <f>F87+48</f>
        <v>43784</v>
      </c>
    </row>
    <row r="88" spans="1:7" s="412" customFormat="1" ht="15" hidden="1" customHeight="1">
      <c r="A88" s="583"/>
      <c r="B88" s="429" t="s">
        <v>2683</v>
      </c>
      <c r="C88" s="429" t="s">
        <v>2683</v>
      </c>
      <c r="D88" s="942"/>
      <c r="E88" s="605">
        <f>F88-5</f>
        <v>43738</v>
      </c>
      <c r="F88" s="466">
        <f>F87+7</f>
        <v>43743</v>
      </c>
      <c r="G88" s="466">
        <f>F88+48</f>
        <v>43791</v>
      </c>
    </row>
    <row r="89" spans="1:7" s="412" customFormat="1" ht="15" hidden="1" customHeight="1">
      <c r="A89" s="583"/>
      <c r="B89" s="1002" t="s">
        <v>1069</v>
      </c>
      <c r="C89" s="996" t="s">
        <v>20</v>
      </c>
      <c r="D89" s="991" t="s">
        <v>4</v>
      </c>
      <c r="E89" s="585" t="s">
        <v>2681</v>
      </c>
      <c r="F89" s="586" t="s">
        <v>5</v>
      </c>
      <c r="G89" s="585" t="s">
        <v>3343</v>
      </c>
    </row>
    <row r="90" spans="1:7" s="412" customFormat="1" ht="15" hidden="1" customHeight="1">
      <c r="A90" s="583"/>
      <c r="B90" s="1003"/>
      <c r="C90" s="994"/>
      <c r="D90" s="991"/>
      <c r="E90" s="585" t="s">
        <v>2680</v>
      </c>
      <c r="F90" s="586" t="s">
        <v>23</v>
      </c>
      <c r="G90" s="585" t="s">
        <v>24</v>
      </c>
    </row>
    <row r="91" spans="1:7" s="412" customFormat="1" ht="15" hidden="1" customHeight="1">
      <c r="A91" s="583"/>
      <c r="B91" s="429" t="s">
        <v>3348</v>
      </c>
      <c r="C91" s="446" t="s">
        <v>3326</v>
      </c>
      <c r="D91" s="942" t="s">
        <v>2980</v>
      </c>
      <c r="E91" s="605">
        <f>F91-5</f>
        <v>43556</v>
      </c>
      <c r="F91" s="466">
        <v>43561</v>
      </c>
      <c r="G91" s="466">
        <f>F91+44</f>
        <v>43605</v>
      </c>
    </row>
    <row r="92" spans="1:7" s="412" customFormat="1" ht="15" hidden="1" customHeight="1">
      <c r="A92" s="583"/>
      <c r="B92" s="429" t="s">
        <v>3347</v>
      </c>
      <c r="C92" s="446" t="s">
        <v>2905</v>
      </c>
      <c r="D92" s="942"/>
      <c r="E92" s="605">
        <f>F92-5</f>
        <v>43563</v>
      </c>
      <c r="F92" s="466">
        <f>F91+7</f>
        <v>43568</v>
      </c>
      <c r="G92" s="466">
        <f>F92+44</f>
        <v>43612</v>
      </c>
    </row>
    <row r="93" spans="1:7" s="412" customFormat="1" ht="15" hidden="1" customHeight="1">
      <c r="A93" s="583"/>
      <c r="B93" s="429" t="s">
        <v>3346</v>
      </c>
      <c r="C93" s="446" t="s">
        <v>57</v>
      </c>
      <c r="D93" s="942"/>
      <c r="E93" s="605">
        <f>F93-5</f>
        <v>43570</v>
      </c>
      <c r="F93" s="466">
        <f>F92+7</f>
        <v>43575</v>
      </c>
      <c r="G93" s="466">
        <f>F93+44</f>
        <v>43619</v>
      </c>
    </row>
    <row r="94" spans="1:7" s="412" customFormat="1" ht="15" hidden="1" customHeight="1">
      <c r="A94" s="583"/>
      <c r="B94" s="429" t="s">
        <v>3345</v>
      </c>
      <c r="C94" s="524" t="s">
        <v>57</v>
      </c>
      <c r="D94" s="942"/>
      <c r="E94" s="605">
        <f>F94-5</f>
        <v>43577</v>
      </c>
      <c r="F94" s="466">
        <f>F93+7</f>
        <v>43582</v>
      </c>
      <c r="G94" s="466">
        <f>F94+44</f>
        <v>43626</v>
      </c>
    </row>
    <row r="95" spans="1:7" s="412" customFormat="1" ht="15" hidden="1" customHeight="1">
      <c r="A95" s="583"/>
      <c r="B95" s="429" t="s">
        <v>3344</v>
      </c>
      <c r="C95" s="446" t="s">
        <v>2195</v>
      </c>
      <c r="D95" s="942"/>
      <c r="E95" s="605">
        <f>F95-5</f>
        <v>43584</v>
      </c>
      <c r="F95" s="466">
        <f>F94+7</f>
        <v>43589</v>
      </c>
      <c r="G95" s="466">
        <f>F95+44</f>
        <v>43633</v>
      </c>
    </row>
    <row r="96" spans="1:7" s="412" customFormat="1" ht="15" customHeight="1">
      <c r="A96" s="583"/>
      <c r="B96" s="890" t="s">
        <v>1069</v>
      </c>
      <c r="C96" s="996" t="s">
        <v>20</v>
      </c>
      <c r="D96" s="991" t="s">
        <v>4</v>
      </c>
      <c r="E96" s="585" t="s">
        <v>2681</v>
      </c>
      <c r="F96" s="586" t="s">
        <v>5</v>
      </c>
      <c r="G96" s="585" t="s">
        <v>3343</v>
      </c>
    </row>
    <row r="97" spans="1:7" s="412" customFormat="1" ht="15" customHeight="1">
      <c r="A97" s="583"/>
      <c r="B97" s="890"/>
      <c r="C97" s="994"/>
      <c r="D97" s="991"/>
      <c r="E97" s="585" t="s">
        <v>2680</v>
      </c>
      <c r="F97" s="586" t="s">
        <v>23</v>
      </c>
      <c r="G97" s="585" t="s">
        <v>24</v>
      </c>
    </row>
    <row r="98" spans="1:7" s="412" customFormat="1" ht="15" customHeight="1">
      <c r="A98" s="583"/>
      <c r="B98" s="598" t="s">
        <v>3342</v>
      </c>
      <c r="C98" s="603" t="s">
        <v>3341</v>
      </c>
      <c r="D98" s="942" t="s">
        <v>2756</v>
      </c>
      <c r="E98" s="605">
        <f>F98-7</f>
        <v>45590</v>
      </c>
      <c r="F98" s="418">
        <v>45597</v>
      </c>
      <c r="G98" s="466">
        <f>F98+41</f>
        <v>45638</v>
      </c>
    </row>
    <row r="99" spans="1:7" s="412" customFormat="1" ht="15" customHeight="1">
      <c r="A99" s="583"/>
      <c r="B99" s="598" t="s">
        <v>2302</v>
      </c>
      <c r="C99" s="603" t="s">
        <v>3340</v>
      </c>
      <c r="D99" s="942"/>
      <c r="E99" s="605">
        <f>F99-7</f>
        <v>45597</v>
      </c>
      <c r="F99" s="466">
        <f>F98+7</f>
        <v>45604</v>
      </c>
      <c r="G99" s="466">
        <f>F99+41</f>
        <v>45645</v>
      </c>
    </row>
    <row r="100" spans="1:7" s="412" customFormat="1" ht="15" customHeight="1">
      <c r="A100" s="583"/>
      <c r="B100" s="598" t="s">
        <v>3339</v>
      </c>
      <c r="C100" s="603" t="s">
        <v>3338</v>
      </c>
      <c r="D100" s="942"/>
      <c r="E100" s="605">
        <f>F100-7</f>
        <v>45604</v>
      </c>
      <c r="F100" s="466">
        <f>F99+7</f>
        <v>45611</v>
      </c>
      <c r="G100" s="466">
        <f>F100+41</f>
        <v>45652</v>
      </c>
    </row>
    <row r="101" spans="1:7" s="412" customFormat="1" ht="15" customHeight="1">
      <c r="A101" s="583"/>
      <c r="B101" s="446" t="s">
        <v>3337</v>
      </c>
      <c r="C101" s="446" t="s">
        <v>3336</v>
      </c>
      <c r="D101" s="942"/>
      <c r="E101" s="605">
        <f>F101-7</f>
        <v>45611</v>
      </c>
      <c r="F101" s="466">
        <f>F100+7</f>
        <v>45618</v>
      </c>
      <c r="G101" s="466">
        <f>F101+41</f>
        <v>45659</v>
      </c>
    </row>
    <row r="102" spans="1:7" s="412" customFormat="1" ht="15" customHeight="1">
      <c r="A102" s="583"/>
      <c r="B102" s="406" t="s">
        <v>2684</v>
      </c>
      <c r="C102" s="406" t="s">
        <v>2683</v>
      </c>
      <c r="D102" s="942"/>
      <c r="E102" s="605">
        <f>F102-7</f>
        <v>45618</v>
      </c>
      <c r="F102" s="466">
        <f>F101+7</f>
        <v>45625</v>
      </c>
      <c r="G102" s="466">
        <f>F102+41</f>
        <v>45666</v>
      </c>
    </row>
    <row r="103" spans="1:7" s="422" customFormat="1" ht="15.95" hidden="1" customHeight="1">
      <c r="A103" s="995" t="s">
        <v>2144</v>
      </c>
      <c r="B103" s="995"/>
      <c r="C103" s="589"/>
      <c r="F103" s="588"/>
    </row>
    <row r="104" spans="1:7" s="412" customFormat="1" ht="15" hidden="1" customHeight="1">
      <c r="A104" s="583"/>
      <c r="B104" s="929" t="s">
        <v>1069</v>
      </c>
      <c r="C104" s="996" t="s">
        <v>20</v>
      </c>
      <c r="D104" s="996" t="s">
        <v>4</v>
      </c>
      <c r="E104" s="585" t="s">
        <v>2681</v>
      </c>
      <c r="F104" s="586" t="s">
        <v>5</v>
      </c>
      <c r="G104" s="585" t="s">
        <v>39</v>
      </c>
    </row>
    <row r="105" spans="1:7" s="412" customFormat="1" ht="15" hidden="1" customHeight="1">
      <c r="A105" s="583"/>
      <c r="B105" s="929"/>
      <c r="C105" s="994"/>
      <c r="D105" s="994"/>
      <c r="E105" s="585" t="s">
        <v>2680</v>
      </c>
      <c r="F105" s="604" t="s">
        <v>23</v>
      </c>
      <c r="G105" s="595" t="s">
        <v>24</v>
      </c>
    </row>
    <row r="106" spans="1:7" s="412" customFormat="1" ht="15" hidden="1" customHeight="1">
      <c r="A106" s="597"/>
      <c r="B106" s="598"/>
      <c r="C106" s="598"/>
      <c r="D106" s="1007" t="s">
        <v>3074</v>
      </c>
      <c r="E106" s="602">
        <f>F106-6</f>
        <v>45105</v>
      </c>
      <c r="F106" s="466">
        <v>45111</v>
      </c>
      <c r="G106" s="443">
        <f>F106+33</f>
        <v>45144</v>
      </c>
    </row>
    <row r="107" spans="1:7" s="412" customFormat="1" ht="15" hidden="1" customHeight="1">
      <c r="A107" s="597"/>
      <c r="B107" s="598"/>
      <c r="C107" s="598"/>
      <c r="D107" s="1007"/>
      <c r="E107" s="602">
        <f>F107-6</f>
        <v>45112</v>
      </c>
      <c r="F107" s="443">
        <f>F106+7</f>
        <v>45118</v>
      </c>
      <c r="G107" s="443">
        <f>F107+33</f>
        <v>45151</v>
      </c>
    </row>
    <row r="108" spans="1:7" s="412" customFormat="1" ht="15" hidden="1" customHeight="1">
      <c r="A108" s="597"/>
      <c r="B108" s="598"/>
      <c r="C108" s="603"/>
      <c r="D108" s="1007"/>
      <c r="E108" s="602">
        <f>F108-6</f>
        <v>45119</v>
      </c>
      <c r="F108" s="443">
        <f>F107+7</f>
        <v>45125</v>
      </c>
      <c r="G108" s="443">
        <f>F108+33</f>
        <v>45158</v>
      </c>
    </row>
    <row r="109" spans="1:7" s="412" customFormat="1" ht="15" hidden="1" customHeight="1">
      <c r="A109" s="597"/>
      <c r="B109" s="598"/>
      <c r="C109" s="598"/>
      <c r="D109" s="1007"/>
      <c r="E109" s="602">
        <f>F109-6</f>
        <v>45126</v>
      </c>
      <c r="F109" s="443">
        <f>F108+7</f>
        <v>45132</v>
      </c>
      <c r="G109" s="443">
        <f>F109+33</f>
        <v>45165</v>
      </c>
    </row>
    <row r="110" spans="1:7" s="412" customFormat="1" ht="15" hidden="1" customHeight="1">
      <c r="A110" s="597"/>
      <c r="B110" s="598"/>
      <c r="C110" s="603"/>
      <c r="D110" s="1007"/>
      <c r="E110" s="602">
        <f>F110-6</f>
        <v>45133</v>
      </c>
      <c r="F110" s="443">
        <f>F109+7</f>
        <v>45139</v>
      </c>
      <c r="G110" s="443">
        <f>F110+33</f>
        <v>45172</v>
      </c>
    </row>
    <row r="111" spans="1:7" s="422" customFormat="1" ht="15" customHeight="1">
      <c r="A111" s="1008" t="s">
        <v>3335</v>
      </c>
      <c r="B111" s="1008"/>
      <c r="C111" s="601"/>
      <c r="D111" s="588"/>
      <c r="E111" s="588"/>
      <c r="F111" s="587"/>
      <c r="G111" s="600"/>
    </row>
    <row r="112" spans="1:7" s="412" customFormat="1" ht="15" customHeight="1">
      <c r="A112" s="597"/>
      <c r="B112" s="890" t="s">
        <v>1069</v>
      </c>
      <c r="C112" s="1009" t="s">
        <v>20</v>
      </c>
      <c r="D112" s="991" t="s">
        <v>4</v>
      </c>
      <c r="E112" s="585" t="s">
        <v>2681</v>
      </c>
      <c r="F112" s="586" t="s">
        <v>5</v>
      </c>
      <c r="G112" s="585" t="s">
        <v>3334</v>
      </c>
    </row>
    <row r="113" spans="1:11" s="412" customFormat="1" ht="15" customHeight="1">
      <c r="A113" s="597"/>
      <c r="B113" s="890"/>
      <c r="C113" s="1010"/>
      <c r="D113" s="991"/>
      <c r="E113" s="585" t="s">
        <v>2680</v>
      </c>
      <c r="F113" s="586" t="s">
        <v>23</v>
      </c>
      <c r="G113" s="599" t="s">
        <v>24</v>
      </c>
    </row>
    <row r="114" spans="1:11" s="412" customFormat="1" ht="15" customHeight="1">
      <c r="A114" s="597"/>
      <c r="B114" s="598" t="s">
        <v>3333</v>
      </c>
      <c r="C114" s="598" t="s">
        <v>2203</v>
      </c>
      <c r="D114" s="1004" t="s">
        <v>2756</v>
      </c>
      <c r="E114" s="477">
        <f>F114-7</f>
        <v>45594</v>
      </c>
      <c r="F114" s="466">
        <v>45601</v>
      </c>
      <c r="G114" s="466">
        <f>F114+40</f>
        <v>45641</v>
      </c>
    </row>
    <row r="115" spans="1:11" s="412" customFormat="1" ht="15" customHeight="1">
      <c r="A115" s="597"/>
      <c r="B115" s="598" t="s">
        <v>3332</v>
      </c>
      <c r="C115" s="598" t="s">
        <v>3331</v>
      </c>
      <c r="D115" s="1004"/>
      <c r="E115" s="477">
        <f>F115-7</f>
        <v>45601</v>
      </c>
      <c r="F115" s="466">
        <f>F114+7</f>
        <v>45608</v>
      </c>
      <c r="G115" s="466">
        <f>F115+40</f>
        <v>45648</v>
      </c>
    </row>
    <row r="116" spans="1:11" s="412" customFormat="1" ht="15" customHeight="1">
      <c r="A116" s="597"/>
      <c r="B116" s="598" t="s">
        <v>3330</v>
      </c>
      <c r="C116" s="598" t="s">
        <v>3329</v>
      </c>
      <c r="D116" s="1004"/>
      <c r="E116" s="477">
        <f>F116-7</f>
        <v>45608</v>
      </c>
      <c r="F116" s="466">
        <f>F115+7</f>
        <v>45615</v>
      </c>
      <c r="G116" s="466">
        <f>F116+40</f>
        <v>45655</v>
      </c>
    </row>
    <row r="117" spans="1:11" s="412" customFormat="1" ht="15" customHeight="1">
      <c r="A117" s="597"/>
      <c r="B117" s="406" t="s">
        <v>2684</v>
      </c>
      <c r="C117" s="406" t="s">
        <v>2683</v>
      </c>
      <c r="D117" s="1004"/>
      <c r="E117" s="477">
        <f>F117-7</f>
        <v>45615</v>
      </c>
      <c r="F117" s="466">
        <f>F116+7</f>
        <v>45622</v>
      </c>
      <c r="G117" s="466">
        <f>F117+40</f>
        <v>45662</v>
      </c>
    </row>
    <row r="118" spans="1:11" s="412" customFormat="1" ht="15" customHeight="1">
      <c r="A118" s="597"/>
      <c r="B118" s="406" t="s">
        <v>2684</v>
      </c>
      <c r="C118" s="406" t="s">
        <v>2683</v>
      </c>
      <c r="D118" s="1004"/>
      <c r="E118" s="477">
        <f>F118-7</f>
        <v>45622</v>
      </c>
      <c r="F118" s="466">
        <f>F117+7</f>
        <v>45629</v>
      </c>
      <c r="G118" s="466">
        <f>F118+40</f>
        <v>45669</v>
      </c>
    </row>
    <row r="119" spans="1:11" s="422" customFormat="1" ht="17.25" customHeight="1">
      <c r="A119" s="995" t="s">
        <v>3328</v>
      </c>
      <c r="B119" s="995"/>
      <c r="C119" s="596"/>
      <c r="D119" s="588"/>
      <c r="E119" s="588"/>
      <c r="F119" s="587"/>
      <c r="G119" s="587"/>
      <c r="H119" s="557"/>
    </row>
    <row r="120" spans="1:11" s="412" customFormat="1" ht="15" hidden="1" customHeight="1">
      <c r="A120" s="583"/>
      <c r="B120" s="1005" t="s">
        <v>1069</v>
      </c>
      <c r="C120" s="996" t="s">
        <v>1315</v>
      </c>
      <c r="D120" s="996" t="s">
        <v>4</v>
      </c>
      <c r="E120" s="595" t="s">
        <v>2681</v>
      </c>
      <c r="F120" s="586" t="s">
        <v>5</v>
      </c>
      <c r="G120" s="595" t="s">
        <v>3309</v>
      </c>
      <c r="H120" s="582"/>
    </row>
    <row r="121" spans="1:11" s="412" customFormat="1" ht="15" hidden="1" customHeight="1">
      <c r="A121" s="583"/>
      <c r="B121" s="1006"/>
      <c r="C121" s="994"/>
      <c r="D121" s="997"/>
      <c r="E121" s="585" t="s">
        <v>2680</v>
      </c>
      <c r="F121" s="594" t="s">
        <v>23</v>
      </c>
      <c r="G121" s="585" t="s">
        <v>24</v>
      </c>
      <c r="H121" s="550"/>
    </row>
    <row r="122" spans="1:11" s="412" customFormat="1" ht="15" hidden="1" customHeight="1">
      <c r="A122" s="583"/>
      <c r="B122" s="455" t="s">
        <v>3327</v>
      </c>
      <c r="C122" s="455" t="s">
        <v>3326</v>
      </c>
      <c r="D122" s="942" t="s">
        <v>82</v>
      </c>
      <c r="E122" s="593">
        <f>F122-5</f>
        <v>43799</v>
      </c>
      <c r="F122" s="418">
        <v>43804</v>
      </c>
      <c r="G122" s="592">
        <f>F122+40</f>
        <v>43844</v>
      </c>
    </row>
    <row r="123" spans="1:11" s="412" customFormat="1" ht="15" hidden="1" customHeight="1">
      <c r="A123" s="583"/>
      <c r="B123" s="455" t="s">
        <v>3325</v>
      </c>
      <c r="C123" s="455" t="s">
        <v>2994</v>
      </c>
      <c r="D123" s="942"/>
      <c r="E123" s="593">
        <f>F123-5</f>
        <v>43806</v>
      </c>
      <c r="F123" s="592">
        <f>F122+7</f>
        <v>43811</v>
      </c>
      <c r="G123" s="592">
        <f>F123+40</f>
        <v>43851</v>
      </c>
    </row>
    <row r="124" spans="1:11" s="412" customFormat="1" ht="15" hidden="1" customHeight="1">
      <c r="A124" s="583"/>
      <c r="B124" s="455" t="s">
        <v>3324</v>
      </c>
      <c r="C124" s="455" t="s">
        <v>2905</v>
      </c>
      <c r="D124" s="942"/>
      <c r="E124" s="593">
        <f>F124-5</f>
        <v>43813</v>
      </c>
      <c r="F124" s="592">
        <f>F123+7</f>
        <v>43818</v>
      </c>
      <c r="G124" s="592">
        <f>F124+40</f>
        <v>43858</v>
      </c>
    </row>
    <row r="125" spans="1:11" s="412" customFormat="1" ht="15" hidden="1">
      <c r="A125" s="583"/>
      <c r="B125" s="455" t="s">
        <v>3323</v>
      </c>
      <c r="C125" s="538" t="s">
        <v>2994</v>
      </c>
      <c r="D125" s="942"/>
      <c r="E125" s="593">
        <f>F125-5</f>
        <v>43820</v>
      </c>
      <c r="F125" s="592">
        <f>F124+7</f>
        <v>43825</v>
      </c>
      <c r="G125" s="592">
        <f>F125+40</f>
        <v>43865</v>
      </c>
      <c r="H125" s="550"/>
      <c r="I125" s="550"/>
      <c r="J125" s="550"/>
      <c r="K125" s="550"/>
    </row>
    <row r="126" spans="1:11" s="412" customFormat="1" ht="15" hidden="1">
      <c r="A126" s="583"/>
      <c r="B126" s="455" t="s">
        <v>3322</v>
      </c>
      <c r="C126" s="538" t="s">
        <v>2905</v>
      </c>
      <c r="D126" s="942"/>
      <c r="E126" s="593">
        <f>F126-5</f>
        <v>43827</v>
      </c>
      <c r="F126" s="592">
        <f>F125+7</f>
        <v>43832</v>
      </c>
      <c r="G126" s="592">
        <f>F126+40</f>
        <v>43872</v>
      </c>
      <c r="H126" s="550"/>
      <c r="I126" s="550"/>
      <c r="J126" s="550"/>
      <c r="K126" s="550"/>
    </row>
    <row r="127" spans="1:11" s="412" customFormat="1" ht="15" customHeight="1">
      <c r="A127" s="583"/>
      <c r="B127" s="890" t="s">
        <v>1069</v>
      </c>
      <c r="C127" s="991" t="s">
        <v>20</v>
      </c>
      <c r="D127" s="996" t="s">
        <v>4</v>
      </c>
      <c r="E127" s="595" t="s">
        <v>2681</v>
      </c>
      <c r="F127" s="586" t="s">
        <v>5</v>
      </c>
      <c r="G127" s="595" t="s">
        <v>3309</v>
      </c>
      <c r="H127" s="582"/>
    </row>
    <row r="128" spans="1:11" s="412" customFormat="1" ht="15" customHeight="1">
      <c r="A128" s="583"/>
      <c r="B128" s="890"/>
      <c r="C128" s="991"/>
      <c r="D128" s="997"/>
      <c r="E128" s="585" t="s">
        <v>2680</v>
      </c>
      <c r="F128" s="594" t="s">
        <v>23</v>
      </c>
      <c r="G128" s="585" t="s">
        <v>24</v>
      </c>
      <c r="H128" s="550"/>
    </row>
    <row r="129" spans="1:11" s="412" customFormat="1" ht="15" customHeight="1">
      <c r="A129" s="583"/>
      <c r="B129" s="455" t="s">
        <v>2234</v>
      </c>
      <c r="C129" s="455" t="s">
        <v>2243</v>
      </c>
      <c r="D129" s="942" t="s">
        <v>2839</v>
      </c>
      <c r="E129" s="593">
        <f>F129-6</f>
        <v>45591</v>
      </c>
      <c r="F129" s="418">
        <v>45597</v>
      </c>
      <c r="G129" s="592">
        <f>F129+40</f>
        <v>45637</v>
      </c>
    </row>
    <row r="130" spans="1:11" s="412" customFormat="1" ht="15" customHeight="1">
      <c r="A130" s="583"/>
      <c r="B130" s="455" t="s">
        <v>3321</v>
      </c>
      <c r="C130" s="455" t="s">
        <v>3320</v>
      </c>
      <c r="D130" s="942"/>
      <c r="E130" s="593">
        <f>F130-6</f>
        <v>45598</v>
      </c>
      <c r="F130" s="592">
        <f>F129+7</f>
        <v>45604</v>
      </c>
      <c r="G130" s="592">
        <f>F130+40</f>
        <v>45644</v>
      </c>
    </row>
    <row r="131" spans="1:11" s="412" customFormat="1" ht="15" customHeight="1">
      <c r="A131" s="583"/>
      <c r="B131" s="455" t="s">
        <v>2145</v>
      </c>
      <c r="C131" s="455" t="s">
        <v>3319</v>
      </c>
      <c r="D131" s="942"/>
      <c r="E131" s="593">
        <f>F131-6</f>
        <v>45605</v>
      </c>
      <c r="F131" s="592">
        <f>F130+7</f>
        <v>45611</v>
      </c>
      <c r="G131" s="592">
        <f>F131+40</f>
        <v>45651</v>
      </c>
    </row>
    <row r="132" spans="1:11" s="412" customFormat="1" ht="15">
      <c r="A132" s="583"/>
      <c r="B132" s="455" t="s">
        <v>2231</v>
      </c>
      <c r="C132" s="455" t="s">
        <v>3318</v>
      </c>
      <c r="D132" s="942"/>
      <c r="E132" s="593">
        <f>F132-6</f>
        <v>45612</v>
      </c>
      <c r="F132" s="592">
        <f>F131+7</f>
        <v>45618</v>
      </c>
      <c r="G132" s="592">
        <f>F132+40</f>
        <v>45658</v>
      </c>
      <c r="H132" s="550"/>
      <c r="I132" s="550"/>
      <c r="J132" s="550"/>
      <c r="K132" s="550"/>
    </row>
    <row r="133" spans="1:11" s="412" customFormat="1" ht="15">
      <c r="A133" s="583"/>
      <c r="B133" s="406" t="s">
        <v>2684</v>
      </c>
      <c r="C133" s="406" t="s">
        <v>2683</v>
      </c>
      <c r="D133" s="942"/>
      <c r="E133" s="593">
        <f>F133-6</f>
        <v>45619</v>
      </c>
      <c r="F133" s="592">
        <f>F132+7</f>
        <v>45625</v>
      </c>
      <c r="G133" s="592">
        <f>F133+40</f>
        <v>45665</v>
      </c>
      <c r="H133" s="550"/>
      <c r="I133" s="550"/>
      <c r="J133" s="550"/>
      <c r="K133" s="550"/>
    </row>
    <row r="134" spans="1:11" s="412" customFormat="1" ht="15" hidden="1" customHeight="1">
      <c r="A134" s="583"/>
      <c r="B134" s="1005" t="s">
        <v>19</v>
      </c>
      <c r="C134" s="996" t="s">
        <v>20</v>
      </c>
      <c r="D134" s="996" t="s">
        <v>4</v>
      </c>
      <c r="E134" s="595" t="s">
        <v>2681</v>
      </c>
      <c r="F134" s="586" t="s">
        <v>5</v>
      </c>
      <c r="G134" s="595" t="s">
        <v>3309</v>
      </c>
      <c r="H134" s="582"/>
    </row>
    <row r="135" spans="1:11" s="412" customFormat="1" ht="15" hidden="1" customHeight="1">
      <c r="A135" s="583"/>
      <c r="B135" s="1006"/>
      <c r="C135" s="994"/>
      <c r="D135" s="994"/>
      <c r="E135" s="585" t="s">
        <v>2680</v>
      </c>
      <c r="F135" s="594" t="s">
        <v>23</v>
      </c>
      <c r="G135" s="585" t="s">
        <v>24</v>
      </c>
      <c r="H135" s="550"/>
    </row>
    <row r="136" spans="1:11" s="412" customFormat="1" ht="15" hidden="1" customHeight="1">
      <c r="A136" s="583"/>
      <c r="B136" s="455" t="s">
        <v>3317</v>
      </c>
      <c r="C136" s="455" t="s">
        <v>3316</v>
      </c>
      <c r="D136" s="973" t="s">
        <v>2767</v>
      </c>
      <c r="E136" s="593">
        <f>F136-5</f>
        <v>43800</v>
      </c>
      <c r="F136" s="418">
        <v>43805</v>
      </c>
      <c r="G136" s="592">
        <f>F136+42</f>
        <v>43847</v>
      </c>
    </row>
    <row r="137" spans="1:11" s="412" customFormat="1" ht="15" hidden="1" customHeight="1">
      <c r="A137" s="583"/>
      <c r="B137" s="455" t="s">
        <v>3282</v>
      </c>
      <c r="C137" s="455" t="s">
        <v>3315</v>
      </c>
      <c r="D137" s="974"/>
      <c r="E137" s="593">
        <f>F137-5</f>
        <v>43807</v>
      </c>
      <c r="F137" s="592">
        <f>F136+7</f>
        <v>43812</v>
      </c>
      <c r="G137" s="592">
        <f>F137+42</f>
        <v>43854</v>
      </c>
    </row>
    <row r="138" spans="1:11" s="412" customFormat="1" ht="15" hidden="1" customHeight="1">
      <c r="A138" s="583"/>
      <c r="B138" s="455" t="s">
        <v>3314</v>
      </c>
      <c r="C138" s="455" t="s">
        <v>3313</v>
      </c>
      <c r="D138" s="974"/>
      <c r="E138" s="593">
        <f>F138-5</f>
        <v>43814</v>
      </c>
      <c r="F138" s="592">
        <f>F137+7</f>
        <v>43819</v>
      </c>
      <c r="G138" s="592">
        <f>F138+42</f>
        <v>43861</v>
      </c>
    </row>
    <row r="139" spans="1:11" s="412" customFormat="1" ht="15" hidden="1">
      <c r="A139" s="583"/>
      <c r="B139" s="455" t="s">
        <v>3312</v>
      </c>
      <c r="C139" s="455" t="s">
        <v>3311</v>
      </c>
      <c r="D139" s="974"/>
      <c r="E139" s="593">
        <f>F139-5</f>
        <v>43821</v>
      </c>
      <c r="F139" s="592">
        <f>F138+7</f>
        <v>43826</v>
      </c>
      <c r="G139" s="592">
        <f>F139+42</f>
        <v>43868</v>
      </c>
      <c r="H139" s="550"/>
      <c r="I139" s="550"/>
      <c r="J139" s="550"/>
      <c r="K139" s="550"/>
    </row>
    <row r="140" spans="1:11" s="412" customFormat="1" ht="15" hidden="1">
      <c r="A140" s="583"/>
      <c r="B140" s="455" t="s">
        <v>3277</v>
      </c>
      <c r="C140" s="455" t="s">
        <v>3310</v>
      </c>
      <c r="D140" s="975"/>
      <c r="E140" s="593">
        <f>F140-5</f>
        <v>43828</v>
      </c>
      <c r="F140" s="592">
        <f>F139+7</f>
        <v>43833</v>
      </c>
      <c r="G140" s="592">
        <f>F140+42</f>
        <v>43875</v>
      </c>
      <c r="H140" s="550"/>
      <c r="I140" s="550"/>
      <c r="J140" s="550"/>
      <c r="K140" s="550"/>
    </row>
    <row r="141" spans="1:11" s="412" customFormat="1" ht="15" hidden="1" customHeight="1">
      <c r="A141" s="583"/>
      <c r="B141" s="1011" t="s">
        <v>1069</v>
      </c>
      <c r="C141" s="996" t="s">
        <v>1910</v>
      </c>
      <c r="D141" s="996" t="s">
        <v>4</v>
      </c>
      <c r="E141" s="595" t="s">
        <v>2681</v>
      </c>
      <c r="F141" s="586" t="s">
        <v>5</v>
      </c>
      <c r="G141" s="595" t="s">
        <v>3309</v>
      </c>
      <c r="H141" s="582"/>
    </row>
    <row r="142" spans="1:11" s="412" customFormat="1" ht="15" hidden="1" customHeight="1">
      <c r="A142" s="583"/>
      <c r="B142" s="1011"/>
      <c r="C142" s="994"/>
      <c r="D142" s="997"/>
      <c r="E142" s="585" t="s">
        <v>2680</v>
      </c>
      <c r="F142" s="594" t="s">
        <v>23</v>
      </c>
      <c r="G142" s="585" t="s">
        <v>24</v>
      </c>
      <c r="H142" s="550"/>
    </row>
    <row r="143" spans="1:11" s="412" customFormat="1" ht="15" hidden="1" customHeight="1">
      <c r="A143" s="583"/>
      <c r="B143" s="455" t="s">
        <v>3308</v>
      </c>
      <c r="C143" s="455" t="s">
        <v>3307</v>
      </c>
      <c r="D143" s="942" t="s">
        <v>2767</v>
      </c>
      <c r="E143" s="593">
        <f>F143-7</f>
        <v>45291</v>
      </c>
      <c r="F143" s="418">
        <v>45298</v>
      </c>
      <c r="G143" s="592">
        <f>F143+47</f>
        <v>45345</v>
      </c>
    </row>
    <row r="144" spans="1:11" s="412" customFormat="1" ht="15" hidden="1" customHeight="1">
      <c r="A144" s="583"/>
      <c r="B144" s="455" t="s">
        <v>3306</v>
      </c>
      <c r="C144" s="455" t="s">
        <v>3305</v>
      </c>
      <c r="D144" s="942"/>
      <c r="E144" s="593">
        <f>F144-7</f>
        <v>45298</v>
      </c>
      <c r="F144" s="592">
        <f>F143+7</f>
        <v>45305</v>
      </c>
      <c r="G144" s="592">
        <f>F144+47</f>
        <v>45352</v>
      </c>
    </row>
    <row r="145" spans="1:11" s="412" customFormat="1" ht="15" hidden="1" customHeight="1">
      <c r="A145" s="583"/>
      <c r="B145" s="455" t="s">
        <v>3304</v>
      </c>
      <c r="C145" s="455" t="s">
        <v>3303</v>
      </c>
      <c r="D145" s="942"/>
      <c r="E145" s="593">
        <f>F145-7</f>
        <v>45305</v>
      </c>
      <c r="F145" s="592">
        <f>F144+7</f>
        <v>45312</v>
      </c>
      <c r="G145" s="592">
        <f>F145+47</f>
        <v>45359</v>
      </c>
    </row>
    <row r="146" spans="1:11" s="412" customFormat="1" ht="15" hidden="1">
      <c r="A146" s="583"/>
      <c r="B146" s="455" t="s">
        <v>3302</v>
      </c>
      <c r="C146" s="455" t="s">
        <v>3301</v>
      </c>
      <c r="D146" s="942"/>
      <c r="E146" s="593">
        <f>F146-7</f>
        <v>45312</v>
      </c>
      <c r="F146" s="592">
        <f>F145+7</f>
        <v>45319</v>
      </c>
      <c r="G146" s="592">
        <f>F146+47</f>
        <v>45366</v>
      </c>
      <c r="H146" s="550"/>
      <c r="I146" s="550"/>
      <c r="J146" s="550"/>
      <c r="K146" s="550"/>
    </row>
    <row r="147" spans="1:11" s="412" customFormat="1" ht="15" hidden="1">
      <c r="A147" s="583"/>
      <c r="B147" s="455" t="s">
        <v>3300</v>
      </c>
      <c r="C147" s="455" t="s">
        <v>3299</v>
      </c>
      <c r="D147" s="942"/>
      <c r="E147" s="593">
        <f>F147-7</f>
        <v>45319</v>
      </c>
      <c r="F147" s="592">
        <f>F146+7</f>
        <v>45326</v>
      </c>
      <c r="G147" s="592">
        <f>F147+47</f>
        <v>45373</v>
      </c>
      <c r="H147" s="550"/>
      <c r="I147" s="550"/>
      <c r="J147" s="550"/>
      <c r="K147" s="550"/>
    </row>
    <row r="148" spans="1:11" s="422" customFormat="1" ht="15">
      <c r="A148" s="995" t="s">
        <v>3298</v>
      </c>
      <c r="B148" s="995"/>
      <c r="C148" s="455"/>
      <c r="D148" s="588"/>
      <c r="E148" s="588"/>
      <c r="F148" s="587"/>
      <c r="G148" s="587"/>
      <c r="H148" s="557"/>
      <c r="I148" s="557"/>
      <c r="J148" s="557"/>
      <c r="K148" s="557"/>
    </row>
    <row r="149" spans="1:11" s="412" customFormat="1" ht="15">
      <c r="A149" s="583"/>
      <c r="B149" s="890" t="s">
        <v>1069</v>
      </c>
      <c r="C149" s="991" t="s">
        <v>20</v>
      </c>
      <c r="D149" s="991" t="s">
        <v>4</v>
      </c>
      <c r="E149" s="585" t="s">
        <v>2681</v>
      </c>
      <c r="F149" s="586" t="s">
        <v>5</v>
      </c>
      <c r="G149" s="585" t="s">
        <v>3291</v>
      </c>
      <c r="H149" s="550"/>
      <c r="I149" s="550"/>
      <c r="J149" s="550"/>
      <c r="K149" s="550"/>
    </row>
    <row r="150" spans="1:11" s="412" customFormat="1" ht="15">
      <c r="A150" s="583"/>
      <c r="B150" s="890"/>
      <c r="C150" s="996"/>
      <c r="D150" s="991"/>
      <c r="E150" s="585" t="s">
        <v>2680</v>
      </c>
      <c r="F150" s="586" t="s">
        <v>23</v>
      </c>
      <c r="G150" s="585" t="s">
        <v>24</v>
      </c>
      <c r="H150" s="584"/>
      <c r="I150" s="550"/>
      <c r="J150" s="550"/>
      <c r="K150" s="550"/>
    </row>
    <row r="151" spans="1:11" s="412" customFormat="1" ht="15">
      <c r="A151" s="583"/>
      <c r="B151" s="455" t="s">
        <v>3274</v>
      </c>
      <c r="C151" s="455" t="s">
        <v>3273</v>
      </c>
      <c r="D151" s="1012" t="s">
        <v>2920</v>
      </c>
      <c r="E151" s="477">
        <f>F151-8</f>
        <v>45594</v>
      </c>
      <c r="F151" s="591">
        <v>45602</v>
      </c>
      <c r="G151" s="466">
        <f>F151+31</f>
        <v>45633</v>
      </c>
      <c r="H151" s="550"/>
      <c r="I151" s="550"/>
      <c r="J151" s="550"/>
      <c r="K151" s="550"/>
    </row>
    <row r="152" spans="1:11" s="412" customFormat="1" ht="15">
      <c r="A152" s="583"/>
      <c r="B152" s="455" t="s">
        <v>3272</v>
      </c>
      <c r="C152" s="455" t="s">
        <v>3005</v>
      </c>
      <c r="D152" s="1013"/>
      <c r="E152" s="477">
        <f>F152-8</f>
        <v>45601</v>
      </c>
      <c r="F152" s="466">
        <f>F151+7</f>
        <v>45609</v>
      </c>
      <c r="G152" s="466">
        <f>F152+31</f>
        <v>45640</v>
      </c>
      <c r="H152" s="550"/>
      <c r="I152" s="550"/>
      <c r="J152" s="550"/>
      <c r="K152" s="550"/>
    </row>
    <row r="153" spans="1:11" s="412" customFormat="1" ht="15">
      <c r="A153" s="583"/>
      <c r="B153" s="455" t="s">
        <v>3271</v>
      </c>
      <c r="C153" s="455" t="s">
        <v>2907</v>
      </c>
      <c r="D153" s="1013"/>
      <c r="E153" s="477">
        <f>F153-8</f>
        <v>45608</v>
      </c>
      <c r="F153" s="466">
        <f>F152+7</f>
        <v>45616</v>
      </c>
      <c r="G153" s="466">
        <f>F153+31</f>
        <v>45647</v>
      </c>
      <c r="H153" s="550"/>
      <c r="I153" s="550"/>
      <c r="J153" s="550"/>
      <c r="K153" s="550"/>
    </row>
    <row r="154" spans="1:11" s="402" customFormat="1">
      <c r="A154" s="491"/>
      <c r="B154" s="406" t="s">
        <v>2684</v>
      </c>
      <c r="C154" s="406" t="s">
        <v>2683</v>
      </c>
      <c r="D154" s="1013"/>
      <c r="E154" s="477">
        <f>F154-8</f>
        <v>45615</v>
      </c>
      <c r="F154" s="466">
        <f>F153+7</f>
        <v>45623</v>
      </c>
      <c r="G154" s="466">
        <f>F154+31</f>
        <v>45654</v>
      </c>
      <c r="H154" s="582"/>
      <c r="I154" s="558"/>
      <c r="J154" s="558"/>
      <c r="K154" s="558"/>
    </row>
    <row r="155" spans="1:11">
      <c r="B155" s="406" t="s">
        <v>2684</v>
      </c>
      <c r="C155" s="406" t="s">
        <v>2683</v>
      </c>
      <c r="D155" s="1014"/>
      <c r="E155" s="477">
        <f>F155-8</f>
        <v>45622</v>
      </c>
      <c r="F155" s="466">
        <f>F154+7</f>
        <v>45630</v>
      </c>
      <c r="G155" s="466">
        <f>F155+31</f>
        <v>45661</v>
      </c>
    </row>
    <row r="156" spans="1:11" s="412" customFormat="1" ht="15" hidden="1">
      <c r="A156" s="583"/>
      <c r="B156" s="1001" t="s">
        <v>19</v>
      </c>
      <c r="C156" s="991" t="s">
        <v>20</v>
      </c>
      <c r="D156" s="991" t="s">
        <v>4</v>
      </c>
      <c r="E156" s="585" t="s">
        <v>2681</v>
      </c>
      <c r="F156" s="586" t="s">
        <v>5</v>
      </c>
      <c r="G156" s="585" t="s">
        <v>3291</v>
      </c>
      <c r="H156" s="550"/>
      <c r="I156" s="550"/>
      <c r="J156" s="550"/>
      <c r="K156" s="550"/>
    </row>
    <row r="157" spans="1:11" s="412" customFormat="1" ht="15" hidden="1">
      <c r="A157" s="583"/>
      <c r="B157" s="1005"/>
      <c r="C157" s="996"/>
      <c r="D157" s="991"/>
      <c r="E157" s="585" t="s">
        <v>2680</v>
      </c>
      <c r="F157" s="586" t="s">
        <v>23</v>
      </c>
      <c r="G157" s="585" t="s">
        <v>24</v>
      </c>
      <c r="H157" s="584"/>
      <c r="I157" s="550"/>
      <c r="J157" s="550"/>
      <c r="K157" s="550"/>
    </row>
    <row r="158" spans="1:11" s="412" customFormat="1" ht="15" hidden="1">
      <c r="A158" s="583"/>
      <c r="B158" s="430" t="s">
        <v>3297</v>
      </c>
      <c r="C158" s="430" t="s">
        <v>2243</v>
      </c>
      <c r="D158" s="1012" t="s">
        <v>3147</v>
      </c>
      <c r="E158" s="477">
        <f>F158-7</f>
        <v>44286</v>
      </c>
      <c r="F158" s="590">
        <v>44293</v>
      </c>
      <c r="G158" s="466">
        <f>F158+35</f>
        <v>44328</v>
      </c>
      <c r="H158" s="550"/>
      <c r="I158" s="550"/>
      <c r="J158" s="550"/>
      <c r="K158" s="550"/>
    </row>
    <row r="159" spans="1:11" s="412" customFormat="1" ht="15" hidden="1">
      <c r="A159" s="583"/>
      <c r="B159" s="430" t="s">
        <v>3296</v>
      </c>
      <c r="C159" s="538" t="s">
        <v>3292</v>
      </c>
      <c r="D159" s="1013"/>
      <c r="E159" s="477">
        <f>F159-7</f>
        <v>44293</v>
      </c>
      <c r="F159" s="466">
        <f>F158+7</f>
        <v>44300</v>
      </c>
      <c r="G159" s="466">
        <f>F159+35</f>
        <v>44335</v>
      </c>
      <c r="H159" s="550"/>
      <c r="I159" s="550"/>
      <c r="J159" s="550"/>
      <c r="K159" s="550"/>
    </row>
    <row r="160" spans="1:11" s="412" customFormat="1" ht="15" hidden="1">
      <c r="A160" s="583"/>
      <c r="B160" s="430" t="s">
        <v>2684</v>
      </c>
      <c r="C160" s="538" t="s">
        <v>2683</v>
      </c>
      <c r="D160" s="1013"/>
      <c r="E160" s="477">
        <f>F160-7</f>
        <v>44300</v>
      </c>
      <c r="F160" s="466">
        <f>F159+7</f>
        <v>44307</v>
      </c>
      <c r="G160" s="466">
        <f>F160+35</f>
        <v>44342</v>
      </c>
      <c r="H160" s="550"/>
      <c r="I160" s="550"/>
      <c r="J160" s="550"/>
      <c r="K160" s="550"/>
    </row>
    <row r="161" spans="1:11" s="402" customFormat="1" hidden="1">
      <c r="A161" s="491"/>
      <c r="B161" s="430" t="s">
        <v>3295</v>
      </c>
      <c r="C161" s="538" t="s">
        <v>3294</v>
      </c>
      <c r="D161" s="1013"/>
      <c r="E161" s="477">
        <f>F161-7</f>
        <v>44307</v>
      </c>
      <c r="F161" s="466">
        <f>F160+7</f>
        <v>44314</v>
      </c>
      <c r="G161" s="466">
        <f>F161+35</f>
        <v>44349</v>
      </c>
      <c r="H161" s="582"/>
      <c r="I161" s="558"/>
      <c r="J161" s="558"/>
      <c r="K161" s="558"/>
    </row>
    <row r="162" spans="1:11" hidden="1">
      <c r="B162" s="430" t="s">
        <v>3293</v>
      </c>
      <c r="C162" s="538" t="s">
        <v>3292</v>
      </c>
      <c r="D162" s="1014"/>
      <c r="E162" s="477">
        <f>F162-7</f>
        <v>44314</v>
      </c>
      <c r="F162" s="466">
        <f>F161+7</f>
        <v>44321</v>
      </c>
      <c r="G162" s="466">
        <f>F162+35</f>
        <v>44356</v>
      </c>
    </row>
    <row r="163" spans="1:11" s="412" customFormat="1" ht="15" hidden="1">
      <c r="A163" s="583"/>
      <c r="B163" s="993" t="s">
        <v>19</v>
      </c>
      <c r="C163" s="991" t="s">
        <v>20</v>
      </c>
      <c r="D163" s="991" t="s">
        <v>4</v>
      </c>
      <c r="E163" s="585" t="s">
        <v>2681</v>
      </c>
      <c r="F163" s="586" t="s">
        <v>5</v>
      </c>
      <c r="G163" s="585" t="s">
        <v>3291</v>
      </c>
      <c r="H163" s="550"/>
      <c r="I163" s="550"/>
      <c r="J163" s="550"/>
      <c r="K163" s="550"/>
    </row>
    <row r="164" spans="1:11" s="412" customFormat="1" ht="15" hidden="1">
      <c r="A164" s="583"/>
      <c r="B164" s="1015"/>
      <c r="C164" s="996"/>
      <c r="D164" s="991"/>
      <c r="E164" s="585" t="s">
        <v>2680</v>
      </c>
      <c r="F164" s="586" t="s">
        <v>23</v>
      </c>
      <c r="G164" s="585" t="s">
        <v>24</v>
      </c>
      <c r="H164" s="584"/>
      <c r="I164" s="550"/>
      <c r="J164" s="550"/>
      <c r="K164" s="550"/>
    </row>
    <row r="165" spans="1:11" s="412" customFormat="1" ht="15" hidden="1">
      <c r="A165" s="583"/>
      <c r="B165" s="430" t="s">
        <v>2886</v>
      </c>
      <c r="C165" s="538" t="s">
        <v>3290</v>
      </c>
      <c r="D165" s="1012" t="s">
        <v>2756</v>
      </c>
      <c r="E165" s="477">
        <f>F165-5</f>
        <v>43832</v>
      </c>
      <c r="F165" s="590">
        <v>43837</v>
      </c>
      <c r="G165" s="466">
        <f>F165+33</f>
        <v>43870</v>
      </c>
      <c r="H165" s="550"/>
      <c r="I165" s="550"/>
      <c r="J165" s="550"/>
      <c r="K165" s="550"/>
    </row>
    <row r="166" spans="1:11" s="412" customFormat="1" ht="15" hidden="1">
      <c r="A166" s="583"/>
      <c r="B166" s="430" t="s">
        <v>3289</v>
      </c>
      <c r="C166" s="538" t="s">
        <v>3288</v>
      </c>
      <c r="D166" s="1013"/>
      <c r="E166" s="477">
        <f>F166-5</f>
        <v>43839</v>
      </c>
      <c r="F166" s="466">
        <f>F165+7</f>
        <v>43844</v>
      </c>
      <c r="G166" s="466">
        <f>F166+33</f>
        <v>43877</v>
      </c>
      <c r="H166" s="550"/>
      <c r="I166" s="550"/>
      <c r="J166" s="550"/>
      <c r="K166" s="550"/>
    </row>
    <row r="167" spans="1:11" s="412" customFormat="1" ht="15" hidden="1">
      <c r="A167" s="583"/>
      <c r="B167" s="430" t="s">
        <v>2683</v>
      </c>
      <c r="C167" s="538" t="s">
        <v>2683</v>
      </c>
      <c r="D167" s="1013"/>
      <c r="E167" s="477">
        <f>F167-5</f>
        <v>43846</v>
      </c>
      <c r="F167" s="466">
        <f>F166+7</f>
        <v>43851</v>
      </c>
      <c r="G167" s="466">
        <f>F167+33</f>
        <v>43884</v>
      </c>
      <c r="H167" s="550"/>
      <c r="I167" s="550"/>
      <c r="J167" s="550"/>
      <c r="K167" s="550"/>
    </row>
    <row r="168" spans="1:11" s="402" customFormat="1" hidden="1">
      <c r="A168" s="491"/>
      <c r="B168" s="430" t="s">
        <v>3287</v>
      </c>
      <c r="C168" s="538" t="s">
        <v>3286</v>
      </c>
      <c r="D168" s="1013"/>
      <c r="E168" s="477">
        <f>F168-5</f>
        <v>43853</v>
      </c>
      <c r="F168" s="466">
        <f>F167+7</f>
        <v>43858</v>
      </c>
      <c r="G168" s="466">
        <f>F168+33</f>
        <v>43891</v>
      </c>
      <c r="H168" s="582"/>
      <c r="I168" s="558"/>
      <c r="J168" s="558"/>
      <c r="K168" s="558"/>
    </row>
    <row r="169" spans="1:11" hidden="1">
      <c r="B169" s="430" t="s">
        <v>2683</v>
      </c>
      <c r="C169" s="538" t="s">
        <v>2683</v>
      </c>
      <c r="D169" s="1014"/>
      <c r="E169" s="477">
        <f>F169-5</f>
        <v>43860</v>
      </c>
      <c r="F169" s="466">
        <f>F168+7</f>
        <v>43865</v>
      </c>
      <c r="G169" s="466">
        <f>F169+33</f>
        <v>43898</v>
      </c>
    </row>
    <row r="170" spans="1:11" s="422" customFormat="1" ht="14.1" customHeight="1">
      <c r="A170" s="995" t="s">
        <v>3285</v>
      </c>
      <c r="B170" s="995"/>
      <c r="C170" s="589"/>
      <c r="D170" s="588"/>
      <c r="E170" s="588"/>
      <c r="F170" s="587"/>
      <c r="G170" s="587"/>
      <c r="H170" s="557"/>
      <c r="I170" s="557"/>
      <c r="J170" s="557"/>
      <c r="K170" s="557"/>
    </row>
    <row r="171" spans="1:11" s="412" customFormat="1" ht="15" hidden="1">
      <c r="A171" s="583"/>
      <c r="B171" s="1015" t="s">
        <v>19</v>
      </c>
      <c r="C171" s="996" t="s">
        <v>1315</v>
      </c>
      <c r="D171" s="996" t="s">
        <v>4</v>
      </c>
      <c r="E171" s="585" t="s">
        <v>2681</v>
      </c>
      <c r="F171" s="586" t="s">
        <v>5</v>
      </c>
      <c r="G171" s="585" t="s">
        <v>13</v>
      </c>
      <c r="H171" s="550"/>
      <c r="I171" s="550"/>
      <c r="J171" s="550"/>
      <c r="K171" s="550"/>
    </row>
    <row r="172" spans="1:11" s="412" customFormat="1" ht="15" hidden="1">
      <c r="A172" s="583"/>
      <c r="B172" s="992"/>
      <c r="C172" s="994"/>
      <c r="D172" s="994"/>
      <c r="E172" s="585" t="s">
        <v>2680</v>
      </c>
      <c r="F172" s="586" t="s">
        <v>23</v>
      </c>
      <c r="G172" s="585" t="s">
        <v>24</v>
      </c>
      <c r="H172" s="584"/>
      <c r="I172" s="550"/>
      <c r="J172" s="550"/>
      <c r="K172" s="550"/>
    </row>
    <row r="173" spans="1:11" s="412" customFormat="1" ht="15" hidden="1">
      <c r="A173" s="583"/>
      <c r="B173" s="430" t="s">
        <v>3284</v>
      </c>
      <c r="C173" s="430" t="s">
        <v>3283</v>
      </c>
      <c r="D173" s="1012" t="s">
        <v>139</v>
      </c>
      <c r="E173" s="477">
        <f>F173-7</f>
        <v>44071</v>
      </c>
      <c r="F173" s="590">
        <v>44078</v>
      </c>
      <c r="G173" s="466">
        <f>F173+34</f>
        <v>44112</v>
      </c>
      <c r="H173" s="550"/>
      <c r="I173" s="550"/>
      <c r="J173" s="550"/>
      <c r="K173" s="550"/>
    </row>
    <row r="174" spans="1:11" s="412" customFormat="1" ht="15" hidden="1">
      <c r="A174" s="583"/>
      <c r="B174" s="430" t="s">
        <v>3282</v>
      </c>
      <c r="C174" s="430" t="s">
        <v>2888</v>
      </c>
      <c r="D174" s="1013"/>
      <c r="E174" s="477">
        <f>F174-7</f>
        <v>44078</v>
      </c>
      <c r="F174" s="466">
        <f>F173+7</f>
        <v>44085</v>
      </c>
      <c r="G174" s="466">
        <f>F174+34</f>
        <v>44119</v>
      </c>
      <c r="H174" s="550"/>
      <c r="I174" s="550"/>
      <c r="J174" s="550"/>
      <c r="K174" s="550"/>
    </row>
    <row r="175" spans="1:11" s="412" customFormat="1" ht="15" hidden="1">
      <c r="A175" s="583"/>
      <c r="B175" s="430" t="s">
        <v>3281</v>
      </c>
      <c r="C175" s="430" t="s">
        <v>3280</v>
      </c>
      <c r="D175" s="1013"/>
      <c r="E175" s="477">
        <f>F175-7</f>
        <v>44085</v>
      </c>
      <c r="F175" s="466">
        <f>F174+7</f>
        <v>44092</v>
      </c>
      <c r="G175" s="466">
        <f>F175+34</f>
        <v>44126</v>
      </c>
      <c r="H175" s="550"/>
      <c r="I175" s="550"/>
      <c r="J175" s="550"/>
      <c r="K175" s="550"/>
    </row>
    <row r="176" spans="1:11" s="402" customFormat="1" hidden="1">
      <c r="A176" s="491"/>
      <c r="B176" s="430" t="s">
        <v>3279</v>
      </c>
      <c r="C176" s="430" t="s">
        <v>3278</v>
      </c>
      <c r="D176" s="1013"/>
      <c r="E176" s="477">
        <f>F176-7</f>
        <v>44092</v>
      </c>
      <c r="F176" s="466">
        <f>F175+7</f>
        <v>44099</v>
      </c>
      <c r="G176" s="466">
        <f>F176+34</f>
        <v>44133</v>
      </c>
      <c r="H176" s="582"/>
      <c r="I176" s="558"/>
      <c r="J176" s="558"/>
      <c r="K176" s="558"/>
    </row>
    <row r="177" spans="1:11" hidden="1">
      <c r="B177" s="430" t="s">
        <v>3277</v>
      </c>
      <c r="C177" s="430" t="s">
        <v>3276</v>
      </c>
      <c r="D177" s="1014"/>
      <c r="E177" s="477">
        <f>F177-7</f>
        <v>44099</v>
      </c>
      <c r="F177" s="466">
        <f>F176+7</f>
        <v>44106</v>
      </c>
      <c r="G177" s="466">
        <f>F177+34</f>
        <v>44140</v>
      </c>
    </row>
    <row r="178" spans="1:11" s="412" customFormat="1" ht="15">
      <c r="A178" s="583"/>
      <c r="B178" s="890" t="s">
        <v>1069</v>
      </c>
      <c r="C178" s="996" t="s">
        <v>1315</v>
      </c>
      <c r="D178" s="996" t="s">
        <v>4</v>
      </c>
      <c r="E178" s="585" t="s">
        <v>2681</v>
      </c>
      <c r="F178" s="586" t="s">
        <v>5</v>
      </c>
      <c r="G178" s="585" t="s">
        <v>13</v>
      </c>
      <c r="H178" s="550"/>
      <c r="I178" s="550"/>
      <c r="J178" s="550"/>
      <c r="K178" s="550"/>
    </row>
    <row r="179" spans="1:11" s="412" customFormat="1" ht="15">
      <c r="A179" s="583"/>
      <c r="B179" s="890"/>
      <c r="C179" s="994"/>
      <c r="D179" s="994"/>
      <c r="E179" s="585" t="s">
        <v>2680</v>
      </c>
      <c r="F179" s="586" t="s">
        <v>23</v>
      </c>
      <c r="G179" s="585" t="s">
        <v>24</v>
      </c>
      <c r="H179" s="584"/>
      <c r="I179" s="550"/>
      <c r="J179" s="550"/>
      <c r="K179" s="550"/>
    </row>
    <row r="180" spans="1:11" s="412" customFormat="1" ht="15.75" customHeight="1">
      <c r="A180" s="583"/>
      <c r="B180" s="455" t="s">
        <v>3274</v>
      </c>
      <c r="C180" s="455" t="s">
        <v>3273</v>
      </c>
      <c r="D180" s="1007" t="s">
        <v>2980</v>
      </c>
      <c r="E180" s="477">
        <f>F180-7</f>
        <v>45595</v>
      </c>
      <c r="F180" s="418">
        <v>45602</v>
      </c>
      <c r="G180" s="466">
        <f>F180+34</f>
        <v>45636</v>
      </c>
      <c r="H180" s="550"/>
      <c r="I180" s="550"/>
      <c r="J180" s="550"/>
      <c r="K180" s="550"/>
    </row>
    <row r="181" spans="1:11" s="412" customFormat="1" ht="15">
      <c r="A181" s="583"/>
      <c r="B181" s="455" t="s">
        <v>3272</v>
      </c>
      <c r="C181" s="455" t="s">
        <v>3005</v>
      </c>
      <c r="D181" s="1007"/>
      <c r="E181" s="477">
        <f>F181-7</f>
        <v>45602</v>
      </c>
      <c r="F181" s="466">
        <f>F180+7</f>
        <v>45609</v>
      </c>
      <c r="G181" s="466">
        <f>F181+34</f>
        <v>45643</v>
      </c>
      <c r="H181" s="550"/>
      <c r="I181" s="550"/>
      <c r="J181" s="550"/>
      <c r="K181" s="550"/>
    </row>
    <row r="182" spans="1:11" s="412" customFormat="1" ht="15">
      <c r="A182" s="583"/>
      <c r="B182" s="455" t="s">
        <v>3271</v>
      </c>
      <c r="C182" s="455" t="s">
        <v>2907</v>
      </c>
      <c r="D182" s="1007"/>
      <c r="E182" s="477">
        <f>F182-7</f>
        <v>45609</v>
      </c>
      <c r="F182" s="466">
        <f>F181+7</f>
        <v>45616</v>
      </c>
      <c r="G182" s="466">
        <f>F182+34</f>
        <v>45650</v>
      </c>
      <c r="H182" s="550"/>
      <c r="I182" s="550"/>
      <c r="J182" s="550"/>
      <c r="K182" s="550"/>
    </row>
    <row r="183" spans="1:11" s="402" customFormat="1">
      <c r="A183" s="491"/>
      <c r="B183" s="406" t="s">
        <v>2684</v>
      </c>
      <c r="C183" s="406" t="s">
        <v>2683</v>
      </c>
      <c r="D183" s="1007"/>
      <c r="E183" s="477">
        <f>F183-7</f>
        <v>45616</v>
      </c>
      <c r="F183" s="466">
        <f>F182+7</f>
        <v>45623</v>
      </c>
      <c r="G183" s="466">
        <f>F183+34</f>
        <v>45657</v>
      </c>
      <c r="H183" s="582"/>
      <c r="I183" s="558"/>
      <c r="J183" s="558"/>
      <c r="K183" s="558"/>
    </row>
    <row r="184" spans="1:11">
      <c r="B184" s="406" t="s">
        <v>2684</v>
      </c>
      <c r="C184" s="406" t="s">
        <v>2683</v>
      </c>
      <c r="D184" s="1007"/>
      <c r="E184" s="477">
        <f>F184-7</f>
        <v>45623</v>
      </c>
      <c r="F184" s="466">
        <f>F183+7</f>
        <v>45630</v>
      </c>
      <c r="G184" s="466">
        <f>F184+34</f>
        <v>45664</v>
      </c>
    </row>
    <row r="185" spans="1:11" s="422" customFormat="1" ht="14.1" customHeight="1">
      <c r="A185" s="995" t="s">
        <v>3275</v>
      </c>
      <c r="B185" s="995"/>
      <c r="C185" s="589"/>
      <c r="D185" s="588"/>
      <c r="E185" s="588"/>
      <c r="F185" s="587"/>
      <c r="G185" s="587"/>
      <c r="I185" s="557"/>
      <c r="J185" s="557"/>
      <c r="K185" s="557"/>
    </row>
    <row r="186" spans="1:11" s="412" customFormat="1" ht="15">
      <c r="A186" s="583"/>
      <c r="B186" s="890" t="s">
        <v>1069</v>
      </c>
      <c r="C186" s="996" t="s">
        <v>1315</v>
      </c>
      <c r="D186" s="991" t="s">
        <v>4</v>
      </c>
      <c r="E186" s="585" t="s">
        <v>2681</v>
      </c>
      <c r="F186" s="586" t="s">
        <v>5</v>
      </c>
      <c r="G186" s="585" t="s">
        <v>137</v>
      </c>
      <c r="H186" s="557"/>
      <c r="I186" s="550"/>
      <c r="J186" s="550"/>
      <c r="K186" s="550"/>
    </row>
    <row r="187" spans="1:11" s="412" customFormat="1" ht="15">
      <c r="A187" s="583"/>
      <c r="B187" s="890"/>
      <c r="C187" s="994"/>
      <c r="D187" s="991"/>
      <c r="E187" s="585" t="s">
        <v>2680</v>
      </c>
      <c r="F187" s="586" t="s">
        <v>23</v>
      </c>
      <c r="G187" s="585" t="s">
        <v>24</v>
      </c>
      <c r="H187" s="584"/>
      <c r="I187" s="550"/>
      <c r="J187" s="550"/>
      <c r="K187" s="550"/>
    </row>
    <row r="188" spans="1:11" s="412" customFormat="1" ht="15">
      <c r="A188" s="583"/>
      <c r="B188" s="455" t="s">
        <v>3274</v>
      </c>
      <c r="C188" s="455" t="s">
        <v>3273</v>
      </c>
      <c r="D188" s="1012" t="s">
        <v>2980</v>
      </c>
      <c r="E188" s="477">
        <f>F188-6</f>
        <v>45596</v>
      </c>
      <c r="F188" s="418">
        <v>45602</v>
      </c>
      <c r="G188" s="466">
        <f>F188+36</f>
        <v>45638</v>
      </c>
      <c r="H188" s="550"/>
      <c r="I188" s="550"/>
      <c r="J188" s="550"/>
      <c r="K188" s="550"/>
    </row>
    <row r="189" spans="1:11" s="412" customFormat="1" ht="15">
      <c r="A189" s="583"/>
      <c r="B189" s="455" t="s">
        <v>3272</v>
      </c>
      <c r="C189" s="455" t="s">
        <v>3005</v>
      </c>
      <c r="D189" s="1013"/>
      <c r="E189" s="477">
        <f>F189-6</f>
        <v>45603</v>
      </c>
      <c r="F189" s="466">
        <f>F188+7</f>
        <v>45609</v>
      </c>
      <c r="G189" s="466">
        <f>F189+36</f>
        <v>45645</v>
      </c>
      <c r="H189" s="550"/>
      <c r="I189" s="550"/>
      <c r="J189" s="550"/>
      <c r="K189" s="550"/>
    </row>
    <row r="190" spans="1:11" s="412" customFormat="1" ht="15">
      <c r="A190" s="583"/>
      <c r="B190" s="455" t="s">
        <v>3271</v>
      </c>
      <c r="C190" s="455" t="s">
        <v>2907</v>
      </c>
      <c r="D190" s="1013"/>
      <c r="E190" s="477">
        <f>F190-6</f>
        <v>45610</v>
      </c>
      <c r="F190" s="466">
        <f>F189+7</f>
        <v>45616</v>
      </c>
      <c r="G190" s="466">
        <f>F190+36</f>
        <v>45652</v>
      </c>
      <c r="H190" s="550"/>
      <c r="I190" s="550"/>
      <c r="J190" s="550"/>
      <c r="K190" s="550"/>
    </row>
    <row r="191" spans="1:11" s="402" customFormat="1">
      <c r="A191" s="491"/>
      <c r="B191" s="406" t="s">
        <v>2684</v>
      </c>
      <c r="C191" s="406" t="s">
        <v>2683</v>
      </c>
      <c r="D191" s="1013"/>
      <c r="E191" s="477">
        <f>F191-6</f>
        <v>45617</v>
      </c>
      <c r="F191" s="466">
        <f>F190+7</f>
        <v>45623</v>
      </c>
      <c r="G191" s="466">
        <f>F191+36</f>
        <v>45659</v>
      </c>
      <c r="H191" s="582"/>
      <c r="I191" s="558"/>
      <c r="J191" s="558"/>
      <c r="K191" s="558"/>
    </row>
    <row r="192" spans="1:11">
      <c r="B192" s="406" t="s">
        <v>2684</v>
      </c>
      <c r="C192" s="406" t="s">
        <v>2683</v>
      </c>
      <c r="D192" s="1014"/>
      <c r="E192" s="477">
        <f>F192-6</f>
        <v>45624</v>
      </c>
      <c r="F192" s="466">
        <f>F191+7</f>
        <v>45630</v>
      </c>
      <c r="G192" s="466">
        <f>F192+36</f>
        <v>45666</v>
      </c>
    </row>
    <row r="193" spans="1:11" s="402" customFormat="1" ht="15">
      <c r="A193" s="944" t="s">
        <v>3270</v>
      </c>
      <c r="B193" s="944"/>
      <c r="C193" s="944"/>
      <c r="D193" s="944"/>
      <c r="E193" s="944"/>
      <c r="F193" s="944"/>
      <c r="G193" s="944"/>
    </row>
    <row r="194" spans="1:11" s="422" customFormat="1" ht="15">
      <c r="A194" s="887" t="s">
        <v>3269</v>
      </c>
      <c r="B194" s="887"/>
      <c r="C194" s="547"/>
      <c r="F194" s="547"/>
      <c r="G194" s="547"/>
      <c r="H194" s="557"/>
      <c r="I194" s="557"/>
      <c r="J194" s="557"/>
      <c r="K194" s="557"/>
    </row>
    <row r="195" spans="1:11" s="412" customFormat="1" ht="15" hidden="1" customHeight="1">
      <c r="A195" s="500"/>
      <c r="B195" s="987" t="s">
        <v>1069</v>
      </c>
      <c r="C195" s="900" t="s">
        <v>1315</v>
      </c>
      <c r="D195" s="900" t="s">
        <v>4</v>
      </c>
      <c r="E195" s="446" t="s">
        <v>2681</v>
      </c>
      <c r="F195" s="446" t="s">
        <v>5</v>
      </c>
      <c r="G195" s="446" t="s">
        <v>3264</v>
      </c>
      <c r="H195" s="575"/>
      <c r="I195" s="550"/>
      <c r="J195" s="550"/>
      <c r="K195" s="550"/>
    </row>
    <row r="196" spans="1:11" s="412" customFormat="1" ht="15" hidden="1" customHeight="1">
      <c r="A196" s="500"/>
      <c r="B196" s="987"/>
      <c r="C196" s="988"/>
      <c r="D196" s="988"/>
      <c r="E196" s="512" t="s">
        <v>2680</v>
      </c>
      <c r="F196" s="512" t="s">
        <v>23</v>
      </c>
      <c r="G196" s="512" t="s">
        <v>24</v>
      </c>
      <c r="H196" s="575"/>
      <c r="I196" s="550"/>
      <c r="J196" s="550"/>
      <c r="K196" s="550"/>
    </row>
    <row r="197" spans="1:11" s="412" customFormat="1" ht="15" hidden="1" customHeight="1">
      <c r="A197" s="500"/>
      <c r="B197" s="406" t="s">
        <v>2781</v>
      </c>
      <c r="C197" s="406" t="s">
        <v>2781</v>
      </c>
      <c r="D197" s="904" t="s">
        <v>2980</v>
      </c>
      <c r="E197" s="443">
        <f>F197-4</f>
        <v>44984</v>
      </c>
      <c r="F197" s="466">
        <v>44988</v>
      </c>
      <c r="G197" s="466">
        <f>F197+34</f>
        <v>45022</v>
      </c>
      <c r="H197" s="575"/>
      <c r="I197" s="550"/>
      <c r="J197" s="550"/>
      <c r="K197" s="550"/>
    </row>
    <row r="198" spans="1:11" s="412" customFormat="1" ht="15" hidden="1" customHeight="1">
      <c r="A198" s="500"/>
      <c r="B198" s="406" t="s">
        <v>3268</v>
      </c>
      <c r="C198" s="522" t="s">
        <v>3267</v>
      </c>
      <c r="D198" s="905"/>
      <c r="E198" s="443">
        <f>F198-4</f>
        <v>44991</v>
      </c>
      <c r="F198" s="466">
        <f>F197+7</f>
        <v>44995</v>
      </c>
      <c r="G198" s="466">
        <f>F198+34</f>
        <v>45029</v>
      </c>
      <c r="H198" s="575"/>
      <c r="I198" s="550"/>
      <c r="J198" s="550"/>
      <c r="K198" s="550"/>
    </row>
    <row r="199" spans="1:11" s="412" customFormat="1" ht="15" hidden="1" customHeight="1">
      <c r="A199" s="500"/>
      <c r="B199" s="406" t="s">
        <v>2781</v>
      </c>
      <c r="C199" s="406" t="s">
        <v>2781</v>
      </c>
      <c r="D199" s="905"/>
      <c r="E199" s="443">
        <f>F199-4</f>
        <v>44998</v>
      </c>
      <c r="F199" s="466">
        <f>F198+7</f>
        <v>45002</v>
      </c>
      <c r="G199" s="466">
        <f>F199+34</f>
        <v>45036</v>
      </c>
      <c r="H199" s="575"/>
      <c r="I199" s="550"/>
      <c r="J199" s="550"/>
      <c r="K199" s="550"/>
    </row>
    <row r="200" spans="1:11" s="412" customFormat="1" ht="15" hidden="1" customHeight="1">
      <c r="A200" s="500"/>
      <c r="B200" s="406" t="s">
        <v>3266</v>
      </c>
      <c r="C200" s="406" t="s">
        <v>3265</v>
      </c>
      <c r="D200" s="905"/>
      <c r="E200" s="443">
        <f>F200-4</f>
        <v>45005</v>
      </c>
      <c r="F200" s="466">
        <f>F199+7</f>
        <v>45009</v>
      </c>
      <c r="G200" s="466">
        <f>F200+34</f>
        <v>45043</v>
      </c>
      <c r="H200" s="575"/>
      <c r="I200" s="550"/>
      <c r="J200" s="550"/>
      <c r="K200" s="550"/>
    </row>
    <row r="201" spans="1:11" s="412" customFormat="1" ht="15" hidden="1" customHeight="1">
      <c r="A201" s="500"/>
      <c r="B201" s="556" t="s">
        <v>2781</v>
      </c>
      <c r="C201" s="522" t="s">
        <v>2781</v>
      </c>
      <c r="D201" s="906"/>
      <c r="E201" s="443">
        <f>F201-4</f>
        <v>45012</v>
      </c>
      <c r="F201" s="466">
        <f>F200+7</f>
        <v>45016</v>
      </c>
      <c r="G201" s="466">
        <f>F201+34</f>
        <v>45050</v>
      </c>
      <c r="H201" s="575"/>
      <c r="I201" s="550"/>
      <c r="J201" s="550"/>
      <c r="K201" s="550"/>
    </row>
    <row r="202" spans="1:11" s="412" customFormat="1" ht="15" hidden="1" customHeight="1">
      <c r="A202" s="500"/>
      <c r="B202" s="925" t="s">
        <v>19</v>
      </c>
      <c r="C202" s="900" t="s">
        <v>20</v>
      </c>
      <c r="D202" s="900" t="s">
        <v>4</v>
      </c>
      <c r="E202" s="446" t="s">
        <v>2681</v>
      </c>
      <c r="F202" s="446" t="s">
        <v>5</v>
      </c>
      <c r="G202" s="446" t="s">
        <v>3264</v>
      </c>
      <c r="H202" s="575"/>
      <c r="I202" s="550"/>
      <c r="J202" s="550"/>
      <c r="K202" s="550"/>
    </row>
    <row r="203" spans="1:11" s="412" customFormat="1" ht="15" hidden="1" customHeight="1">
      <c r="A203" s="500"/>
      <c r="B203" s="976"/>
      <c r="C203" s="988"/>
      <c r="D203" s="988"/>
      <c r="E203" s="512" t="s">
        <v>2680</v>
      </c>
      <c r="F203" s="512" t="s">
        <v>23</v>
      </c>
      <c r="G203" s="512" t="s">
        <v>24</v>
      </c>
      <c r="H203" s="575"/>
      <c r="I203" s="550"/>
      <c r="J203" s="550"/>
      <c r="K203" s="550"/>
    </row>
    <row r="204" spans="1:11" s="412" customFormat="1" ht="15" hidden="1" customHeight="1">
      <c r="A204" s="500"/>
      <c r="B204" s="406"/>
      <c r="C204" s="522"/>
      <c r="D204" s="938" t="s">
        <v>118</v>
      </c>
      <c r="E204" s="579">
        <f>F204-5</f>
        <v>43768</v>
      </c>
      <c r="F204" s="566">
        <v>43773</v>
      </c>
      <c r="G204" s="566">
        <f>F204+34</f>
        <v>43807</v>
      </c>
      <c r="H204" s="575"/>
      <c r="I204" s="550"/>
      <c r="J204" s="550"/>
      <c r="K204" s="550"/>
    </row>
    <row r="205" spans="1:11" s="412" customFormat="1" ht="15" hidden="1" customHeight="1">
      <c r="A205" s="500"/>
      <c r="B205" s="406"/>
      <c r="C205" s="522"/>
      <c r="D205" s="938"/>
      <c r="E205" s="579">
        <f>F205-5</f>
        <v>43775</v>
      </c>
      <c r="F205" s="566">
        <f>F204+7</f>
        <v>43780</v>
      </c>
      <c r="G205" s="566">
        <f>F205+34</f>
        <v>43814</v>
      </c>
      <c r="H205" s="575"/>
      <c r="I205" s="550"/>
      <c r="J205" s="550"/>
      <c r="K205" s="550"/>
    </row>
    <row r="206" spans="1:11" s="412" customFormat="1" ht="15" hidden="1" customHeight="1">
      <c r="A206" s="500"/>
      <c r="B206" s="406"/>
      <c r="C206" s="522"/>
      <c r="D206" s="938"/>
      <c r="E206" s="579">
        <f>F206-5</f>
        <v>43782</v>
      </c>
      <c r="F206" s="566">
        <f>F205+7</f>
        <v>43787</v>
      </c>
      <c r="G206" s="566">
        <f>F206+34</f>
        <v>43821</v>
      </c>
      <c r="H206" s="575"/>
      <c r="I206" s="550"/>
      <c r="J206" s="550"/>
      <c r="K206" s="550"/>
    </row>
    <row r="207" spans="1:11" s="412" customFormat="1" ht="15" hidden="1" customHeight="1">
      <c r="A207" s="500"/>
      <c r="B207" s="406"/>
      <c r="C207" s="522"/>
      <c r="D207" s="938"/>
      <c r="E207" s="579">
        <f>F207-5</f>
        <v>43789</v>
      </c>
      <c r="F207" s="566">
        <f>F206+7</f>
        <v>43794</v>
      </c>
      <c r="G207" s="566">
        <f>F207+34</f>
        <v>43828</v>
      </c>
      <c r="H207" s="575"/>
      <c r="I207" s="550"/>
      <c r="J207" s="550"/>
      <c r="K207" s="550"/>
    </row>
    <row r="208" spans="1:11" s="412" customFormat="1" ht="18" hidden="1" customHeight="1">
      <c r="A208" s="491"/>
      <c r="B208" s="406"/>
      <c r="C208" s="522"/>
      <c r="D208" s="938"/>
      <c r="E208" s="579">
        <f>F208-5</f>
        <v>43796</v>
      </c>
      <c r="F208" s="566">
        <f>F207+7</f>
        <v>43801</v>
      </c>
      <c r="G208" s="566">
        <f>F208+34</f>
        <v>43835</v>
      </c>
      <c r="H208" s="575"/>
      <c r="I208" s="550"/>
      <c r="J208" s="550"/>
      <c r="K208" s="550"/>
    </row>
    <row r="209" spans="1:11" s="412" customFormat="1" ht="15" customHeight="1">
      <c r="A209" s="500"/>
      <c r="B209" s="890" t="s">
        <v>1069</v>
      </c>
      <c r="C209" s="900" t="s">
        <v>1315</v>
      </c>
      <c r="D209" s="900" t="s">
        <v>4</v>
      </c>
      <c r="E209" s="446" t="s">
        <v>2681</v>
      </c>
      <c r="F209" s="446" t="s">
        <v>5</v>
      </c>
      <c r="G209" s="446" t="s">
        <v>3264</v>
      </c>
      <c r="H209" s="575"/>
      <c r="I209" s="550"/>
      <c r="J209" s="550"/>
      <c r="K209" s="550"/>
    </row>
    <row r="210" spans="1:11" s="412" customFormat="1" ht="15" customHeight="1">
      <c r="A210" s="500"/>
      <c r="B210" s="890"/>
      <c r="C210" s="988"/>
      <c r="D210" s="988"/>
      <c r="E210" s="512" t="s">
        <v>2680</v>
      </c>
      <c r="F210" s="512" t="s">
        <v>23</v>
      </c>
      <c r="G210" s="512" t="s">
        <v>24</v>
      </c>
      <c r="H210" s="575"/>
      <c r="I210" s="550"/>
      <c r="J210" s="550"/>
      <c r="K210" s="550"/>
    </row>
    <row r="211" spans="1:11" s="412" customFormat="1" ht="15" customHeight="1">
      <c r="A211" s="500"/>
      <c r="B211" s="406" t="s">
        <v>1109</v>
      </c>
      <c r="C211" s="406" t="s">
        <v>3255</v>
      </c>
      <c r="D211" s="938" t="s">
        <v>3074</v>
      </c>
      <c r="E211" s="579">
        <f>F211-5</f>
        <v>45593</v>
      </c>
      <c r="F211" s="566">
        <v>45598</v>
      </c>
      <c r="G211" s="566">
        <f>F211+32</f>
        <v>45630</v>
      </c>
      <c r="H211" s="575"/>
      <c r="I211" s="550"/>
      <c r="J211" s="550"/>
      <c r="K211" s="550"/>
    </row>
    <row r="212" spans="1:11" s="412" customFormat="1" ht="15" customHeight="1">
      <c r="A212" s="500"/>
      <c r="B212" s="455" t="s">
        <v>1549</v>
      </c>
      <c r="C212" s="455" t="s">
        <v>3254</v>
      </c>
      <c r="D212" s="938"/>
      <c r="E212" s="579">
        <f>F212-5</f>
        <v>45600</v>
      </c>
      <c r="F212" s="566">
        <f>F211+7</f>
        <v>45605</v>
      </c>
      <c r="G212" s="566">
        <f>F212+32</f>
        <v>45637</v>
      </c>
      <c r="H212" s="575"/>
      <c r="I212" s="550"/>
      <c r="J212" s="550"/>
      <c r="K212" s="550"/>
    </row>
    <row r="213" spans="1:11" s="412" customFormat="1" ht="15" customHeight="1">
      <c r="A213" s="500"/>
      <c r="B213" s="556" t="s">
        <v>3253</v>
      </c>
      <c r="C213" s="522" t="s">
        <v>3252</v>
      </c>
      <c r="D213" s="938"/>
      <c r="E213" s="579">
        <f>F213-5</f>
        <v>45607</v>
      </c>
      <c r="F213" s="566">
        <f>F212+7</f>
        <v>45612</v>
      </c>
      <c r="G213" s="566">
        <f>F213+32</f>
        <v>45644</v>
      </c>
      <c r="H213" s="575"/>
      <c r="I213" s="550"/>
      <c r="J213" s="550"/>
      <c r="K213" s="550"/>
    </row>
    <row r="214" spans="1:11" s="412" customFormat="1" ht="15" customHeight="1">
      <c r="A214" s="500"/>
      <c r="B214" s="556" t="s">
        <v>1090</v>
      </c>
      <c r="C214" s="522" t="s">
        <v>3251</v>
      </c>
      <c r="D214" s="938"/>
      <c r="E214" s="579">
        <f>F214-5</f>
        <v>45614</v>
      </c>
      <c r="F214" s="566">
        <f>F213+7</f>
        <v>45619</v>
      </c>
      <c r="G214" s="566">
        <f>F214+32</f>
        <v>45651</v>
      </c>
      <c r="H214" s="575"/>
      <c r="I214" s="550"/>
      <c r="J214" s="550"/>
      <c r="K214" s="550"/>
    </row>
    <row r="215" spans="1:11" s="412" customFormat="1" ht="18" customHeight="1">
      <c r="A215" s="491"/>
      <c r="B215" s="406" t="s">
        <v>2684</v>
      </c>
      <c r="C215" s="406" t="s">
        <v>2683</v>
      </c>
      <c r="D215" s="938"/>
      <c r="E215" s="579">
        <f>F215-5</f>
        <v>45621</v>
      </c>
      <c r="F215" s="566">
        <f>F214+7</f>
        <v>45626</v>
      </c>
      <c r="G215" s="566">
        <f>F215+32</f>
        <v>45658</v>
      </c>
      <c r="H215" s="575"/>
      <c r="I215" s="550"/>
      <c r="J215" s="550"/>
      <c r="K215" s="550"/>
    </row>
    <row r="216" spans="1:11" s="412" customFormat="1" ht="18" customHeight="1">
      <c r="A216" s="491"/>
      <c r="B216" s="481"/>
      <c r="C216" s="581"/>
      <c r="D216" s="481"/>
      <c r="E216" s="580"/>
      <c r="F216" s="547"/>
      <c r="G216" s="547"/>
      <c r="H216" s="575"/>
      <c r="I216" s="550"/>
      <c r="J216" s="550"/>
      <c r="K216" s="550"/>
    </row>
    <row r="217" spans="1:11" s="412" customFormat="1" ht="15" customHeight="1">
      <c r="A217" s="500"/>
      <c r="B217" s="890" t="s">
        <v>1069</v>
      </c>
      <c r="C217" s="900" t="s">
        <v>1315</v>
      </c>
      <c r="D217" s="900" t="s">
        <v>4</v>
      </c>
      <c r="E217" s="446" t="s">
        <v>2681</v>
      </c>
      <c r="F217" s="446" t="s">
        <v>5</v>
      </c>
      <c r="G217" s="446" t="s">
        <v>3264</v>
      </c>
      <c r="H217" s="575"/>
      <c r="I217" s="550"/>
      <c r="J217" s="550"/>
      <c r="K217" s="550"/>
    </row>
    <row r="218" spans="1:11" s="412" customFormat="1" ht="15" customHeight="1">
      <c r="A218" s="500"/>
      <c r="B218" s="890"/>
      <c r="C218" s="988"/>
      <c r="D218" s="988"/>
      <c r="E218" s="512" t="s">
        <v>2680</v>
      </c>
      <c r="F218" s="512" t="s">
        <v>23</v>
      </c>
      <c r="G218" s="512" t="s">
        <v>24</v>
      </c>
      <c r="H218" s="575"/>
      <c r="I218" s="550"/>
      <c r="J218" s="550"/>
      <c r="K218" s="550"/>
    </row>
    <row r="219" spans="1:11" s="412" customFormat="1" ht="15" customHeight="1">
      <c r="A219" s="500"/>
      <c r="B219" s="556" t="s">
        <v>3263</v>
      </c>
      <c r="C219" s="556" t="s">
        <v>3262</v>
      </c>
      <c r="D219" s="938" t="s">
        <v>3074</v>
      </c>
      <c r="E219" s="579">
        <f>F219-5</f>
        <v>45593</v>
      </c>
      <c r="F219" s="566">
        <v>45598</v>
      </c>
      <c r="G219" s="566">
        <f>F219+32</f>
        <v>45630</v>
      </c>
      <c r="H219" s="575"/>
      <c r="I219" s="550"/>
      <c r="J219" s="550"/>
      <c r="K219" s="550"/>
    </row>
    <row r="220" spans="1:11" s="412" customFormat="1" ht="15" customHeight="1">
      <c r="A220" s="500"/>
      <c r="B220" s="406" t="s">
        <v>1063</v>
      </c>
      <c r="C220" s="406" t="s">
        <v>2683</v>
      </c>
      <c r="D220" s="938"/>
      <c r="E220" s="579">
        <f>F220-5</f>
        <v>45600</v>
      </c>
      <c r="F220" s="566">
        <f>F219+7</f>
        <v>45605</v>
      </c>
      <c r="G220" s="566">
        <f>F220+32</f>
        <v>45637</v>
      </c>
      <c r="H220" s="575"/>
      <c r="I220" s="550"/>
      <c r="J220" s="550"/>
      <c r="K220" s="550"/>
    </row>
    <row r="221" spans="1:11" s="412" customFormat="1" ht="15" customHeight="1">
      <c r="A221" s="500"/>
      <c r="B221" s="556" t="s">
        <v>3261</v>
      </c>
      <c r="C221" s="556" t="s">
        <v>3260</v>
      </c>
      <c r="D221" s="938"/>
      <c r="E221" s="579">
        <f>F221-5</f>
        <v>45607</v>
      </c>
      <c r="F221" s="566">
        <f>F220+7</f>
        <v>45612</v>
      </c>
      <c r="G221" s="566">
        <f>F221+32</f>
        <v>45644</v>
      </c>
      <c r="H221" s="575"/>
      <c r="I221" s="550"/>
      <c r="J221" s="550"/>
      <c r="K221" s="550"/>
    </row>
    <row r="222" spans="1:11" s="412" customFormat="1" ht="15" customHeight="1">
      <c r="A222" s="500"/>
      <c r="B222" s="556" t="s">
        <v>3259</v>
      </c>
      <c r="C222" s="556" t="s">
        <v>3258</v>
      </c>
      <c r="D222" s="938"/>
      <c r="E222" s="579">
        <f>F222-5</f>
        <v>45614</v>
      </c>
      <c r="F222" s="566">
        <f>F221+7</f>
        <v>45619</v>
      </c>
      <c r="G222" s="566">
        <f>F222+32</f>
        <v>45651</v>
      </c>
      <c r="H222" s="575"/>
      <c r="I222" s="550"/>
      <c r="J222" s="550"/>
      <c r="K222" s="550"/>
    </row>
    <row r="223" spans="1:11" s="412" customFormat="1" ht="18" customHeight="1">
      <c r="A223" s="491"/>
      <c r="B223" s="406" t="s">
        <v>2684</v>
      </c>
      <c r="C223" s="406" t="s">
        <v>2683</v>
      </c>
      <c r="D223" s="938"/>
      <c r="E223" s="579">
        <f>F223-5</f>
        <v>45621</v>
      </c>
      <c r="F223" s="566">
        <f>F222+7</f>
        <v>45626</v>
      </c>
      <c r="G223" s="566">
        <f>F223+32</f>
        <v>45658</v>
      </c>
      <c r="H223" s="575"/>
      <c r="I223" s="550"/>
      <c r="J223" s="550"/>
      <c r="K223" s="550"/>
    </row>
    <row r="224" spans="1:11" s="412" customFormat="1" ht="18" customHeight="1">
      <c r="A224" s="491"/>
      <c r="B224" s="481"/>
      <c r="C224" s="578"/>
      <c r="D224" s="481"/>
      <c r="E224" s="450"/>
      <c r="F224" s="547"/>
      <c r="G224" s="547"/>
      <c r="H224" s="575"/>
      <c r="I224" s="550"/>
      <c r="J224" s="550"/>
      <c r="K224" s="550"/>
    </row>
    <row r="225" spans="1:11" s="422" customFormat="1" ht="15" customHeight="1">
      <c r="A225" s="998" t="s">
        <v>3257</v>
      </c>
      <c r="B225" s="999"/>
      <c r="C225" s="578"/>
      <c r="D225" s="481"/>
      <c r="E225" s="450"/>
      <c r="F225" s="547"/>
      <c r="G225" s="547"/>
      <c r="H225" s="577"/>
      <c r="I225" s="557"/>
      <c r="J225" s="557"/>
      <c r="K225" s="557"/>
    </row>
    <row r="226" spans="1:11" s="412" customFormat="1" ht="15" hidden="1" customHeight="1">
      <c r="A226" s="500"/>
      <c r="B226" s="951" t="s">
        <v>19</v>
      </c>
      <c r="C226" s="959" t="s">
        <v>20</v>
      </c>
      <c r="D226" s="959" t="s">
        <v>4</v>
      </c>
      <c r="E226" s="576" t="s">
        <v>2681</v>
      </c>
      <c r="F226" s="446" t="s">
        <v>5</v>
      </c>
      <c r="G226" s="446" t="s">
        <v>1133</v>
      </c>
      <c r="H226" s="575"/>
      <c r="I226" s="550"/>
      <c r="J226" s="550"/>
      <c r="K226" s="550"/>
    </row>
    <row r="227" spans="1:11" s="412" customFormat="1" ht="15" hidden="1" customHeight="1">
      <c r="A227" s="500"/>
      <c r="B227" s="990"/>
      <c r="C227" s="988"/>
      <c r="D227" s="988"/>
      <c r="E227" s="512" t="s">
        <v>2680</v>
      </c>
      <c r="F227" s="512" t="s">
        <v>23</v>
      </c>
      <c r="G227" s="512" t="s">
        <v>24</v>
      </c>
      <c r="H227" s="575"/>
      <c r="I227" s="550"/>
      <c r="J227" s="550"/>
      <c r="K227" s="550"/>
    </row>
    <row r="228" spans="1:11" s="412" customFormat="1" ht="15" hidden="1" customHeight="1">
      <c r="A228" s="500"/>
      <c r="B228" s="406" t="s">
        <v>1090</v>
      </c>
      <c r="C228" s="430" t="s">
        <v>3169</v>
      </c>
      <c r="D228" s="901" t="s">
        <v>128</v>
      </c>
      <c r="E228" s="443">
        <f>F228-5</f>
        <v>43679</v>
      </c>
      <c r="F228" s="466">
        <v>43684</v>
      </c>
      <c r="G228" s="466">
        <f>F228+35</f>
        <v>43719</v>
      </c>
      <c r="H228" s="575"/>
      <c r="I228" s="550"/>
      <c r="J228" s="550"/>
      <c r="K228" s="550"/>
    </row>
    <row r="229" spans="1:11" s="412" customFormat="1" ht="15" hidden="1" customHeight="1">
      <c r="A229" s="500"/>
      <c r="B229" s="406" t="s">
        <v>3220</v>
      </c>
      <c r="C229" s="430" t="s">
        <v>2955</v>
      </c>
      <c r="D229" s="1016"/>
      <c r="E229" s="443">
        <f>F229-5</f>
        <v>43686</v>
      </c>
      <c r="F229" s="466">
        <f>F228+7</f>
        <v>43691</v>
      </c>
      <c r="G229" s="466">
        <f>F229+35</f>
        <v>43726</v>
      </c>
      <c r="H229" s="575"/>
      <c r="I229" s="550"/>
      <c r="J229" s="550"/>
      <c r="K229" s="550"/>
    </row>
    <row r="230" spans="1:11" s="412" customFormat="1" ht="15" hidden="1" customHeight="1">
      <c r="A230" s="500"/>
      <c r="B230" s="406" t="s">
        <v>3075</v>
      </c>
      <c r="C230" s="430" t="s">
        <v>1071</v>
      </c>
      <c r="D230" s="1016"/>
      <c r="E230" s="443">
        <f>F230-5</f>
        <v>43693</v>
      </c>
      <c r="F230" s="466">
        <f>F229+7</f>
        <v>43698</v>
      </c>
      <c r="G230" s="466">
        <f>F230+35</f>
        <v>43733</v>
      </c>
      <c r="H230" s="575"/>
      <c r="I230" s="550"/>
      <c r="J230" s="550"/>
      <c r="K230" s="550"/>
    </row>
    <row r="231" spans="1:11" s="412" customFormat="1" ht="15" hidden="1" customHeight="1">
      <c r="A231" s="500"/>
      <c r="B231" s="544" t="s">
        <v>3256</v>
      </c>
      <c r="C231" s="430" t="s">
        <v>3139</v>
      </c>
      <c r="D231" s="1016"/>
      <c r="E231" s="443">
        <f>F231-5</f>
        <v>43700</v>
      </c>
      <c r="F231" s="466">
        <f>F230+7</f>
        <v>43705</v>
      </c>
      <c r="G231" s="466">
        <f>F231+35</f>
        <v>43740</v>
      </c>
      <c r="H231" s="575"/>
      <c r="I231" s="550"/>
      <c r="J231" s="550"/>
      <c r="K231" s="550"/>
    </row>
    <row r="232" spans="1:11" s="412" customFormat="1" ht="15" hidden="1" customHeight="1">
      <c r="A232" s="500"/>
      <c r="B232" s="406" t="s">
        <v>129</v>
      </c>
      <c r="C232" s="430" t="s">
        <v>3051</v>
      </c>
      <c r="D232" s="959"/>
      <c r="E232" s="443">
        <f>F232-5</f>
        <v>43707</v>
      </c>
      <c r="F232" s="466">
        <f>F231+7</f>
        <v>43712</v>
      </c>
      <c r="G232" s="466">
        <f>F232+35</f>
        <v>43747</v>
      </c>
      <c r="H232" s="575"/>
      <c r="I232" s="550"/>
      <c r="J232" s="550"/>
      <c r="K232" s="550"/>
    </row>
    <row r="233" spans="1:11" s="412" customFormat="1" ht="15" customHeight="1">
      <c r="A233" s="500"/>
      <c r="B233" s="890" t="s">
        <v>1069</v>
      </c>
      <c r="C233" s="900" t="s">
        <v>20</v>
      </c>
      <c r="D233" s="900" t="s">
        <v>4</v>
      </c>
      <c r="E233" s="446" t="s">
        <v>2681</v>
      </c>
      <c r="F233" s="446" t="s">
        <v>5</v>
      </c>
      <c r="G233" s="446" t="s">
        <v>1133</v>
      </c>
      <c r="H233" s="575"/>
      <c r="I233" s="550"/>
      <c r="J233" s="550"/>
      <c r="K233" s="550"/>
    </row>
    <row r="234" spans="1:11" s="412" customFormat="1" ht="15" customHeight="1">
      <c r="A234" s="500"/>
      <c r="B234" s="890"/>
      <c r="C234" s="988"/>
      <c r="D234" s="988"/>
      <c r="E234" s="512" t="s">
        <v>2680</v>
      </c>
      <c r="F234" s="512" t="s">
        <v>23</v>
      </c>
      <c r="G234" s="512" t="s">
        <v>24</v>
      </c>
      <c r="H234" s="575"/>
      <c r="I234" s="550"/>
      <c r="J234" s="550"/>
      <c r="K234" s="550"/>
    </row>
    <row r="235" spans="1:11" s="412" customFormat="1" ht="15" customHeight="1">
      <c r="A235" s="500"/>
      <c r="B235" s="406" t="s">
        <v>1109</v>
      </c>
      <c r="C235" s="406" t="s">
        <v>3255</v>
      </c>
      <c r="D235" s="901" t="s">
        <v>3074</v>
      </c>
      <c r="E235" s="443">
        <f>F235-5</f>
        <v>45593</v>
      </c>
      <c r="F235" s="466">
        <v>45598</v>
      </c>
      <c r="G235" s="466">
        <f>F235+35</f>
        <v>45633</v>
      </c>
      <c r="H235" s="575"/>
      <c r="I235" s="550"/>
      <c r="J235" s="550"/>
      <c r="K235" s="550"/>
    </row>
    <row r="236" spans="1:11" s="412" customFormat="1" ht="15" customHeight="1">
      <c r="A236" s="500"/>
      <c r="B236" s="455" t="s">
        <v>1549</v>
      </c>
      <c r="C236" s="455" t="s">
        <v>3254</v>
      </c>
      <c r="D236" s="1016"/>
      <c r="E236" s="443">
        <f>F236-5</f>
        <v>45600</v>
      </c>
      <c r="F236" s="466">
        <f>F235+7</f>
        <v>45605</v>
      </c>
      <c r="G236" s="466">
        <f>F236+35</f>
        <v>45640</v>
      </c>
      <c r="H236" s="575"/>
      <c r="I236" s="550"/>
      <c r="J236" s="550"/>
      <c r="K236" s="550"/>
    </row>
    <row r="237" spans="1:11" s="412" customFormat="1" ht="15" customHeight="1">
      <c r="A237" s="500"/>
      <c r="B237" s="556" t="s">
        <v>3253</v>
      </c>
      <c r="C237" s="522" t="s">
        <v>3252</v>
      </c>
      <c r="D237" s="1016"/>
      <c r="E237" s="443">
        <f>F237-5</f>
        <v>45607</v>
      </c>
      <c r="F237" s="466">
        <f>F236+7</f>
        <v>45612</v>
      </c>
      <c r="G237" s="466">
        <f>F237+35</f>
        <v>45647</v>
      </c>
      <c r="H237" s="575"/>
      <c r="I237" s="550"/>
      <c r="J237" s="550"/>
      <c r="K237" s="550"/>
    </row>
    <row r="238" spans="1:11" s="412" customFormat="1" ht="15" customHeight="1">
      <c r="A238" s="500"/>
      <c r="B238" s="556" t="s">
        <v>1090</v>
      </c>
      <c r="C238" s="522" t="s">
        <v>3251</v>
      </c>
      <c r="D238" s="1016"/>
      <c r="E238" s="443">
        <f>F238-5</f>
        <v>45614</v>
      </c>
      <c r="F238" s="466">
        <f>F237+7</f>
        <v>45619</v>
      </c>
      <c r="G238" s="466">
        <f>F238+35</f>
        <v>45654</v>
      </c>
      <c r="H238" s="575"/>
      <c r="I238" s="550"/>
      <c r="J238" s="550"/>
      <c r="K238" s="550"/>
    </row>
    <row r="239" spans="1:11" s="412" customFormat="1" ht="15" customHeight="1">
      <c r="A239" s="500"/>
      <c r="B239" s="406" t="s">
        <v>1063</v>
      </c>
      <c r="C239" s="406" t="s">
        <v>2683</v>
      </c>
      <c r="D239" s="959"/>
      <c r="E239" s="443">
        <f>F239-5</f>
        <v>45621</v>
      </c>
      <c r="F239" s="466">
        <f>F238+7</f>
        <v>45626</v>
      </c>
      <c r="G239" s="466">
        <f>F239+35</f>
        <v>45661</v>
      </c>
      <c r="H239" s="575"/>
      <c r="I239" s="550"/>
      <c r="J239" s="550"/>
      <c r="K239" s="550"/>
    </row>
    <row r="240" spans="1:11" s="403" customFormat="1" ht="15">
      <c r="A240" s="1017" t="s">
        <v>3250</v>
      </c>
      <c r="B240" s="1017"/>
      <c r="C240" s="1017"/>
      <c r="D240" s="1017"/>
      <c r="E240" s="1017"/>
      <c r="F240" s="1017"/>
      <c r="G240" s="1017"/>
      <c r="H240" s="574"/>
      <c r="I240" s="573"/>
      <c r="J240" s="562"/>
      <c r="K240" s="562"/>
    </row>
    <row r="241" spans="1:7" s="403" customFormat="1" ht="15" hidden="1" customHeight="1">
      <c r="A241" s="568"/>
      <c r="B241" s="915" t="s">
        <v>19</v>
      </c>
      <c r="C241" s="938" t="s">
        <v>20</v>
      </c>
      <c r="D241" s="938" t="s">
        <v>4</v>
      </c>
      <c r="E241" s="406" t="s">
        <v>2681</v>
      </c>
      <c r="F241" s="406" t="s">
        <v>5</v>
      </c>
      <c r="G241" s="406" t="s">
        <v>3178</v>
      </c>
    </row>
    <row r="242" spans="1:7" s="403" customFormat="1" ht="15" hidden="1" customHeight="1">
      <c r="A242" s="568"/>
      <c r="B242" s="1018"/>
      <c r="C242" s="977"/>
      <c r="D242" s="977"/>
      <c r="E242" s="406" t="s">
        <v>2680</v>
      </c>
      <c r="F242" s="406" t="s">
        <v>23</v>
      </c>
      <c r="G242" s="406" t="s">
        <v>24</v>
      </c>
    </row>
    <row r="243" spans="1:7" s="403" customFormat="1" ht="15" hidden="1" customHeight="1">
      <c r="A243" s="568"/>
      <c r="B243" s="406" t="s">
        <v>2683</v>
      </c>
      <c r="C243" s="430" t="s">
        <v>2683</v>
      </c>
      <c r="D243" s="942" t="s">
        <v>3154</v>
      </c>
      <c r="E243" s="567">
        <f>F243-5</f>
        <v>43917</v>
      </c>
      <c r="F243" s="566">
        <v>43922</v>
      </c>
      <c r="G243" s="566">
        <f>F243+15</f>
        <v>43937</v>
      </c>
    </row>
    <row r="244" spans="1:7" s="403" customFormat="1" ht="15" hidden="1" customHeight="1">
      <c r="A244" s="568"/>
      <c r="B244" s="406" t="s">
        <v>3249</v>
      </c>
      <c r="C244" s="430" t="s">
        <v>3246</v>
      </c>
      <c r="D244" s="942"/>
      <c r="E244" s="567">
        <f>F244-5</f>
        <v>43924</v>
      </c>
      <c r="F244" s="566">
        <f>F243+7</f>
        <v>43929</v>
      </c>
      <c r="G244" s="566">
        <f>F244+15</f>
        <v>43944</v>
      </c>
    </row>
    <row r="245" spans="1:7" s="403" customFormat="1" ht="15" hidden="1" customHeight="1">
      <c r="A245" s="568"/>
      <c r="B245" s="406" t="s">
        <v>3118</v>
      </c>
      <c r="C245" s="430" t="s">
        <v>3246</v>
      </c>
      <c r="D245" s="942"/>
      <c r="E245" s="567">
        <f>F245-5</f>
        <v>43931</v>
      </c>
      <c r="F245" s="566">
        <f>F244+7</f>
        <v>43936</v>
      </c>
      <c r="G245" s="566">
        <f>F245+15</f>
        <v>43951</v>
      </c>
    </row>
    <row r="246" spans="1:7" s="403" customFormat="1" ht="15" hidden="1" customHeight="1">
      <c r="A246" s="568"/>
      <c r="B246" s="406" t="s">
        <v>3248</v>
      </c>
      <c r="C246" s="430" t="s">
        <v>3246</v>
      </c>
      <c r="D246" s="942"/>
      <c r="E246" s="567">
        <f>F246-5</f>
        <v>43938</v>
      </c>
      <c r="F246" s="566">
        <f>F245+7</f>
        <v>43943</v>
      </c>
      <c r="G246" s="566">
        <f>F246+15</f>
        <v>43958</v>
      </c>
    </row>
    <row r="247" spans="1:7" s="403" customFormat="1" ht="15" hidden="1">
      <c r="A247" s="568"/>
      <c r="B247" s="406" t="s">
        <v>3247</v>
      </c>
      <c r="C247" s="430" t="s">
        <v>3246</v>
      </c>
      <c r="D247" s="942"/>
      <c r="E247" s="567">
        <f>F247-5</f>
        <v>43945</v>
      </c>
      <c r="F247" s="566">
        <f>F246+7</f>
        <v>43950</v>
      </c>
      <c r="G247" s="566">
        <f>F247+15</f>
        <v>43965</v>
      </c>
    </row>
    <row r="248" spans="1:7" s="403" customFormat="1" ht="15" hidden="1">
      <c r="A248" s="568"/>
      <c r="B248" s="406"/>
      <c r="C248" s="430"/>
      <c r="D248" s="572"/>
      <c r="E248" s="567"/>
      <c r="F248" s="566"/>
      <c r="G248" s="566"/>
    </row>
    <row r="249" spans="1:7" s="403" customFormat="1" ht="15" hidden="1" customHeight="1">
      <c r="A249" s="568"/>
      <c r="B249" s="925" t="s">
        <v>19</v>
      </c>
      <c r="C249" s="938" t="s">
        <v>20</v>
      </c>
      <c r="D249" s="938" t="s">
        <v>4</v>
      </c>
      <c r="E249" s="406" t="s">
        <v>2681</v>
      </c>
      <c r="F249" s="406" t="s">
        <v>5</v>
      </c>
      <c r="G249" s="406" t="s">
        <v>3178</v>
      </c>
    </row>
    <row r="250" spans="1:7" s="403" customFormat="1" ht="15" hidden="1" customHeight="1">
      <c r="A250" s="568"/>
      <c r="B250" s="976"/>
      <c r="C250" s="977"/>
      <c r="D250" s="977"/>
      <c r="E250" s="406" t="s">
        <v>2680</v>
      </c>
      <c r="F250" s="406" t="s">
        <v>23</v>
      </c>
      <c r="G250" s="406" t="s">
        <v>24</v>
      </c>
    </row>
    <row r="251" spans="1:7" s="403" customFormat="1" ht="15" hidden="1" customHeight="1">
      <c r="A251" s="568"/>
      <c r="B251" s="406" t="s">
        <v>3211</v>
      </c>
      <c r="C251" s="430" t="s">
        <v>3245</v>
      </c>
      <c r="D251" s="942" t="s">
        <v>3244</v>
      </c>
      <c r="E251" s="567">
        <f>F251-4</f>
        <v>44011</v>
      </c>
      <c r="F251" s="566">
        <v>44015</v>
      </c>
      <c r="G251" s="566">
        <f>F251+17</f>
        <v>44032</v>
      </c>
    </row>
    <row r="252" spans="1:7" s="403" customFormat="1" ht="15" hidden="1" customHeight="1">
      <c r="A252" s="568"/>
      <c r="B252" s="406" t="s">
        <v>3243</v>
      </c>
      <c r="C252" s="430" t="s">
        <v>3242</v>
      </c>
      <c r="D252" s="942"/>
      <c r="E252" s="567">
        <f>F252-4</f>
        <v>44018</v>
      </c>
      <c r="F252" s="566">
        <f>F251+7</f>
        <v>44022</v>
      </c>
      <c r="G252" s="566">
        <f>F252+17</f>
        <v>44039</v>
      </c>
    </row>
    <row r="253" spans="1:7" s="403" customFormat="1" ht="15" hidden="1" customHeight="1">
      <c r="A253" s="568"/>
      <c r="B253" s="556" t="s">
        <v>3207</v>
      </c>
      <c r="C253" s="430" t="s">
        <v>3241</v>
      </c>
      <c r="D253" s="942"/>
      <c r="E253" s="567">
        <f>F253-4</f>
        <v>44025</v>
      </c>
      <c r="F253" s="566">
        <f>F252+7</f>
        <v>44029</v>
      </c>
      <c r="G253" s="566">
        <f>F253+17</f>
        <v>44046</v>
      </c>
    </row>
    <row r="254" spans="1:7" s="403" customFormat="1" ht="15" hidden="1" customHeight="1">
      <c r="A254" s="568"/>
      <c r="B254" s="406" t="s">
        <v>3240</v>
      </c>
      <c r="C254" s="430" t="s">
        <v>3239</v>
      </c>
      <c r="D254" s="942"/>
      <c r="E254" s="567">
        <f>F254-4</f>
        <v>44032</v>
      </c>
      <c r="F254" s="566">
        <f>F253+7</f>
        <v>44036</v>
      </c>
      <c r="G254" s="566">
        <f>F254+17</f>
        <v>44053</v>
      </c>
    </row>
    <row r="255" spans="1:7" s="403" customFormat="1" ht="15" hidden="1">
      <c r="A255" s="568"/>
      <c r="B255" s="406" t="s">
        <v>3207</v>
      </c>
      <c r="C255" s="430" t="s">
        <v>3238</v>
      </c>
      <c r="D255" s="942"/>
      <c r="E255" s="567">
        <f>F255-4</f>
        <v>44039</v>
      </c>
      <c r="F255" s="566">
        <f>F254+7</f>
        <v>44043</v>
      </c>
      <c r="G255" s="566">
        <f>F255+17</f>
        <v>44060</v>
      </c>
    </row>
    <row r="256" spans="1:7" s="403" customFormat="1" ht="15" hidden="1" customHeight="1">
      <c r="A256" s="568"/>
      <c r="B256" s="978" t="s">
        <v>19</v>
      </c>
      <c r="C256" s="907" t="s">
        <v>20</v>
      </c>
      <c r="D256" s="907" t="s">
        <v>4</v>
      </c>
      <c r="E256" s="406" t="s">
        <v>2681</v>
      </c>
      <c r="F256" s="406" t="s">
        <v>5</v>
      </c>
      <c r="G256" s="406" t="s">
        <v>3178</v>
      </c>
    </row>
    <row r="257" spans="1:8" s="403" customFormat="1" ht="15" hidden="1" customHeight="1">
      <c r="A257" s="568"/>
      <c r="B257" s="979"/>
      <c r="C257" s="909"/>
      <c r="D257" s="909"/>
      <c r="E257" s="406" t="s">
        <v>2680</v>
      </c>
      <c r="F257" s="406" t="s">
        <v>23</v>
      </c>
      <c r="G257" s="406" t="s">
        <v>24</v>
      </c>
    </row>
    <row r="258" spans="1:8" s="403" customFormat="1" ht="15" hidden="1" customHeight="1">
      <c r="A258" s="568"/>
      <c r="B258" s="406" t="s">
        <v>1306</v>
      </c>
      <c r="C258" s="430" t="s">
        <v>3109</v>
      </c>
      <c r="D258" s="942" t="s">
        <v>2839</v>
      </c>
      <c r="E258" s="567">
        <f>F258-5</f>
        <v>43920</v>
      </c>
      <c r="F258" s="566">
        <v>43925</v>
      </c>
      <c r="G258" s="566">
        <f>F258+21</f>
        <v>43946</v>
      </c>
    </row>
    <row r="259" spans="1:8" s="403" customFormat="1" ht="15" hidden="1" customHeight="1">
      <c r="A259" s="568"/>
      <c r="B259" s="406" t="s">
        <v>3237</v>
      </c>
      <c r="C259" s="430" t="s">
        <v>3236</v>
      </c>
      <c r="D259" s="942"/>
      <c r="E259" s="567">
        <f>F259-5</f>
        <v>43927</v>
      </c>
      <c r="F259" s="566">
        <f>F258+7</f>
        <v>43932</v>
      </c>
      <c r="G259" s="566">
        <f>F259+21</f>
        <v>43953</v>
      </c>
    </row>
    <row r="260" spans="1:8" s="403" customFormat="1" ht="15" hidden="1" customHeight="1">
      <c r="A260" s="568"/>
      <c r="B260" s="556" t="s">
        <v>3235</v>
      </c>
      <c r="C260" s="430" t="s">
        <v>3234</v>
      </c>
      <c r="D260" s="942"/>
      <c r="E260" s="567">
        <f>F260-5</f>
        <v>43934</v>
      </c>
      <c r="F260" s="566">
        <f>F259+7</f>
        <v>43939</v>
      </c>
      <c r="G260" s="566">
        <f>F260+21</f>
        <v>43960</v>
      </c>
    </row>
    <row r="261" spans="1:8" s="403" customFormat="1" ht="15" hidden="1" customHeight="1">
      <c r="A261" s="568"/>
      <c r="B261" s="406" t="s">
        <v>3233</v>
      </c>
      <c r="C261" s="430" t="s">
        <v>3232</v>
      </c>
      <c r="D261" s="942"/>
      <c r="E261" s="567">
        <f>F261-5</f>
        <v>43941</v>
      </c>
      <c r="F261" s="566">
        <f>F260+7</f>
        <v>43946</v>
      </c>
      <c r="G261" s="566">
        <f>F261+21</f>
        <v>43967</v>
      </c>
    </row>
    <row r="262" spans="1:8" s="403" customFormat="1" ht="15" hidden="1">
      <c r="A262" s="568"/>
      <c r="B262" s="406" t="s">
        <v>3231</v>
      </c>
      <c r="C262" s="430" t="s">
        <v>3230</v>
      </c>
      <c r="D262" s="942"/>
      <c r="E262" s="567">
        <f>F262-5</f>
        <v>43948</v>
      </c>
      <c r="F262" s="566">
        <f>F261+7</f>
        <v>43953</v>
      </c>
      <c r="G262" s="566">
        <f>F262+21</f>
        <v>43974</v>
      </c>
    </row>
    <row r="263" spans="1:8" s="402" customFormat="1" ht="15">
      <c r="A263" s="500"/>
      <c r="B263" s="890" t="s">
        <v>1069</v>
      </c>
      <c r="C263" s="900" t="s">
        <v>20</v>
      </c>
      <c r="D263" s="900" t="s">
        <v>4</v>
      </c>
      <c r="E263" s="446" t="s">
        <v>2681</v>
      </c>
      <c r="F263" s="446" t="s">
        <v>5</v>
      </c>
      <c r="G263" s="406" t="s">
        <v>3178</v>
      </c>
      <c r="H263" s="565"/>
    </row>
    <row r="264" spans="1:8" s="402" customFormat="1" ht="15">
      <c r="A264" s="500"/>
      <c r="B264" s="890"/>
      <c r="C264" s="913"/>
      <c r="D264" s="913"/>
      <c r="E264" s="446" t="s">
        <v>2680</v>
      </c>
      <c r="F264" s="446" t="s">
        <v>23</v>
      </c>
      <c r="G264" s="446" t="s">
        <v>24</v>
      </c>
      <c r="H264" s="565"/>
    </row>
    <row r="265" spans="1:8" s="402" customFormat="1" ht="15" customHeight="1">
      <c r="A265" s="500"/>
      <c r="B265" s="522" t="s">
        <v>3191</v>
      </c>
      <c r="C265" s="522" t="s">
        <v>3184</v>
      </c>
      <c r="D265" s="973" t="s">
        <v>2980</v>
      </c>
      <c r="E265" s="443">
        <f>F265-6</f>
        <v>45592</v>
      </c>
      <c r="F265" s="466">
        <v>45598</v>
      </c>
      <c r="G265" s="466">
        <f>F265+24</f>
        <v>45622</v>
      </c>
    </row>
    <row r="266" spans="1:8" s="402" customFormat="1" ht="15" customHeight="1">
      <c r="A266" s="500"/>
      <c r="B266" s="522" t="s">
        <v>3183</v>
      </c>
      <c r="C266" s="522" t="s">
        <v>3058</v>
      </c>
      <c r="D266" s="974"/>
      <c r="E266" s="443">
        <f>F266-6</f>
        <v>45599</v>
      </c>
      <c r="F266" s="466">
        <f>F265+7</f>
        <v>45605</v>
      </c>
      <c r="G266" s="466">
        <f>F266+24</f>
        <v>45629</v>
      </c>
    </row>
    <row r="267" spans="1:8" s="402" customFormat="1" ht="15" customHeight="1">
      <c r="A267" s="500"/>
      <c r="B267" s="522" t="s">
        <v>3182</v>
      </c>
      <c r="C267" s="522" t="s">
        <v>3187</v>
      </c>
      <c r="D267" s="974"/>
      <c r="E267" s="443">
        <f>F267-6</f>
        <v>45606</v>
      </c>
      <c r="F267" s="466">
        <f>F266+7</f>
        <v>45612</v>
      </c>
      <c r="G267" s="466">
        <f>F267+24</f>
        <v>45636</v>
      </c>
    </row>
    <row r="268" spans="1:8" s="402" customFormat="1" ht="15" customHeight="1">
      <c r="A268" s="500"/>
      <c r="B268" s="522" t="s">
        <v>3180</v>
      </c>
      <c r="C268" s="522" t="s">
        <v>3229</v>
      </c>
      <c r="D268" s="974"/>
      <c r="E268" s="443">
        <f>F268-6</f>
        <v>45613</v>
      </c>
      <c r="F268" s="466">
        <f>F267+7</f>
        <v>45619</v>
      </c>
      <c r="G268" s="466">
        <f>F268+24</f>
        <v>45643</v>
      </c>
    </row>
    <row r="269" spans="1:8" s="402" customFormat="1" ht="15" customHeight="1">
      <c r="A269" s="491"/>
      <c r="B269" s="406" t="s">
        <v>2684</v>
      </c>
      <c r="C269" s="406" t="s">
        <v>2683</v>
      </c>
      <c r="D269" s="975"/>
      <c r="E269" s="443">
        <f>F269-6</f>
        <v>45620</v>
      </c>
      <c r="F269" s="466">
        <f>F268+7</f>
        <v>45626</v>
      </c>
      <c r="G269" s="466">
        <f>F269+24</f>
        <v>45650</v>
      </c>
    </row>
    <row r="270" spans="1:8" s="403" customFormat="1" ht="15" hidden="1" customHeight="1">
      <c r="A270" s="568"/>
      <c r="B270" s="978" t="s">
        <v>1069</v>
      </c>
      <c r="C270" s="907" t="s">
        <v>1315</v>
      </c>
      <c r="D270" s="907" t="s">
        <v>4</v>
      </c>
      <c r="E270" s="406" t="s">
        <v>2681</v>
      </c>
      <c r="F270" s="406" t="s">
        <v>5</v>
      </c>
      <c r="G270" s="406" t="s">
        <v>3178</v>
      </c>
    </row>
    <row r="271" spans="1:8" s="403" customFormat="1" ht="15" hidden="1" customHeight="1">
      <c r="A271" s="568"/>
      <c r="B271" s="979"/>
      <c r="C271" s="909"/>
      <c r="D271" s="909"/>
      <c r="E271" s="406" t="s">
        <v>2680</v>
      </c>
      <c r="F271" s="406" t="s">
        <v>23</v>
      </c>
      <c r="G271" s="406" t="s">
        <v>24</v>
      </c>
    </row>
    <row r="272" spans="1:8" s="403" customFormat="1" ht="15" hidden="1" customHeight="1">
      <c r="A272" s="568"/>
      <c r="B272" s="406" t="s">
        <v>3228</v>
      </c>
      <c r="C272" s="430" t="s">
        <v>2959</v>
      </c>
      <c r="D272" s="973" t="s">
        <v>3074</v>
      </c>
      <c r="E272" s="567">
        <f>F272-5</f>
        <v>44044</v>
      </c>
      <c r="F272" s="566">
        <v>44049</v>
      </c>
      <c r="G272" s="566">
        <f>F272+17</f>
        <v>44066</v>
      </c>
    </row>
    <row r="273" spans="1:7" s="403" customFormat="1" ht="15" hidden="1" customHeight="1">
      <c r="A273" s="568"/>
      <c r="B273" s="406" t="s">
        <v>3056</v>
      </c>
      <c r="C273" s="430" t="s">
        <v>3111</v>
      </c>
      <c r="D273" s="974"/>
      <c r="E273" s="567">
        <f>F273-5</f>
        <v>44051</v>
      </c>
      <c r="F273" s="566">
        <f>F272+7</f>
        <v>44056</v>
      </c>
      <c r="G273" s="566">
        <f>F273+17</f>
        <v>44073</v>
      </c>
    </row>
    <row r="274" spans="1:7" s="403" customFormat="1" ht="15" hidden="1" customHeight="1">
      <c r="A274" s="568"/>
      <c r="B274" s="406" t="s">
        <v>3227</v>
      </c>
      <c r="C274" s="430" t="s">
        <v>3226</v>
      </c>
      <c r="D274" s="974"/>
      <c r="E274" s="567">
        <f>F274-5</f>
        <v>44058</v>
      </c>
      <c r="F274" s="566">
        <f>F273+7</f>
        <v>44063</v>
      </c>
      <c r="G274" s="566">
        <f>F274+17</f>
        <v>44080</v>
      </c>
    </row>
    <row r="275" spans="1:7" s="403" customFormat="1" ht="15" hidden="1" customHeight="1">
      <c r="A275" s="568"/>
      <c r="B275" s="430" t="s">
        <v>3225</v>
      </c>
      <c r="C275" s="430" t="s">
        <v>3034</v>
      </c>
      <c r="D275" s="974"/>
      <c r="E275" s="567">
        <f>F275-5</f>
        <v>44065</v>
      </c>
      <c r="F275" s="566">
        <f>F274+7</f>
        <v>44070</v>
      </c>
      <c r="G275" s="566">
        <f>F275+17</f>
        <v>44087</v>
      </c>
    </row>
    <row r="276" spans="1:7" s="403" customFormat="1" ht="15" hidden="1" customHeight="1">
      <c r="A276" s="568"/>
      <c r="B276" s="406" t="s">
        <v>3052</v>
      </c>
      <c r="C276" s="430" t="s">
        <v>3224</v>
      </c>
      <c r="D276" s="975"/>
      <c r="E276" s="567">
        <f>F276-5</f>
        <v>44072</v>
      </c>
      <c r="F276" s="566">
        <f>F275+7</f>
        <v>44077</v>
      </c>
      <c r="G276" s="566">
        <f>F276+17</f>
        <v>44094</v>
      </c>
    </row>
    <row r="277" spans="1:7" s="403" customFormat="1" ht="15" customHeight="1">
      <c r="A277" s="568"/>
      <c r="B277" s="890" t="s">
        <v>1069</v>
      </c>
      <c r="C277" s="907" t="s">
        <v>1315</v>
      </c>
      <c r="D277" s="907" t="s">
        <v>4</v>
      </c>
      <c r="E277" s="406" t="s">
        <v>2681</v>
      </c>
      <c r="F277" s="406" t="s">
        <v>5</v>
      </c>
      <c r="G277" s="406" t="s">
        <v>3178</v>
      </c>
    </row>
    <row r="278" spans="1:7" s="403" customFormat="1" ht="15" customHeight="1">
      <c r="A278" s="568"/>
      <c r="B278" s="890"/>
      <c r="C278" s="909"/>
      <c r="D278" s="909"/>
      <c r="E278" s="406" t="s">
        <v>2680</v>
      </c>
      <c r="F278" s="406" t="s">
        <v>23</v>
      </c>
      <c r="G278" s="406" t="s">
        <v>24</v>
      </c>
    </row>
    <row r="279" spans="1:7" s="403" customFormat="1" ht="15" customHeight="1">
      <c r="A279" s="568"/>
      <c r="B279" s="455" t="s">
        <v>3223</v>
      </c>
      <c r="C279" s="455" t="s">
        <v>3222</v>
      </c>
      <c r="D279" s="973" t="s">
        <v>3221</v>
      </c>
      <c r="E279" s="567">
        <f>F279-8</f>
        <v>45589</v>
      </c>
      <c r="F279" s="566">
        <v>45597</v>
      </c>
      <c r="G279" s="566">
        <f>F279+17</f>
        <v>45614</v>
      </c>
    </row>
    <row r="280" spans="1:7" s="403" customFormat="1" ht="15" customHeight="1">
      <c r="A280" s="568"/>
      <c r="B280" s="556" t="s">
        <v>3220</v>
      </c>
      <c r="C280" s="406" t="s">
        <v>3219</v>
      </c>
      <c r="D280" s="974"/>
      <c r="E280" s="567">
        <f>F280-8</f>
        <v>45596</v>
      </c>
      <c r="F280" s="566">
        <f>F279+7</f>
        <v>45604</v>
      </c>
      <c r="G280" s="566">
        <f>F280+17</f>
        <v>45621</v>
      </c>
    </row>
    <row r="281" spans="1:7" s="403" customFormat="1" ht="15" customHeight="1">
      <c r="A281" s="568"/>
      <c r="B281" s="522" t="s">
        <v>3218</v>
      </c>
      <c r="C281" s="522" t="s">
        <v>3217</v>
      </c>
      <c r="D281" s="974"/>
      <c r="E281" s="567">
        <f>F281-8</f>
        <v>45603</v>
      </c>
      <c r="F281" s="566">
        <f>F280+7</f>
        <v>45611</v>
      </c>
      <c r="G281" s="566">
        <f>F281+17</f>
        <v>45628</v>
      </c>
    </row>
    <row r="282" spans="1:7" s="403" customFormat="1" ht="15" customHeight="1">
      <c r="A282" s="568"/>
      <c r="B282" s="556" t="s">
        <v>3052</v>
      </c>
      <c r="C282" s="522" t="s">
        <v>3216</v>
      </c>
      <c r="D282" s="974"/>
      <c r="E282" s="567">
        <f>F282-8</f>
        <v>45610</v>
      </c>
      <c r="F282" s="566">
        <f>F281+7</f>
        <v>45618</v>
      </c>
      <c r="G282" s="566">
        <f>F282+17</f>
        <v>45635</v>
      </c>
    </row>
    <row r="283" spans="1:7" s="403" customFormat="1" ht="15" customHeight="1">
      <c r="A283" s="568"/>
      <c r="B283" s="406" t="s">
        <v>2684</v>
      </c>
      <c r="C283" s="406" t="s">
        <v>2683</v>
      </c>
      <c r="D283" s="975"/>
      <c r="E283" s="567">
        <f>F283-8</f>
        <v>45617</v>
      </c>
      <c r="F283" s="566">
        <f>F282+7</f>
        <v>45625</v>
      </c>
      <c r="G283" s="566">
        <f>F283+17</f>
        <v>45642</v>
      </c>
    </row>
    <row r="284" spans="1:7" s="403" customFormat="1" ht="15" customHeight="1">
      <c r="A284" s="568"/>
      <c r="B284" s="890" t="s">
        <v>1069</v>
      </c>
      <c r="C284" s="907" t="s">
        <v>1315</v>
      </c>
      <c r="D284" s="907" t="s">
        <v>4</v>
      </c>
      <c r="E284" s="406" t="s">
        <v>2681</v>
      </c>
      <c r="F284" s="406" t="s">
        <v>5</v>
      </c>
      <c r="G284" s="406" t="s">
        <v>3178</v>
      </c>
    </row>
    <row r="285" spans="1:7" s="403" customFormat="1" ht="15" customHeight="1">
      <c r="A285" s="568"/>
      <c r="B285" s="890"/>
      <c r="C285" s="909"/>
      <c r="D285" s="909"/>
      <c r="E285" s="406" t="s">
        <v>2680</v>
      </c>
      <c r="F285" s="406" t="s">
        <v>23</v>
      </c>
      <c r="G285" s="406" t="s">
        <v>24</v>
      </c>
    </row>
    <row r="286" spans="1:7" s="403" customFormat="1" ht="15" customHeight="1">
      <c r="A286" s="568"/>
      <c r="B286" s="556" t="s">
        <v>1025</v>
      </c>
      <c r="C286" s="522" t="s">
        <v>1024</v>
      </c>
      <c r="D286" s="973" t="s">
        <v>2839</v>
      </c>
      <c r="E286" s="567">
        <f>F286-6</f>
        <v>45594</v>
      </c>
      <c r="F286" s="418">
        <v>45600</v>
      </c>
      <c r="G286" s="566">
        <f>F286+20</f>
        <v>45620</v>
      </c>
    </row>
    <row r="287" spans="1:7" s="403" customFormat="1" ht="15" customHeight="1">
      <c r="A287" s="568"/>
      <c r="B287" s="430" t="s">
        <v>3080</v>
      </c>
      <c r="C287" s="430" t="s">
        <v>3079</v>
      </c>
      <c r="D287" s="974"/>
      <c r="E287" s="567">
        <f>F287-6</f>
        <v>45601</v>
      </c>
      <c r="F287" s="566">
        <f>F286+7</f>
        <v>45607</v>
      </c>
      <c r="G287" s="566">
        <f>F287+20</f>
        <v>45627</v>
      </c>
    </row>
    <row r="288" spans="1:7" s="403" customFormat="1" ht="15" customHeight="1">
      <c r="A288" s="568"/>
      <c r="B288" s="455" t="s">
        <v>2781</v>
      </c>
      <c r="C288" s="455" t="s">
        <v>2781</v>
      </c>
      <c r="D288" s="974"/>
      <c r="E288" s="567">
        <f>F288-6</f>
        <v>45608</v>
      </c>
      <c r="F288" s="566">
        <f>F287+7</f>
        <v>45614</v>
      </c>
      <c r="G288" s="566">
        <f>F288+20</f>
        <v>45634</v>
      </c>
    </row>
    <row r="289" spans="1:7" s="403" customFormat="1" ht="15" customHeight="1">
      <c r="A289" s="568"/>
      <c r="B289" s="406" t="s">
        <v>1019</v>
      </c>
      <c r="C289" s="430" t="s">
        <v>3078</v>
      </c>
      <c r="D289" s="974"/>
      <c r="E289" s="567">
        <f>F289-6</f>
        <v>45615</v>
      </c>
      <c r="F289" s="566">
        <f>F288+7</f>
        <v>45621</v>
      </c>
      <c r="G289" s="566">
        <f>F289+20</f>
        <v>45641</v>
      </c>
    </row>
    <row r="290" spans="1:7" s="403" customFormat="1" ht="15" customHeight="1">
      <c r="A290" s="568"/>
      <c r="B290" s="406" t="s">
        <v>2684</v>
      </c>
      <c r="C290" s="406" t="s">
        <v>2683</v>
      </c>
      <c r="D290" s="975"/>
      <c r="E290" s="567">
        <f>F290-6</f>
        <v>45622</v>
      </c>
      <c r="F290" s="566">
        <f>F289+7</f>
        <v>45628</v>
      </c>
      <c r="G290" s="566">
        <f>F290+20</f>
        <v>45648</v>
      </c>
    </row>
    <row r="291" spans="1:7" s="403" customFormat="1" ht="15" hidden="1" customHeight="1">
      <c r="A291" s="568"/>
      <c r="B291" s="980" t="s">
        <v>1069</v>
      </c>
      <c r="C291" s="907" t="s">
        <v>3215</v>
      </c>
      <c r="D291" s="907" t="s">
        <v>4</v>
      </c>
      <c r="E291" s="406" t="s">
        <v>2681</v>
      </c>
      <c r="F291" s="406" t="s">
        <v>5</v>
      </c>
      <c r="G291" s="406" t="s">
        <v>3178</v>
      </c>
    </row>
    <row r="292" spans="1:7" s="403" customFormat="1" ht="15" hidden="1" customHeight="1">
      <c r="A292" s="568"/>
      <c r="B292" s="980"/>
      <c r="C292" s="909"/>
      <c r="D292" s="909"/>
      <c r="E292" s="406" t="s">
        <v>2680</v>
      </c>
      <c r="F292" s="406" t="s">
        <v>23</v>
      </c>
      <c r="G292" s="406" t="s">
        <v>24</v>
      </c>
    </row>
    <row r="293" spans="1:7" s="403" customFormat="1" ht="15" hidden="1" customHeight="1">
      <c r="A293" s="568"/>
      <c r="B293" s="455" t="s">
        <v>3214</v>
      </c>
      <c r="C293" s="455" t="s">
        <v>3213</v>
      </c>
      <c r="D293" s="973" t="s">
        <v>3212</v>
      </c>
      <c r="E293" s="567">
        <f>F293-8</f>
        <v>44741</v>
      </c>
      <c r="F293" s="418">
        <v>44749</v>
      </c>
      <c r="G293" s="566">
        <f>F293+17</f>
        <v>44766</v>
      </c>
    </row>
    <row r="294" spans="1:7" s="403" customFormat="1" ht="15" hidden="1" customHeight="1">
      <c r="A294" s="568"/>
      <c r="B294" s="455" t="s">
        <v>3211</v>
      </c>
      <c r="C294" s="455" t="s">
        <v>3210</v>
      </c>
      <c r="D294" s="974"/>
      <c r="E294" s="567">
        <f>F294-8</f>
        <v>44748</v>
      </c>
      <c r="F294" s="566">
        <f>F293+7</f>
        <v>44756</v>
      </c>
      <c r="G294" s="566">
        <f>F294+17</f>
        <v>44773</v>
      </c>
    </row>
    <row r="295" spans="1:7" s="403" customFormat="1" ht="15" hidden="1" customHeight="1">
      <c r="A295" s="568"/>
      <c r="B295" s="522" t="s">
        <v>3209</v>
      </c>
      <c r="C295" s="522" t="s">
        <v>3208</v>
      </c>
      <c r="D295" s="974"/>
      <c r="E295" s="567">
        <f>F295-8</f>
        <v>44755</v>
      </c>
      <c r="F295" s="566">
        <f>F294+7</f>
        <v>44763</v>
      </c>
      <c r="G295" s="566">
        <f>F295+17</f>
        <v>44780</v>
      </c>
    </row>
    <row r="296" spans="1:7" s="403" customFormat="1" ht="15" hidden="1" customHeight="1">
      <c r="A296" s="568"/>
      <c r="B296" s="556" t="s">
        <v>3207</v>
      </c>
      <c r="C296" s="522" t="s">
        <v>3206</v>
      </c>
      <c r="D296" s="974"/>
      <c r="E296" s="567">
        <f>F296-8</f>
        <v>44762</v>
      </c>
      <c r="F296" s="566">
        <f>F295+7</f>
        <v>44770</v>
      </c>
      <c r="G296" s="566">
        <f>F296+17</f>
        <v>44787</v>
      </c>
    </row>
    <row r="297" spans="1:7" s="403" customFormat="1" ht="15" hidden="1" customHeight="1">
      <c r="A297" s="568"/>
      <c r="B297" s="556" t="s">
        <v>2684</v>
      </c>
      <c r="C297" s="522" t="s">
        <v>3000</v>
      </c>
      <c r="D297" s="975"/>
      <c r="E297" s="567">
        <f>F297-8</f>
        <v>44769</v>
      </c>
      <c r="F297" s="566">
        <f>F296+7</f>
        <v>44777</v>
      </c>
      <c r="G297" s="566">
        <f>F297+17</f>
        <v>44794</v>
      </c>
    </row>
    <row r="298" spans="1:7" s="403" customFormat="1" ht="15" hidden="1" customHeight="1">
      <c r="A298" s="568"/>
      <c r="B298" s="406"/>
      <c r="C298" s="430"/>
      <c r="D298" s="571"/>
      <c r="E298" s="567"/>
      <c r="F298" s="566"/>
      <c r="G298" s="566"/>
    </row>
    <row r="299" spans="1:7" s="403" customFormat="1" ht="15" hidden="1" customHeight="1">
      <c r="A299" s="568"/>
      <c r="B299" s="925" t="s">
        <v>19</v>
      </c>
      <c r="C299" s="938" t="s">
        <v>20</v>
      </c>
      <c r="D299" s="938" t="s">
        <v>4</v>
      </c>
      <c r="E299" s="406" t="s">
        <v>2681</v>
      </c>
      <c r="F299" s="406" t="s">
        <v>5</v>
      </c>
      <c r="G299" s="406" t="s">
        <v>3178</v>
      </c>
    </row>
    <row r="300" spans="1:7" s="403" customFormat="1" ht="15" hidden="1" customHeight="1">
      <c r="A300" s="568"/>
      <c r="B300" s="976"/>
      <c r="C300" s="977"/>
      <c r="D300" s="977"/>
      <c r="E300" s="406" t="s">
        <v>2680</v>
      </c>
      <c r="F300" s="406" t="s">
        <v>23</v>
      </c>
      <c r="G300" s="406" t="s">
        <v>24</v>
      </c>
    </row>
    <row r="301" spans="1:7" s="403" customFormat="1" ht="15" hidden="1" customHeight="1">
      <c r="A301" s="568"/>
      <c r="B301" s="406" t="s">
        <v>3037</v>
      </c>
      <c r="C301" s="430" t="s">
        <v>3036</v>
      </c>
      <c r="D301" s="942" t="s">
        <v>2839</v>
      </c>
      <c r="E301" s="567">
        <f>F301-6</f>
        <v>44070</v>
      </c>
      <c r="F301" s="566">
        <v>44076</v>
      </c>
      <c r="G301" s="566">
        <f>F301+15</f>
        <v>44091</v>
      </c>
    </row>
    <row r="302" spans="1:7" s="403" customFormat="1" ht="15" hidden="1" customHeight="1">
      <c r="A302" s="568"/>
      <c r="B302" s="406" t="s">
        <v>3205</v>
      </c>
      <c r="C302" s="430" t="s">
        <v>3034</v>
      </c>
      <c r="D302" s="942"/>
      <c r="E302" s="567">
        <f>F302-6</f>
        <v>44077</v>
      </c>
      <c r="F302" s="566">
        <f>F301+7</f>
        <v>44083</v>
      </c>
      <c r="G302" s="566">
        <f>F302+15</f>
        <v>44098</v>
      </c>
    </row>
    <row r="303" spans="1:7" s="403" customFormat="1" ht="15" hidden="1" customHeight="1">
      <c r="A303" s="568"/>
      <c r="B303" s="406" t="s">
        <v>3204</v>
      </c>
      <c r="C303" s="406" t="s">
        <v>3203</v>
      </c>
      <c r="D303" s="942"/>
      <c r="E303" s="567">
        <f>F303-6</f>
        <v>44084</v>
      </c>
      <c r="F303" s="566">
        <f>F302+7</f>
        <v>44090</v>
      </c>
      <c r="G303" s="566">
        <f>F303+15</f>
        <v>44105</v>
      </c>
    </row>
    <row r="304" spans="1:7" s="403" customFormat="1" ht="15" hidden="1" customHeight="1">
      <c r="A304" s="568"/>
      <c r="B304" s="406" t="s">
        <v>3032</v>
      </c>
      <c r="C304" s="430" t="s">
        <v>3202</v>
      </c>
      <c r="D304" s="942"/>
      <c r="E304" s="567">
        <f>F304-6</f>
        <v>44091</v>
      </c>
      <c r="F304" s="566">
        <f>F303+7</f>
        <v>44097</v>
      </c>
      <c r="G304" s="566">
        <f>F304+15</f>
        <v>44112</v>
      </c>
    </row>
    <row r="305" spans="1:8" s="403" customFormat="1" ht="15" hidden="1">
      <c r="A305" s="568"/>
      <c r="B305" s="406" t="s">
        <v>3030</v>
      </c>
      <c r="C305" s="430" t="s">
        <v>3029</v>
      </c>
      <c r="D305" s="942"/>
      <c r="E305" s="567">
        <f>F305-6</f>
        <v>44098</v>
      </c>
      <c r="F305" s="566">
        <f>F304+7</f>
        <v>44104</v>
      </c>
      <c r="G305" s="566">
        <f>F305+15</f>
        <v>44119</v>
      </c>
    </row>
    <row r="306" spans="1:8" s="403" customFormat="1" ht="15" hidden="1" customHeight="1">
      <c r="A306" s="568"/>
      <c r="B306" s="972" t="s">
        <v>1069</v>
      </c>
      <c r="C306" s="909" t="s">
        <v>20</v>
      </c>
      <c r="D306" s="909" t="s">
        <v>4</v>
      </c>
      <c r="E306" s="570" t="s">
        <v>2681</v>
      </c>
      <c r="F306" s="570" t="s">
        <v>5</v>
      </c>
      <c r="G306" s="570" t="s">
        <v>3178</v>
      </c>
    </row>
    <row r="307" spans="1:8" s="403" customFormat="1" ht="15" hidden="1" customHeight="1">
      <c r="A307" s="568"/>
      <c r="B307" s="976"/>
      <c r="C307" s="977"/>
      <c r="D307" s="977"/>
      <c r="E307" s="406" t="s">
        <v>2680</v>
      </c>
      <c r="F307" s="406" t="s">
        <v>23</v>
      </c>
      <c r="G307" s="406" t="s">
        <v>24</v>
      </c>
    </row>
    <row r="308" spans="1:8" s="403" customFormat="1" ht="15" hidden="1" customHeight="1">
      <c r="A308" s="568"/>
      <c r="B308" s="406" t="s">
        <v>3201</v>
      </c>
      <c r="C308" s="430" t="s">
        <v>3200</v>
      </c>
      <c r="D308" s="942" t="s">
        <v>2756</v>
      </c>
      <c r="E308" s="567">
        <f>F308-5</f>
        <v>43765</v>
      </c>
      <c r="F308" s="566">
        <v>43770</v>
      </c>
      <c r="G308" s="566">
        <f>F308+15</f>
        <v>43785</v>
      </c>
    </row>
    <row r="309" spans="1:8" s="403" customFormat="1" ht="15" hidden="1" customHeight="1">
      <c r="A309" s="568"/>
      <c r="B309" s="406" t="s">
        <v>1156</v>
      </c>
      <c r="C309" s="430" t="s">
        <v>3199</v>
      </c>
      <c r="D309" s="942"/>
      <c r="E309" s="567">
        <f>F309-5</f>
        <v>43772</v>
      </c>
      <c r="F309" s="566">
        <f>F308+7</f>
        <v>43777</v>
      </c>
      <c r="G309" s="566">
        <f>F309+15</f>
        <v>43792</v>
      </c>
    </row>
    <row r="310" spans="1:8" s="403" customFormat="1" ht="15" hidden="1" customHeight="1">
      <c r="A310" s="568"/>
      <c r="B310" s="406" t="s">
        <v>3050</v>
      </c>
      <c r="C310" s="430" t="s">
        <v>3198</v>
      </c>
      <c r="D310" s="942"/>
      <c r="E310" s="567">
        <f>F310-5</f>
        <v>43779</v>
      </c>
      <c r="F310" s="566">
        <f>F309+7</f>
        <v>43784</v>
      </c>
      <c r="G310" s="566">
        <f>F310+15</f>
        <v>43799</v>
      </c>
    </row>
    <row r="311" spans="1:8" s="403" customFormat="1" ht="15" hidden="1" customHeight="1">
      <c r="A311" s="568"/>
      <c r="B311" s="544" t="s">
        <v>3054</v>
      </c>
      <c r="C311" s="430" t="s">
        <v>3197</v>
      </c>
      <c r="D311" s="942"/>
      <c r="E311" s="567">
        <f>F311-5</f>
        <v>43786</v>
      </c>
      <c r="F311" s="566">
        <f>F310+7</f>
        <v>43791</v>
      </c>
      <c r="G311" s="566">
        <f>F311+15</f>
        <v>43806</v>
      </c>
    </row>
    <row r="312" spans="1:8" s="403" customFormat="1" ht="15" hidden="1">
      <c r="A312" s="568"/>
      <c r="B312" s="406" t="s">
        <v>2965</v>
      </c>
      <c r="C312" s="430" t="s">
        <v>3196</v>
      </c>
      <c r="D312" s="942"/>
      <c r="E312" s="567">
        <f>F312-5</f>
        <v>43793</v>
      </c>
      <c r="F312" s="566">
        <f>F311+7</f>
        <v>43798</v>
      </c>
      <c r="G312" s="566">
        <f>F312+15</f>
        <v>43813</v>
      </c>
    </row>
    <row r="313" spans="1:8" s="403" customFormat="1" ht="16.5" customHeight="1">
      <c r="A313" s="887" t="s">
        <v>3195</v>
      </c>
      <c r="B313" s="887"/>
      <c r="C313" s="887"/>
      <c r="D313" s="887"/>
      <c r="E313" s="887"/>
      <c r="F313" s="887"/>
      <c r="G313" s="887"/>
      <c r="H313" s="569"/>
    </row>
    <row r="314" spans="1:8" s="403" customFormat="1" ht="15" hidden="1" customHeight="1">
      <c r="A314" s="568"/>
      <c r="B314" s="925" t="s">
        <v>19</v>
      </c>
      <c r="C314" s="938" t="s">
        <v>20</v>
      </c>
      <c r="D314" s="938" t="s">
        <v>4</v>
      </c>
      <c r="E314" s="406" t="s">
        <v>2681</v>
      </c>
      <c r="F314" s="406" t="s">
        <v>5</v>
      </c>
      <c r="G314" s="406" t="s">
        <v>3178</v>
      </c>
    </row>
    <row r="315" spans="1:8" s="403" customFormat="1" ht="15" hidden="1" customHeight="1">
      <c r="A315" s="568"/>
      <c r="B315" s="976"/>
      <c r="C315" s="977"/>
      <c r="D315" s="977"/>
      <c r="E315" s="406" t="s">
        <v>2680</v>
      </c>
      <c r="F315" s="406" t="s">
        <v>23</v>
      </c>
      <c r="G315" s="406" t="s">
        <v>24</v>
      </c>
    </row>
    <row r="316" spans="1:8" s="403" customFormat="1" ht="15" hidden="1" customHeight="1">
      <c r="A316" s="568"/>
      <c r="B316" s="406" t="s">
        <v>3033</v>
      </c>
      <c r="C316" s="430" t="s">
        <v>3194</v>
      </c>
      <c r="D316" s="942" t="s">
        <v>3162</v>
      </c>
      <c r="E316" s="567">
        <f>F316-5</f>
        <v>43583</v>
      </c>
      <c r="F316" s="566">
        <v>43588</v>
      </c>
      <c r="G316" s="566">
        <f>F316+15</f>
        <v>43603</v>
      </c>
    </row>
    <row r="317" spans="1:8" s="403" customFormat="1" ht="15" hidden="1" customHeight="1">
      <c r="A317" s="568"/>
      <c r="B317" s="406" t="s">
        <v>3094</v>
      </c>
      <c r="C317" s="430" t="s">
        <v>3193</v>
      </c>
      <c r="D317" s="942"/>
      <c r="E317" s="567">
        <f>F317-5</f>
        <v>43590</v>
      </c>
      <c r="F317" s="566">
        <f>F316+7</f>
        <v>43595</v>
      </c>
      <c r="G317" s="566">
        <f>F317+15</f>
        <v>43610</v>
      </c>
    </row>
    <row r="318" spans="1:8" s="403" customFormat="1" ht="15" hidden="1" customHeight="1">
      <c r="A318" s="568"/>
      <c r="B318" s="406" t="s">
        <v>2683</v>
      </c>
      <c r="C318" s="406" t="s">
        <v>3000</v>
      </c>
      <c r="D318" s="942"/>
      <c r="E318" s="567">
        <f>F318-5</f>
        <v>43597</v>
      </c>
      <c r="F318" s="566">
        <f>F317+7</f>
        <v>43602</v>
      </c>
      <c r="G318" s="566">
        <f>F318+15</f>
        <v>43617</v>
      </c>
    </row>
    <row r="319" spans="1:8" s="403" customFormat="1" ht="15" hidden="1" customHeight="1">
      <c r="A319" s="568"/>
      <c r="B319" s="406" t="s">
        <v>3092</v>
      </c>
      <c r="C319" s="430" t="s">
        <v>3192</v>
      </c>
      <c r="D319" s="942"/>
      <c r="E319" s="567">
        <f>F319-5</f>
        <v>43604</v>
      </c>
      <c r="F319" s="566">
        <f>F318+7</f>
        <v>43609</v>
      </c>
      <c r="G319" s="566">
        <f>F319+15</f>
        <v>43624</v>
      </c>
    </row>
    <row r="320" spans="1:8" s="403" customFormat="1" ht="15" hidden="1">
      <c r="A320" s="568"/>
      <c r="B320" s="406" t="s">
        <v>3090</v>
      </c>
      <c r="C320" s="430" t="s">
        <v>3089</v>
      </c>
      <c r="D320" s="942"/>
      <c r="E320" s="567">
        <f>F320-5</f>
        <v>43611</v>
      </c>
      <c r="F320" s="566">
        <f>F319+7</f>
        <v>43616</v>
      </c>
      <c r="G320" s="566">
        <f>F320+15</f>
        <v>43631</v>
      </c>
    </row>
    <row r="321" spans="1:8" s="402" customFormat="1" ht="15">
      <c r="A321" s="500"/>
      <c r="B321" s="890" t="s">
        <v>1069</v>
      </c>
      <c r="C321" s="900" t="s">
        <v>20</v>
      </c>
      <c r="D321" s="900" t="s">
        <v>3165</v>
      </c>
      <c r="E321" s="446" t="s">
        <v>2681</v>
      </c>
      <c r="F321" s="446" t="s">
        <v>5</v>
      </c>
      <c r="G321" s="446" t="s">
        <v>1152</v>
      </c>
      <c r="H321" s="565"/>
    </row>
    <row r="322" spans="1:8" s="402" customFormat="1" ht="15">
      <c r="A322" s="500"/>
      <c r="B322" s="890"/>
      <c r="C322" s="913"/>
      <c r="D322" s="913"/>
      <c r="E322" s="446" t="s">
        <v>2680</v>
      </c>
      <c r="F322" s="446" t="s">
        <v>23</v>
      </c>
      <c r="G322" s="446" t="s">
        <v>24</v>
      </c>
      <c r="H322" s="565"/>
    </row>
    <row r="323" spans="1:8" s="402" customFormat="1" ht="15" customHeight="1">
      <c r="A323" s="500"/>
      <c r="B323" s="522" t="s">
        <v>3191</v>
      </c>
      <c r="C323" s="522" t="s">
        <v>3190</v>
      </c>
      <c r="D323" s="973" t="s">
        <v>2980</v>
      </c>
      <c r="E323" s="443">
        <f>F323-5</f>
        <v>45593</v>
      </c>
      <c r="F323" s="466">
        <v>45598</v>
      </c>
      <c r="G323" s="466">
        <f>F323+24</f>
        <v>45622</v>
      </c>
    </row>
    <row r="324" spans="1:8" s="402" customFormat="1" ht="15" customHeight="1">
      <c r="A324" s="500"/>
      <c r="B324" s="522" t="s">
        <v>3189</v>
      </c>
      <c r="C324" s="522" t="s">
        <v>3058</v>
      </c>
      <c r="D324" s="974"/>
      <c r="E324" s="443">
        <f>F324-5</f>
        <v>45600</v>
      </c>
      <c r="F324" s="466">
        <f>F323+7</f>
        <v>45605</v>
      </c>
      <c r="G324" s="466">
        <f>F324+24</f>
        <v>45629</v>
      </c>
    </row>
    <row r="325" spans="1:8" s="402" customFormat="1" ht="15" customHeight="1">
      <c r="A325" s="500"/>
      <c r="B325" s="522" t="s">
        <v>3188</v>
      </c>
      <c r="C325" s="522" t="s">
        <v>3187</v>
      </c>
      <c r="D325" s="974"/>
      <c r="E325" s="443">
        <f>F325-5</f>
        <v>45607</v>
      </c>
      <c r="F325" s="466">
        <f>F324+7</f>
        <v>45612</v>
      </c>
      <c r="G325" s="466">
        <f>F325+24</f>
        <v>45636</v>
      </c>
    </row>
    <row r="326" spans="1:8" s="402" customFormat="1" ht="15" customHeight="1">
      <c r="A326" s="500"/>
      <c r="B326" s="522" t="s">
        <v>3180</v>
      </c>
      <c r="C326" s="522" t="s">
        <v>3179</v>
      </c>
      <c r="D326" s="974"/>
      <c r="E326" s="443">
        <f>F326-5</f>
        <v>45614</v>
      </c>
      <c r="F326" s="466">
        <f>F325+7</f>
        <v>45619</v>
      </c>
      <c r="G326" s="466">
        <f>F326+24</f>
        <v>45643</v>
      </c>
    </row>
    <row r="327" spans="1:8" s="402" customFormat="1" ht="15" customHeight="1">
      <c r="A327" s="491"/>
      <c r="B327" s="406" t="s">
        <v>3077</v>
      </c>
      <c r="C327" s="406" t="s">
        <v>3000</v>
      </c>
      <c r="D327" s="975"/>
      <c r="E327" s="443">
        <f>F327-5</f>
        <v>45621</v>
      </c>
      <c r="F327" s="466">
        <f>F326+7</f>
        <v>45626</v>
      </c>
      <c r="G327" s="466">
        <f>F327+24</f>
        <v>45650</v>
      </c>
    </row>
    <row r="328" spans="1:8" s="403" customFormat="1" ht="16.5" customHeight="1">
      <c r="A328" s="887" t="s">
        <v>3164</v>
      </c>
      <c r="B328" s="887"/>
      <c r="C328" s="887"/>
      <c r="D328" s="887"/>
      <c r="E328" s="887"/>
      <c r="F328" s="887"/>
      <c r="G328" s="887"/>
      <c r="H328" s="569"/>
    </row>
    <row r="329" spans="1:8" s="403" customFormat="1" ht="15" hidden="1" customHeight="1">
      <c r="A329" s="568"/>
      <c r="B329" s="925" t="s">
        <v>19</v>
      </c>
      <c r="C329" s="938" t="s">
        <v>20</v>
      </c>
      <c r="D329" s="938" t="s">
        <v>4</v>
      </c>
      <c r="E329" s="406" t="s">
        <v>2681</v>
      </c>
      <c r="F329" s="406" t="s">
        <v>5</v>
      </c>
      <c r="G329" s="406" t="s">
        <v>3178</v>
      </c>
    </row>
    <row r="330" spans="1:8" s="403" customFormat="1" ht="15" hidden="1" customHeight="1">
      <c r="A330" s="568"/>
      <c r="B330" s="976"/>
      <c r="C330" s="977"/>
      <c r="D330" s="977"/>
      <c r="E330" s="406" t="s">
        <v>2680</v>
      </c>
      <c r="F330" s="406" t="s">
        <v>23</v>
      </c>
      <c r="G330" s="406" t="s">
        <v>24</v>
      </c>
    </row>
    <row r="331" spans="1:8" s="403" customFormat="1" ht="15" hidden="1" customHeight="1">
      <c r="A331" s="568"/>
      <c r="B331" s="406" t="s">
        <v>3033</v>
      </c>
      <c r="C331" s="430" t="s">
        <v>3095</v>
      </c>
      <c r="D331" s="942" t="s">
        <v>3162</v>
      </c>
      <c r="E331" s="567">
        <f>F331-5</f>
        <v>43583</v>
      </c>
      <c r="F331" s="566">
        <v>43588</v>
      </c>
      <c r="G331" s="566">
        <f>F331+15</f>
        <v>43603</v>
      </c>
    </row>
    <row r="332" spans="1:8" s="403" customFormat="1" ht="15" hidden="1" customHeight="1">
      <c r="A332" s="568"/>
      <c r="B332" s="406" t="s">
        <v>3094</v>
      </c>
      <c r="C332" s="430" t="s">
        <v>3093</v>
      </c>
      <c r="D332" s="942"/>
      <c r="E332" s="567">
        <f>F332-5</f>
        <v>43590</v>
      </c>
      <c r="F332" s="566">
        <f>F331+7</f>
        <v>43595</v>
      </c>
      <c r="G332" s="566">
        <f>F332+15</f>
        <v>43610</v>
      </c>
    </row>
    <row r="333" spans="1:8" s="403" customFormat="1" ht="15" hidden="1" customHeight="1">
      <c r="A333" s="568"/>
      <c r="B333" s="406" t="s">
        <v>2683</v>
      </c>
      <c r="C333" s="406" t="s">
        <v>2683</v>
      </c>
      <c r="D333" s="942"/>
      <c r="E333" s="567">
        <f>F333-5</f>
        <v>43597</v>
      </c>
      <c r="F333" s="566">
        <f>F332+7</f>
        <v>43602</v>
      </c>
      <c r="G333" s="566">
        <f>F333+15</f>
        <v>43617</v>
      </c>
    </row>
    <row r="334" spans="1:8" s="403" customFormat="1" ht="15" hidden="1" customHeight="1">
      <c r="A334" s="568"/>
      <c r="B334" s="406" t="s">
        <v>3092</v>
      </c>
      <c r="C334" s="430" t="s">
        <v>3091</v>
      </c>
      <c r="D334" s="942"/>
      <c r="E334" s="567">
        <f>F334-5</f>
        <v>43604</v>
      </c>
      <c r="F334" s="566">
        <f>F333+7</f>
        <v>43609</v>
      </c>
      <c r="G334" s="566">
        <f>F334+15</f>
        <v>43624</v>
      </c>
    </row>
    <row r="335" spans="1:8" s="403" customFormat="1" ht="15" hidden="1">
      <c r="A335" s="568"/>
      <c r="B335" s="406" t="s">
        <v>3090</v>
      </c>
      <c r="C335" s="430" t="s">
        <v>3089</v>
      </c>
      <c r="D335" s="942"/>
      <c r="E335" s="567">
        <f>F335-5</f>
        <v>43611</v>
      </c>
      <c r="F335" s="566">
        <f>F334+7</f>
        <v>43616</v>
      </c>
      <c r="G335" s="566">
        <f>F335+15</f>
        <v>43631</v>
      </c>
    </row>
    <row r="336" spans="1:8" s="402" customFormat="1" ht="15">
      <c r="B336" s="890" t="s">
        <v>1069</v>
      </c>
      <c r="C336" s="900" t="s">
        <v>20</v>
      </c>
      <c r="D336" s="900" t="s">
        <v>3173</v>
      </c>
      <c r="E336" s="446" t="s">
        <v>2681</v>
      </c>
      <c r="F336" s="446" t="s">
        <v>5</v>
      </c>
      <c r="G336" s="446" t="s">
        <v>3186</v>
      </c>
      <c r="H336" s="565"/>
    </row>
    <row r="337" spans="1:8" s="402" customFormat="1" ht="15">
      <c r="A337" s="500"/>
      <c r="B337" s="890"/>
      <c r="C337" s="913"/>
      <c r="D337" s="913"/>
      <c r="E337" s="446" t="s">
        <v>2680</v>
      </c>
      <c r="F337" s="446" t="s">
        <v>23</v>
      </c>
      <c r="G337" s="446" t="s">
        <v>24</v>
      </c>
      <c r="H337" s="565"/>
    </row>
    <row r="338" spans="1:8" s="402" customFormat="1" ht="15" customHeight="1">
      <c r="A338" s="500"/>
      <c r="B338" s="522" t="s">
        <v>3185</v>
      </c>
      <c r="C338" s="522" t="s">
        <v>3184</v>
      </c>
      <c r="D338" s="973" t="s">
        <v>3131</v>
      </c>
      <c r="E338" s="443">
        <f>F338-5</f>
        <v>45593</v>
      </c>
      <c r="F338" s="466">
        <v>45598</v>
      </c>
      <c r="G338" s="466">
        <f>F338+28</f>
        <v>45626</v>
      </c>
    </row>
    <row r="339" spans="1:8" s="402" customFormat="1" ht="15" customHeight="1">
      <c r="A339" s="500"/>
      <c r="B339" s="522" t="s">
        <v>3183</v>
      </c>
      <c r="C339" s="522" t="s">
        <v>3058</v>
      </c>
      <c r="D339" s="974"/>
      <c r="E339" s="443">
        <f>F339-5</f>
        <v>45600</v>
      </c>
      <c r="F339" s="466">
        <f>F338+7</f>
        <v>45605</v>
      </c>
      <c r="G339" s="466">
        <f>F339+28</f>
        <v>45633</v>
      </c>
    </row>
    <row r="340" spans="1:8" s="402" customFormat="1" ht="15" customHeight="1">
      <c r="A340" s="500"/>
      <c r="B340" s="522" t="s">
        <v>3182</v>
      </c>
      <c r="C340" s="522" t="s">
        <v>3181</v>
      </c>
      <c r="D340" s="974"/>
      <c r="E340" s="443">
        <f>F340-5</f>
        <v>45607</v>
      </c>
      <c r="F340" s="466">
        <f>F339+7</f>
        <v>45612</v>
      </c>
      <c r="G340" s="466">
        <f>F340+28</f>
        <v>45640</v>
      </c>
    </row>
    <row r="341" spans="1:8" s="402" customFormat="1" ht="15" customHeight="1">
      <c r="A341" s="500"/>
      <c r="B341" s="522" t="s">
        <v>3180</v>
      </c>
      <c r="C341" s="522" t="s">
        <v>3179</v>
      </c>
      <c r="D341" s="974"/>
      <c r="E341" s="443">
        <f>F341-5</f>
        <v>45614</v>
      </c>
      <c r="F341" s="466">
        <f>F340+7</f>
        <v>45619</v>
      </c>
      <c r="G341" s="466">
        <f>F341+28</f>
        <v>45647</v>
      </c>
    </row>
    <row r="342" spans="1:8" s="402" customFormat="1" ht="15" customHeight="1">
      <c r="A342" s="500"/>
      <c r="B342" s="406" t="s">
        <v>2684</v>
      </c>
      <c r="C342" s="406" t="s">
        <v>2683</v>
      </c>
      <c r="D342" s="975"/>
      <c r="E342" s="443">
        <f>F342-5</f>
        <v>45621</v>
      </c>
      <c r="F342" s="466">
        <f>F341+7</f>
        <v>45626</v>
      </c>
      <c r="G342" s="466">
        <f>F342+28</f>
        <v>45654</v>
      </c>
    </row>
    <row r="343" spans="1:8" s="403" customFormat="1" ht="15" hidden="1" customHeight="1">
      <c r="A343" s="491"/>
      <c r="B343" s="925" t="s">
        <v>19</v>
      </c>
      <c r="C343" s="938" t="s">
        <v>20</v>
      </c>
      <c r="D343" s="938" t="s">
        <v>4</v>
      </c>
      <c r="E343" s="406" t="s">
        <v>2681</v>
      </c>
      <c r="F343" s="406" t="s">
        <v>5</v>
      </c>
      <c r="G343" s="406" t="s">
        <v>3178</v>
      </c>
    </row>
    <row r="344" spans="1:8" s="403" customFormat="1" ht="15" hidden="1" customHeight="1">
      <c r="A344" s="568"/>
      <c r="B344" s="976"/>
      <c r="C344" s="977"/>
      <c r="D344" s="977"/>
      <c r="E344" s="406" t="s">
        <v>2680</v>
      </c>
      <c r="F344" s="406" t="s">
        <v>23</v>
      </c>
      <c r="G344" s="406" t="s">
        <v>24</v>
      </c>
    </row>
    <row r="345" spans="1:8" s="403" customFormat="1" ht="15" hidden="1" customHeight="1">
      <c r="A345" s="568"/>
      <c r="B345" s="406" t="s">
        <v>3033</v>
      </c>
      <c r="C345" s="430" t="s">
        <v>3095</v>
      </c>
      <c r="D345" s="942" t="s">
        <v>3162</v>
      </c>
      <c r="E345" s="567">
        <f>F345-5</f>
        <v>43583</v>
      </c>
      <c r="F345" s="566">
        <v>43588</v>
      </c>
      <c r="G345" s="566">
        <f>F345+15</f>
        <v>43603</v>
      </c>
    </row>
    <row r="346" spans="1:8" s="403" customFormat="1" ht="15" hidden="1" customHeight="1">
      <c r="A346" s="568"/>
      <c r="B346" s="406" t="s">
        <v>3177</v>
      </c>
      <c r="C346" s="430" t="s">
        <v>3093</v>
      </c>
      <c r="D346" s="942"/>
      <c r="E346" s="567">
        <f>F346-5</f>
        <v>43590</v>
      </c>
      <c r="F346" s="566">
        <f>F345+7</f>
        <v>43595</v>
      </c>
      <c r="G346" s="566">
        <f>F346+15</f>
        <v>43610</v>
      </c>
    </row>
    <row r="347" spans="1:8" s="403" customFormat="1" ht="15" hidden="1" customHeight="1">
      <c r="A347" s="568"/>
      <c r="B347" s="406" t="s">
        <v>2683</v>
      </c>
      <c r="C347" s="406" t="s">
        <v>3000</v>
      </c>
      <c r="D347" s="942"/>
      <c r="E347" s="567">
        <f>F347-5</f>
        <v>43597</v>
      </c>
      <c r="F347" s="566">
        <f>F346+7</f>
        <v>43602</v>
      </c>
      <c r="G347" s="566">
        <f>F347+15</f>
        <v>43617</v>
      </c>
    </row>
    <row r="348" spans="1:8" s="403" customFormat="1" ht="15" hidden="1" customHeight="1">
      <c r="A348" s="568"/>
      <c r="B348" s="406" t="s">
        <v>3176</v>
      </c>
      <c r="C348" s="430" t="s">
        <v>3091</v>
      </c>
      <c r="D348" s="942"/>
      <c r="E348" s="567">
        <f>F348-5</f>
        <v>43604</v>
      </c>
      <c r="F348" s="566">
        <f>F347+7</f>
        <v>43609</v>
      </c>
      <c r="G348" s="566">
        <f>F348+15</f>
        <v>43624</v>
      </c>
    </row>
    <row r="349" spans="1:8" s="403" customFormat="1" ht="15" hidden="1">
      <c r="A349" s="568"/>
      <c r="B349" s="406" t="s">
        <v>3175</v>
      </c>
      <c r="C349" s="430" t="s">
        <v>3174</v>
      </c>
      <c r="D349" s="942"/>
      <c r="E349" s="567">
        <f>F349-5</f>
        <v>43611</v>
      </c>
      <c r="F349" s="566">
        <f>F348+7</f>
        <v>43616</v>
      </c>
      <c r="G349" s="566">
        <f>F349+15</f>
        <v>43631</v>
      </c>
    </row>
    <row r="350" spans="1:8" s="402" customFormat="1" ht="15" hidden="1">
      <c r="A350" s="500"/>
      <c r="B350" s="978" t="s">
        <v>19</v>
      </c>
      <c r="C350" s="901" t="s">
        <v>20</v>
      </c>
      <c r="D350" s="901" t="s">
        <v>3173</v>
      </c>
      <c r="E350" s="446" t="s">
        <v>2681</v>
      </c>
      <c r="F350" s="446" t="s">
        <v>5</v>
      </c>
      <c r="G350" s="446" t="s">
        <v>3164</v>
      </c>
      <c r="H350" s="565"/>
    </row>
    <row r="351" spans="1:8" s="402" customFormat="1" ht="15" hidden="1">
      <c r="A351" s="500"/>
      <c r="B351" s="979"/>
      <c r="C351" s="959"/>
      <c r="D351" s="959"/>
      <c r="E351" s="446" t="s">
        <v>2680</v>
      </c>
      <c r="F351" s="446" t="s">
        <v>23</v>
      </c>
      <c r="G351" s="446" t="s">
        <v>24</v>
      </c>
      <c r="H351" s="565"/>
    </row>
    <row r="352" spans="1:8" s="402" customFormat="1" ht="15" hidden="1" customHeight="1">
      <c r="A352" s="500"/>
      <c r="B352" s="545" t="s">
        <v>2684</v>
      </c>
      <c r="C352" s="545" t="s">
        <v>2683</v>
      </c>
      <c r="D352" s="973" t="s">
        <v>2980</v>
      </c>
      <c r="E352" s="443">
        <f>F352-5</f>
        <v>44039</v>
      </c>
      <c r="F352" s="466">
        <v>44044</v>
      </c>
      <c r="G352" s="466">
        <f>F352+28</f>
        <v>44072</v>
      </c>
    </row>
    <row r="353" spans="1:11" s="402" customFormat="1" ht="15" hidden="1" customHeight="1">
      <c r="A353" s="500"/>
      <c r="B353" s="545" t="s">
        <v>3172</v>
      </c>
      <c r="C353" s="545" t="s">
        <v>3171</v>
      </c>
      <c r="D353" s="974"/>
      <c r="E353" s="443">
        <f>F353-5</f>
        <v>44046</v>
      </c>
      <c r="F353" s="466">
        <f>F352+7</f>
        <v>44051</v>
      </c>
      <c r="G353" s="466">
        <f>F353+28</f>
        <v>44079</v>
      </c>
    </row>
    <row r="354" spans="1:11" s="402" customFormat="1" ht="15" hidden="1" customHeight="1">
      <c r="A354" s="500"/>
      <c r="B354" s="429" t="s">
        <v>3170</v>
      </c>
      <c r="C354" s="429" t="s">
        <v>3169</v>
      </c>
      <c r="D354" s="974"/>
      <c r="E354" s="443">
        <f>F354-5</f>
        <v>44053</v>
      </c>
      <c r="F354" s="466">
        <f>F353+7</f>
        <v>44058</v>
      </c>
      <c r="G354" s="466">
        <f>F354+28</f>
        <v>44086</v>
      </c>
    </row>
    <row r="355" spans="1:11" s="402" customFormat="1" ht="15" hidden="1" customHeight="1">
      <c r="A355" s="500"/>
      <c r="B355" s="455" t="s">
        <v>1139</v>
      </c>
      <c r="C355" s="429" t="s">
        <v>3168</v>
      </c>
      <c r="D355" s="974"/>
      <c r="E355" s="443">
        <f>F355-5</f>
        <v>44060</v>
      </c>
      <c r="F355" s="466">
        <f>F354+7</f>
        <v>44065</v>
      </c>
      <c r="G355" s="466">
        <f>F355+28</f>
        <v>44093</v>
      </c>
    </row>
    <row r="356" spans="1:11" s="402" customFormat="1" ht="15" hidden="1" customHeight="1">
      <c r="A356" s="491"/>
      <c r="B356" s="430" t="s">
        <v>3167</v>
      </c>
      <c r="C356" s="455" t="s">
        <v>3079</v>
      </c>
      <c r="D356" s="975"/>
      <c r="E356" s="443">
        <f>F356-5</f>
        <v>44067</v>
      </c>
      <c r="F356" s="466">
        <f>F355+7</f>
        <v>44072</v>
      </c>
      <c r="G356" s="466">
        <f>F356+28</f>
        <v>44100</v>
      </c>
    </row>
    <row r="357" spans="1:11" s="402" customFormat="1" ht="15">
      <c r="A357" s="500"/>
      <c r="B357" s="890" t="s">
        <v>3166</v>
      </c>
      <c r="C357" s="907" t="s">
        <v>1315</v>
      </c>
      <c r="D357" s="901" t="s">
        <v>3165</v>
      </c>
      <c r="E357" s="446" t="s">
        <v>2681</v>
      </c>
      <c r="F357" s="446" t="s">
        <v>5</v>
      </c>
      <c r="G357" s="446" t="s">
        <v>3164</v>
      </c>
      <c r="H357" s="565"/>
    </row>
    <row r="358" spans="1:11" s="402" customFormat="1" ht="15">
      <c r="A358" s="500"/>
      <c r="B358" s="890"/>
      <c r="C358" s="909"/>
      <c r="D358" s="959"/>
      <c r="E358" s="446" t="s">
        <v>2680</v>
      </c>
      <c r="F358" s="446" t="s">
        <v>23</v>
      </c>
      <c r="G358" s="446" t="s">
        <v>24</v>
      </c>
      <c r="H358" s="565"/>
    </row>
    <row r="359" spans="1:11" s="402" customFormat="1" ht="15" customHeight="1">
      <c r="A359" s="500"/>
      <c r="B359" s="556" t="s">
        <v>1025</v>
      </c>
      <c r="C359" s="522" t="s">
        <v>3163</v>
      </c>
      <c r="D359" s="973" t="s">
        <v>3162</v>
      </c>
      <c r="E359" s="443">
        <f>F359-6</f>
        <v>45594</v>
      </c>
      <c r="F359" s="418">
        <v>45600</v>
      </c>
      <c r="G359" s="466">
        <f>F359+25</f>
        <v>45625</v>
      </c>
    </row>
    <row r="360" spans="1:11" s="402" customFormat="1" ht="15" customHeight="1">
      <c r="A360" s="500"/>
      <c r="B360" s="430" t="s">
        <v>3080</v>
      </c>
      <c r="C360" s="430" t="s">
        <v>3079</v>
      </c>
      <c r="D360" s="974"/>
      <c r="E360" s="443">
        <f>F360-6</f>
        <v>45601</v>
      </c>
      <c r="F360" s="466">
        <f>F359+7</f>
        <v>45607</v>
      </c>
      <c r="G360" s="466">
        <f>F360+25</f>
        <v>45632</v>
      </c>
    </row>
    <row r="361" spans="1:11" s="402" customFormat="1" ht="15" customHeight="1">
      <c r="A361" s="500"/>
      <c r="B361" s="455" t="s">
        <v>3161</v>
      </c>
      <c r="C361" s="455" t="s">
        <v>2781</v>
      </c>
      <c r="D361" s="974"/>
      <c r="E361" s="443">
        <f>F361-6</f>
        <v>45608</v>
      </c>
      <c r="F361" s="466">
        <f>F360+7</f>
        <v>45614</v>
      </c>
      <c r="G361" s="466">
        <f>F361+25</f>
        <v>45639</v>
      </c>
    </row>
    <row r="362" spans="1:11" s="402" customFormat="1" ht="15" customHeight="1">
      <c r="A362" s="500"/>
      <c r="B362" s="406" t="s">
        <v>3160</v>
      </c>
      <c r="C362" s="430" t="s">
        <v>3078</v>
      </c>
      <c r="D362" s="974"/>
      <c r="E362" s="443">
        <f>F362-6</f>
        <v>45615</v>
      </c>
      <c r="F362" s="466">
        <f>F361+7</f>
        <v>45621</v>
      </c>
      <c r="G362" s="466">
        <f>F362+25</f>
        <v>45646</v>
      </c>
    </row>
    <row r="363" spans="1:11" s="402" customFormat="1" ht="15" customHeight="1">
      <c r="A363" s="491"/>
      <c r="B363" s="406" t="s">
        <v>2684</v>
      </c>
      <c r="C363" s="406" t="s">
        <v>3000</v>
      </c>
      <c r="D363" s="975"/>
      <c r="E363" s="443">
        <f>F363-6</f>
        <v>45622</v>
      </c>
      <c r="F363" s="466">
        <f>F362+7</f>
        <v>45628</v>
      </c>
      <c r="G363" s="466">
        <f>F363+25</f>
        <v>45653</v>
      </c>
    </row>
    <row r="364" spans="1:11" s="403" customFormat="1" ht="14.1" customHeight="1">
      <c r="A364" s="887" t="s">
        <v>3159</v>
      </c>
      <c r="B364" s="887"/>
      <c r="C364" s="475"/>
      <c r="D364" s="548"/>
      <c r="E364" s="450"/>
      <c r="F364" s="547"/>
      <c r="G364" s="547"/>
      <c r="H364" s="525"/>
    </row>
    <row r="365" spans="1:11" s="402" customFormat="1" ht="15" customHeight="1">
      <c r="A365" s="500"/>
      <c r="B365" s="890" t="s">
        <v>1069</v>
      </c>
      <c r="C365" s="901" t="s">
        <v>20</v>
      </c>
      <c r="D365" s="901" t="s">
        <v>4</v>
      </c>
      <c r="E365" s="446" t="s">
        <v>2681</v>
      </c>
      <c r="F365" s="561" t="s">
        <v>5</v>
      </c>
      <c r="G365" s="446" t="s">
        <v>1144</v>
      </c>
      <c r="H365" s="560"/>
    </row>
    <row r="366" spans="1:11" s="402" customFormat="1" ht="15" customHeight="1">
      <c r="A366" s="500"/>
      <c r="B366" s="890"/>
      <c r="C366" s="959"/>
      <c r="D366" s="959"/>
      <c r="E366" s="446" t="s">
        <v>2680</v>
      </c>
      <c r="F366" s="561" t="s">
        <v>23</v>
      </c>
      <c r="G366" s="446" t="s">
        <v>24</v>
      </c>
      <c r="H366" s="560"/>
    </row>
    <row r="367" spans="1:11" s="402" customFormat="1" ht="15" customHeight="1">
      <c r="A367" s="500"/>
      <c r="B367" s="406" t="s">
        <v>3158</v>
      </c>
      <c r="C367" s="430" t="s">
        <v>3132</v>
      </c>
      <c r="D367" s="968" t="s">
        <v>2980</v>
      </c>
      <c r="E367" s="443">
        <f>F367-5</f>
        <v>45598</v>
      </c>
      <c r="F367" s="466">
        <v>45603</v>
      </c>
      <c r="G367" s="466">
        <f>F367+19</f>
        <v>45622</v>
      </c>
      <c r="H367" s="559"/>
    </row>
    <row r="368" spans="1:11" s="402" customFormat="1" ht="15" customHeight="1">
      <c r="A368" s="500"/>
      <c r="B368" s="406" t="s">
        <v>3130</v>
      </c>
      <c r="C368" s="406" t="s">
        <v>3129</v>
      </c>
      <c r="D368" s="969"/>
      <c r="E368" s="443">
        <f>F368-5</f>
        <v>45605</v>
      </c>
      <c r="F368" s="466">
        <f>F367+7</f>
        <v>45610</v>
      </c>
      <c r="G368" s="466">
        <f>F368+19</f>
        <v>45629</v>
      </c>
      <c r="H368" s="559"/>
      <c r="I368" s="558"/>
      <c r="J368" s="558"/>
      <c r="K368" s="558"/>
    </row>
    <row r="369" spans="1:11" s="402" customFormat="1" ht="15" customHeight="1">
      <c r="A369" s="500"/>
      <c r="B369" s="406" t="s">
        <v>3128</v>
      </c>
      <c r="C369" s="430" t="s">
        <v>3157</v>
      </c>
      <c r="D369" s="969"/>
      <c r="E369" s="443">
        <f>F369-5</f>
        <v>45612</v>
      </c>
      <c r="F369" s="466">
        <f>F368+7</f>
        <v>45617</v>
      </c>
      <c r="G369" s="466">
        <f>F369+19</f>
        <v>45636</v>
      </c>
      <c r="H369" s="559"/>
      <c r="I369" s="558"/>
      <c r="J369" s="558"/>
      <c r="K369" s="558"/>
    </row>
    <row r="370" spans="1:11" s="402" customFormat="1" ht="15" customHeight="1">
      <c r="A370" s="500"/>
      <c r="B370" s="556" t="s">
        <v>3126</v>
      </c>
      <c r="C370" s="522" t="s">
        <v>3125</v>
      </c>
      <c r="D370" s="969"/>
      <c r="E370" s="443">
        <f>F370-5</f>
        <v>45619</v>
      </c>
      <c r="F370" s="466">
        <f>F369+7</f>
        <v>45624</v>
      </c>
      <c r="G370" s="466">
        <f>F370+19</f>
        <v>45643</v>
      </c>
      <c r="H370" s="559"/>
      <c r="I370" s="558"/>
      <c r="J370" s="558"/>
      <c r="K370" s="558"/>
    </row>
    <row r="371" spans="1:11" s="402" customFormat="1" ht="15" customHeight="1">
      <c r="A371" s="500"/>
      <c r="B371" s="556" t="s">
        <v>3156</v>
      </c>
      <c r="C371" s="522" t="s">
        <v>3123</v>
      </c>
      <c r="D371" s="970"/>
      <c r="E371" s="443">
        <f>F371-5</f>
        <v>45626</v>
      </c>
      <c r="F371" s="466">
        <f>F370+7</f>
        <v>45631</v>
      </c>
      <c r="G371" s="466">
        <f>F371+19</f>
        <v>45650</v>
      </c>
      <c r="H371" s="559"/>
      <c r="I371" s="558"/>
      <c r="J371" s="558"/>
      <c r="K371" s="558"/>
    </row>
    <row r="372" spans="1:11" s="403" customFormat="1" ht="15.75" customHeight="1">
      <c r="A372" s="887" t="s">
        <v>3155</v>
      </c>
      <c r="B372" s="887"/>
      <c r="C372" s="475"/>
      <c r="D372" s="548"/>
      <c r="E372" s="450"/>
      <c r="F372" s="547"/>
      <c r="G372" s="564"/>
      <c r="H372" s="563"/>
      <c r="I372" s="562"/>
      <c r="J372" s="562"/>
      <c r="K372" s="562"/>
    </row>
    <row r="373" spans="1:11" s="402" customFormat="1" ht="15" hidden="1" customHeight="1">
      <c r="A373" s="500"/>
      <c r="B373" s="971" t="s">
        <v>19</v>
      </c>
      <c r="C373" s="901" t="s">
        <v>20</v>
      </c>
      <c r="D373" s="901" t="s">
        <v>4</v>
      </c>
      <c r="E373" s="446" t="s">
        <v>2681</v>
      </c>
      <c r="F373" s="561" t="s">
        <v>5</v>
      </c>
      <c r="G373" s="446" t="s">
        <v>3148</v>
      </c>
      <c r="H373" s="560"/>
      <c r="I373" s="558"/>
      <c r="J373" s="558"/>
      <c r="K373" s="558"/>
    </row>
    <row r="374" spans="1:11" s="402" customFormat="1" ht="15" hidden="1" customHeight="1">
      <c r="A374" s="500"/>
      <c r="B374" s="972"/>
      <c r="C374" s="959"/>
      <c r="D374" s="959"/>
      <c r="E374" s="446" t="s">
        <v>2680</v>
      </c>
      <c r="F374" s="561" t="s">
        <v>23</v>
      </c>
      <c r="G374" s="512" t="s">
        <v>24</v>
      </c>
      <c r="H374" s="560"/>
      <c r="I374" s="558"/>
      <c r="J374" s="558"/>
      <c r="K374" s="558"/>
    </row>
    <row r="375" spans="1:11" s="402" customFormat="1" ht="15" hidden="1" customHeight="1">
      <c r="A375" s="500"/>
      <c r="B375" s="406" t="s">
        <v>2684</v>
      </c>
      <c r="C375" s="430" t="s">
        <v>1184</v>
      </c>
      <c r="D375" s="948" t="s">
        <v>3154</v>
      </c>
      <c r="E375" s="443">
        <f>F375-5</f>
        <v>44010</v>
      </c>
      <c r="F375" s="466">
        <v>44015</v>
      </c>
      <c r="G375" s="466">
        <f>F375+14</f>
        <v>44029</v>
      </c>
      <c r="H375" s="559"/>
    </row>
    <row r="376" spans="1:11" s="402" customFormat="1" ht="15" hidden="1" customHeight="1">
      <c r="A376" s="500"/>
      <c r="B376" s="406" t="s">
        <v>3153</v>
      </c>
      <c r="C376" s="430" t="s">
        <v>3149</v>
      </c>
      <c r="D376" s="949"/>
      <c r="E376" s="443">
        <f>F376-5</f>
        <v>44017</v>
      </c>
      <c r="F376" s="466">
        <f>F375+7</f>
        <v>44022</v>
      </c>
      <c r="G376" s="466">
        <f>F376+14</f>
        <v>44036</v>
      </c>
      <c r="H376" s="559"/>
      <c r="I376" s="558"/>
      <c r="J376" s="558"/>
      <c r="K376" s="558"/>
    </row>
    <row r="377" spans="1:11" s="402" customFormat="1" ht="15" hidden="1" customHeight="1">
      <c r="A377" s="500"/>
      <c r="B377" s="406" t="s">
        <v>3152</v>
      </c>
      <c r="C377" s="430" t="s">
        <v>3149</v>
      </c>
      <c r="D377" s="949"/>
      <c r="E377" s="443">
        <f>F377-5</f>
        <v>44024</v>
      </c>
      <c r="F377" s="466">
        <f>F376+7</f>
        <v>44029</v>
      </c>
      <c r="G377" s="466">
        <f>F377+14</f>
        <v>44043</v>
      </c>
      <c r="H377" s="559"/>
      <c r="I377" s="558"/>
      <c r="J377" s="558"/>
      <c r="K377" s="558"/>
    </row>
    <row r="378" spans="1:11" s="402" customFormat="1" ht="15" hidden="1" customHeight="1">
      <c r="A378" s="500"/>
      <c r="B378" s="406" t="s">
        <v>3151</v>
      </c>
      <c r="C378" s="430" t="s">
        <v>3149</v>
      </c>
      <c r="D378" s="949"/>
      <c r="E378" s="443">
        <f>F378-5</f>
        <v>44031</v>
      </c>
      <c r="F378" s="466">
        <f>F377+7</f>
        <v>44036</v>
      </c>
      <c r="G378" s="466">
        <f>F378+14</f>
        <v>44050</v>
      </c>
      <c r="H378" s="559"/>
      <c r="I378" s="558"/>
      <c r="J378" s="558"/>
      <c r="K378" s="558"/>
    </row>
    <row r="379" spans="1:11" s="402" customFormat="1" ht="15" hidden="1" customHeight="1">
      <c r="A379" s="500"/>
      <c r="B379" s="406" t="s">
        <v>3150</v>
      </c>
      <c r="C379" s="430" t="s">
        <v>3149</v>
      </c>
      <c r="D379" s="950"/>
      <c r="E379" s="443">
        <f>F379-5</f>
        <v>44038</v>
      </c>
      <c r="F379" s="466">
        <f>F378+7</f>
        <v>44043</v>
      </c>
      <c r="G379" s="466">
        <f>F379+14</f>
        <v>44057</v>
      </c>
      <c r="H379" s="559"/>
      <c r="I379" s="558"/>
      <c r="J379" s="558"/>
      <c r="K379" s="558"/>
    </row>
    <row r="380" spans="1:11" s="402" customFormat="1" ht="15" customHeight="1">
      <c r="A380" s="500"/>
      <c r="B380" s="890" t="s">
        <v>1069</v>
      </c>
      <c r="C380" s="901" t="s">
        <v>20</v>
      </c>
      <c r="D380" s="900" t="s">
        <v>4</v>
      </c>
      <c r="E380" s="446" t="s">
        <v>2681</v>
      </c>
      <c r="F380" s="561" t="s">
        <v>5</v>
      </c>
      <c r="G380" s="446" t="s">
        <v>3148</v>
      </c>
      <c r="H380" s="560"/>
      <c r="I380" s="558"/>
      <c r="J380" s="558"/>
      <c r="K380" s="558"/>
    </row>
    <row r="381" spans="1:11" s="402" customFormat="1" ht="15" customHeight="1">
      <c r="A381" s="500"/>
      <c r="B381" s="890"/>
      <c r="C381" s="959"/>
      <c r="D381" s="913"/>
      <c r="E381" s="446" t="s">
        <v>2680</v>
      </c>
      <c r="F381" s="561" t="s">
        <v>23</v>
      </c>
      <c r="G381" s="512" t="s">
        <v>24</v>
      </c>
      <c r="H381" s="560"/>
      <c r="I381" s="558"/>
      <c r="J381" s="558"/>
      <c r="K381" s="558"/>
    </row>
    <row r="382" spans="1:11" s="402" customFormat="1" ht="15" customHeight="1">
      <c r="A382" s="500"/>
      <c r="B382" s="406" t="s">
        <v>1139</v>
      </c>
      <c r="C382" s="430" t="s">
        <v>3132</v>
      </c>
      <c r="D382" s="968" t="s">
        <v>3147</v>
      </c>
      <c r="E382" s="443">
        <f>F382-5</f>
        <v>45598</v>
      </c>
      <c r="F382" s="466">
        <v>45603</v>
      </c>
      <c r="G382" s="466">
        <f>F382+23</f>
        <v>45626</v>
      </c>
      <c r="H382" s="559"/>
    </row>
    <row r="383" spans="1:11" s="402" customFormat="1" ht="15" customHeight="1">
      <c r="A383" s="500"/>
      <c r="B383" s="406" t="s">
        <v>3146</v>
      </c>
      <c r="C383" s="406" t="s">
        <v>3129</v>
      </c>
      <c r="D383" s="969"/>
      <c r="E383" s="443">
        <f>F383-5</f>
        <v>45605</v>
      </c>
      <c r="F383" s="466">
        <f>F382+7</f>
        <v>45610</v>
      </c>
      <c r="G383" s="466">
        <f>F383+23</f>
        <v>45633</v>
      </c>
      <c r="H383" s="559"/>
      <c r="I383" s="558"/>
      <c r="J383" s="558"/>
      <c r="K383" s="558"/>
    </row>
    <row r="384" spans="1:11" s="402" customFormat="1" ht="15" customHeight="1">
      <c r="A384" s="500"/>
      <c r="B384" s="406" t="s">
        <v>3128</v>
      </c>
      <c r="C384" s="430" t="s">
        <v>3145</v>
      </c>
      <c r="D384" s="969"/>
      <c r="E384" s="443">
        <f>F384-5</f>
        <v>45612</v>
      </c>
      <c r="F384" s="466">
        <f>F383+7</f>
        <v>45617</v>
      </c>
      <c r="G384" s="466">
        <f>F384+23</f>
        <v>45640</v>
      </c>
      <c r="H384" s="559"/>
      <c r="I384" s="558"/>
      <c r="J384" s="558"/>
      <c r="K384" s="558"/>
    </row>
    <row r="385" spans="1:11" s="402" customFormat="1" ht="15" customHeight="1">
      <c r="A385" s="500"/>
      <c r="B385" s="556" t="s">
        <v>3144</v>
      </c>
      <c r="C385" s="522" t="s">
        <v>3125</v>
      </c>
      <c r="D385" s="969"/>
      <c r="E385" s="443">
        <f>F385-5</f>
        <v>45619</v>
      </c>
      <c r="F385" s="466">
        <f>F384+7</f>
        <v>45624</v>
      </c>
      <c r="G385" s="466">
        <f>F385+23</f>
        <v>45647</v>
      </c>
      <c r="H385" s="559"/>
      <c r="I385" s="558"/>
      <c r="J385" s="558"/>
      <c r="K385" s="558"/>
    </row>
    <row r="386" spans="1:11" s="402" customFormat="1" ht="15" customHeight="1">
      <c r="A386" s="500"/>
      <c r="B386" s="556" t="s">
        <v>3124</v>
      </c>
      <c r="C386" s="522" t="s">
        <v>3123</v>
      </c>
      <c r="D386" s="970"/>
      <c r="E386" s="443">
        <f>F386-5</f>
        <v>45626</v>
      </c>
      <c r="F386" s="466">
        <f>F385+7</f>
        <v>45631</v>
      </c>
      <c r="G386" s="466">
        <f>F386+23</f>
        <v>45654</v>
      </c>
      <c r="H386" s="559"/>
      <c r="I386" s="558"/>
      <c r="J386" s="558"/>
      <c r="K386" s="558"/>
    </row>
    <row r="387" spans="1:11" s="422" customFormat="1" ht="15" customHeight="1">
      <c r="A387" s="887" t="s">
        <v>3143</v>
      </c>
      <c r="B387" s="914"/>
      <c r="C387" s="475"/>
      <c r="D387" s="548"/>
      <c r="E387" s="450"/>
      <c r="F387" s="547"/>
      <c r="G387" s="547"/>
      <c r="H387" s="546"/>
      <c r="I387" s="557"/>
      <c r="J387" s="557"/>
      <c r="K387" s="557"/>
    </row>
    <row r="388" spans="1:11" s="412" customFormat="1" ht="15" hidden="1" customHeight="1">
      <c r="A388" s="500"/>
      <c r="B388" s="951" t="s">
        <v>19</v>
      </c>
      <c r="C388" s="900" t="s">
        <v>20</v>
      </c>
      <c r="D388" s="965" t="s">
        <v>4</v>
      </c>
      <c r="E388" s="504" t="s">
        <v>2681</v>
      </c>
      <c r="F388" s="504" t="s">
        <v>5</v>
      </c>
      <c r="G388" s="504" t="s">
        <v>1035</v>
      </c>
      <c r="H388" s="542"/>
      <c r="I388" s="550"/>
      <c r="J388" s="550"/>
      <c r="K388" s="550"/>
    </row>
    <row r="389" spans="1:11" s="412" customFormat="1" ht="15" hidden="1" customHeight="1">
      <c r="A389" s="500"/>
      <c r="B389" s="962"/>
      <c r="C389" s="963"/>
      <c r="D389" s="928"/>
      <c r="E389" s="543" t="s">
        <v>2680</v>
      </c>
      <c r="F389" s="543" t="s">
        <v>23</v>
      </c>
      <c r="G389" s="543" t="s">
        <v>24</v>
      </c>
      <c r="H389" s="542"/>
      <c r="I389" s="550"/>
      <c r="J389" s="550"/>
      <c r="K389" s="550"/>
    </row>
    <row r="390" spans="1:11" s="412" customFormat="1" ht="15" hidden="1" customHeight="1">
      <c r="A390" s="500"/>
      <c r="B390" s="545" t="s">
        <v>3092</v>
      </c>
      <c r="C390" s="545" t="s">
        <v>3058</v>
      </c>
      <c r="D390" s="948" t="s">
        <v>3142</v>
      </c>
      <c r="E390" s="555">
        <f>F390-5</f>
        <v>43553</v>
      </c>
      <c r="F390" s="549">
        <v>43558</v>
      </c>
      <c r="G390" s="549">
        <f>F390+24</f>
        <v>43582</v>
      </c>
      <c r="H390" s="542"/>
      <c r="I390" s="550"/>
      <c r="J390" s="550"/>
      <c r="K390" s="550"/>
    </row>
    <row r="391" spans="1:11" s="412" customFormat="1" ht="15" hidden="1" customHeight="1">
      <c r="A391" s="500"/>
      <c r="B391" s="455" t="s">
        <v>3141</v>
      </c>
      <c r="C391" s="455" t="s">
        <v>3140</v>
      </c>
      <c r="D391" s="949"/>
      <c r="E391" s="555">
        <f>F391-5</f>
        <v>43560</v>
      </c>
      <c r="F391" s="549">
        <f>F390+7</f>
        <v>43565</v>
      </c>
      <c r="G391" s="549">
        <f>F391+24</f>
        <v>43589</v>
      </c>
      <c r="H391" s="542"/>
      <c r="I391" s="550"/>
      <c r="J391" s="550"/>
      <c r="K391" s="550"/>
    </row>
    <row r="392" spans="1:11" s="412" customFormat="1" ht="15" hidden="1" customHeight="1">
      <c r="A392" s="500"/>
      <c r="B392" s="429" t="s">
        <v>1072</v>
      </c>
      <c r="C392" s="429" t="s">
        <v>3139</v>
      </c>
      <c r="D392" s="949"/>
      <c r="E392" s="555">
        <f>F392-5</f>
        <v>43567</v>
      </c>
      <c r="F392" s="549">
        <f>F391+7</f>
        <v>43572</v>
      </c>
      <c r="G392" s="549">
        <f>F392+24</f>
        <v>43596</v>
      </c>
      <c r="H392" s="542"/>
      <c r="I392" s="550"/>
      <c r="J392" s="550"/>
      <c r="K392" s="550"/>
    </row>
    <row r="393" spans="1:11" s="412" customFormat="1" ht="15" hidden="1" customHeight="1">
      <c r="A393" s="500"/>
      <c r="B393" s="429" t="s">
        <v>3030</v>
      </c>
      <c r="C393" s="429" t="s">
        <v>3138</v>
      </c>
      <c r="D393" s="949"/>
      <c r="E393" s="555">
        <f>F393-5</f>
        <v>43574</v>
      </c>
      <c r="F393" s="549">
        <f>F392+7</f>
        <v>43579</v>
      </c>
      <c r="G393" s="549">
        <f>F393+24</f>
        <v>43603</v>
      </c>
      <c r="H393" s="542"/>
      <c r="I393" s="550"/>
      <c r="J393" s="550"/>
      <c r="K393" s="550"/>
    </row>
    <row r="394" spans="1:11" s="412" customFormat="1" ht="15" hidden="1" customHeight="1">
      <c r="A394" s="500"/>
      <c r="B394" s="429" t="s">
        <v>3033</v>
      </c>
      <c r="C394" s="455" t="s">
        <v>3095</v>
      </c>
      <c r="D394" s="950"/>
      <c r="E394" s="555">
        <f>F394-5</f>
        <v>43581</v>
      </c>
      <c r="F394" s="549">
        <f>F393+7</f>
        <v>43586</v>
      </c>
      <c r="G394" s="549">
        <f>F394+24</f>
        <v>43610</v>
      </c>
      <c r="H394" s="542"/>
      <c r="I394" s="550"/>
      <c r="J394" s="550"/>
      <c r="K394" s="550"/>
    </row>
    <row r="395" spans="1:11" s="412" customFormat="1" ht="15" hidden="1" customHeight="1">
      <c r="A395" s="500"/>
      <c r="B395" s="429"/>
      <c r="C395" s="455"/>
      <c r="D395" s="554"/>
      <c r="E395" s="480"/>
      <c r="F395" s="553"/>
      <c r="G395" s="553"/>
      <c r="H395" s="542"/>
      <c r="I395" s="550"/>
      <c r="J395" s="550"/>
      <c r="K395" s="550"/>
    </row>
    <row r="396" spans="1:11" s="412" customFormat="1" ht="15" customHeight="1">
      <c r="A396" s="500"/>
      <c r="B396" s="890" t="s">
        <v>1069</v>
      </c>
      <c r="C396" s="901" t="s">
        <v>20</v>
      </c>
      <c r="D396" s="965" t="s">
        <v>4</v>
      </c>
      <c r="E396" s="504" t="s">
        <v>2681</v>
      </c>
      <c r="F396" s="504" t="s">
        <v>5</v>
      </c>
      <c r="G396" s="504" t="s">
        <v>1035</v>
      </c>
      <c r="H396" s="542"/>
      <c r="I396" s="550"/>
      <c r="J396" s="550"/>
      <c r="K396" s="550"/>
    </row>
    <row r="397" spans="1:11" s="412" customFormat="1" ht="15" customHeight="1">
      <c r="A397" s="500"/>
      <c r="B397" s="890"/>
      <c r="C397" s="959"/>
      <c r="D397" s="928"/>
      <c r="E397" s="543" t="s">
        <v>2680</v>
      </c>
      <c r="F397" s="543" t="s">
        <v>23</v>
      </c>
      <c r="G397" s="543" t="s">
        <v>24</v>
      </c>
      <c r="H397" s="542"/>
      <c r="I397" s="550"/>
      <c r="J397" s="550"/>
      <c r="K397" s="550"/>
    </row>
    <row r="398" spans="1:11" s="412" customFormat="1" ht="15" customHeight="1">
      <c r="A398" s="500"/>
      <c r="B398" s="406" t="s">
        <v>1139</v>
      </c>
      <c r="C398" s="430" t="s">
        <v>3137</v>
      </c>
      <c r="D398" s="948" t="s">
        <v>2980</v>
      </c>
      <c r="E398" s="555">
        <f>F398-5</f>
        <v>45598</v>
      </c>
      <c r="F398" s="466">
        <v>45603</v>
      </c>
      <c r="G398" s="549">
        <f>F398+28</f>
        <v>45631</v>
      </c>
      <c r="H398" s="542"/>
      <c r="I398" s="550"/>
      <c r="J398" s="550"/>
      <c r="K398" s="550"/>
    </row>
    <row r="399" spans="1:11" s="412" customFormat="1" ht="15" customHeight="1">
      <c r="A399" s="500"/>
      <c r="B399" s="406" t="s">
        <v>3130</v>
      </c>
      <c r="C399" s="406" t="s">
        <v>3136</v>
      </c>
      <c r="D399" s="949"/>
      <c r="E399" s="555">
        <f>F399-5</f>
        <v>45605</v>
      </c>
      <c r="F399" s="549">
        <f>F398+7</f>
        <v>45610</v>
      </c>
      <c r="G399" s="549">
        <f>F399+28</f>
        <v>45638</v>
      </c>
      <c r="H399" s="542"/>
      <c r="I399" s="550"/>
      <c r="J399" s="550"/>
      <c r="K399" s="550"/>
    </row>
    <row r="400" spans="1:11" s="412" customFormat="1" ht="15" customHeight="1">
      <c r="A400" s="500"/>
      <c r="B400" s="406" t="s">
        <v>3128</v>
      </c>
      <c r="C400" s="430" t="s">
        <v>3127</v>
      </c>
      <c r="D400" s="949"/>
      <c r="E400" s="555">
        <f>F400-5</f>
        <v>45612</v>
      </c>
      <c r="F400" s="549">
        <f>F399+7</f>
        <v>45617</v>
      </c>
      <c r="G400" s="549">
        <f>F400+28</f>
        <v>45645</v>
      </c>
      <c r="H400" s="542"/>
      <c r="I400" s="550"/>
      <c r="J400" s="550"/>
      <c r="K400" s="550"/>
    </row>
    <row r="401" spans="1:11" s="412" customFormat="1" ht="15" customHeight="1">
      <c r="A401" s="500"/>
      <c r="B401" s="556" t="s">
        <v>3126</v>
      </c>
      <c r="C401" s="522" t="s">
        <v>3125</v>
      </c>
      <c r="D401" s="949"/>
      <c r="E401" s="555">
        <f>F401-5</f>
        <v>45619</v>
      </c>
      <c r="F401" s="549">
        <f>F400+7</f>
        <v>45624</v>
      </c>
      <c r="G401" s="549">
        <f>F401+28</f>
        <v>45652</v>
      </c>
      <c r="H401" s="542"/>
      <c r="I401" s="550"/>
      <c r="J401" s="550"/>
      <c r="K401" s="550"/>
    </row>
    <row r="402" spans="1:11" s="412" customFormat="1" ht="15" customHeight="1">
      <c r="A402" s="500"/>
      <c r="B402" s="556" t="s">
        <v>3124</v>
      </c>
      <c r="C402" s="522" t="s">
        <v>3123</v>
      </c>
      <c r="D402" s="950"/>
      <c r="E402" s="555">
        <f>F402-5</f>
        <v>45626</v>
      </c>
      <c r="F402" s="549">
        <f>F401+7</f>
        <v>45631</v>
      </c>
      <c r="G402" s="549">
        <f>F402+28</f>
        <v>45659</v>
      </c>
      <c r="H402" s="542"/>
      <c r="I402" s="550"/>
      <c r="J402" s="550"/>
      <c r="K402" s="550"/>
    </row>
    <row r="403" spans="1:11" s="412" customFormat="1" ht="15" hidden="1" customHeight="1">
      <c r="A403" s="500"/>
      <c r="B403" s="915" t="s">
        <v>19</v>
      </c>
      <c r="C403" s="900" t="s">
        <v>20</v>
      </c>
      <c r="D403" s="965" t="s">
        <v>4</v>
      </c>
      <c r="E403" s="504" t="s">
        <v>2681</v>
      </c>
      <c r="F403" s="504" t="s">
        <v>5</v>
      </c>
      <c r="G403" s="504" t="s">
        <v>1035</v>
      </c>
      <c r="H403" s="542"/>
      <c r="I403" s="550"/>
      <c r="J403" s="550"/>
      <c r="K403" s="550"/>
    </row>
    <row r="404" spans="1:11" s="412" customFormat="1" ht="15" hidden="1" customHeight="1">
      <c r="A404" s="500"/>
      <c r="B404" s="966"/>
      <c r="C404" s="963"/>
      <c r="D404" s="928"/>
      <c r="E404" s="543" t="s">
        <v>2680</v>
      </c>
      <c r="F404" s="543" t="s">
        <v>23</v>
      </c>
      <c r="G404" s="543" t="s">
        <v>24</v>
      </c>
      <c r="H404" s="542"/>
      <c r="I404" s="550"/>
      <c r="J404" s="550"/>
      <c r="K404" s="550"/>
    </row>
    <row r="405" spans="1:11" s="412" customFormat="1" ht="15" hidden="1" customHeight="1">
      <c r="A405" s="500"/>
      <c r="B405" s="406" t="s">
        <v>3121</v>
      </c>
      <c r="C405" s="430" t="s">
        <v>3135</v>
      </c>
      <c r="D405" s="948" t="s">
        <v>3119</v>
      </c>
      <c r="E405" s="555">
        <f>F405-5</f>
        <v>44043</v>
      </c>
      <c r="F405" s="549">
        <v>44048</v>
      </c>
      <c r="G405" s="549">
        <f>F405+22</f>
        <v>44070</v>
      </c>
      <c r="H405" s="542"/>
      <c r="I405" s="550"/>
      <c r="J405" s="550"/>
      <c r="K405" s="550"/>
    </row>
    <row r="406" spans="1:11" s="412" customFormat="1" ht="15" hidden="1" customHeight="1">
      <c r="A406" s="500"/>
      <c r="B406" s="406" t="s">
        <v>3118</v>
      </c>
      <c r="C406" s="430" t="s">
        <v>3115</v>
      </c>
      <c r="D406" s="949"/>
      <c r="E406" s="555">
        <f>F406-5</f>
        <v>44050</v>
      </c>
      <c r="F406" s="549">
        <f>F405+7</f>
        <v>44055</v>
      </c>
      <c r="G406" s="549">
        <f>F406+22</f>
        <v>44077</v>
      </c>
      <c r="H406" s="542"/>
      <c r="I406" s="550"/>
      <c r="J406" s="550"/>
      <c r="K406" s="550"/>
    </row>
    <row r="407" spans="1:11" s="412" customFormat="1" ht="15" hidden="1" customHeight="1">
      <c r="A407" s="500"/>
      <c r="B407" s="406" t="s">
        <v>3134</v>
      </c>
      <c r="C407" s="430" t="s">
        <v>3115</v>
      </c>
      <c r="D407" s="949"/>
      <c r="E407" s="555">
        <f>F407-5</f>
        <v>44057</v>
      </c>
      <c r="F407" s="549">
        <f>F406+7</f>
        <v>44062</v>
      </c>
      <c r="G407" s="549">
        <f>F407+22</f>
        <v>44084</v>
      </c>
      <c r="H407" s="542"/>
      <c r="I407" s="550"/>
      <c r="J407" s="550"/>
      <c r="K407" s="550"/>
    </row>
    <row r="408" spans="1:11" s="412" customFormat="1" ht="15" hidden="1" customHeight="1">
      <c r="A408" s="500"/>
      <c r="B408" s="406" t="s">
        <v>3117</v>
      </c>
      <c r="C408" s="430" t="s">
        <v>3115</v>
      </c>
      <c r="D408" s="949"/>
      <c r="E408" s="555">
        <f>F408-5</f>
        <v>44064</v>
      </c>
      <c r="F408" s="549">
        <f>F407+7</f>
        <v>44069</v>
      </c>
      <c r="G408" s="549">
        <f>F408+22</f>
        <v>44091</v>
      </c>
      <c r="H408" s="542"/>
      <c r="I408" s="550"/>
      <c r="J408" s="550"/>
      <c r="K408" s="550"/>
    </row>
    <row r="409" spans="1:11" s="412" customFormat="1" ht="15" hidden="1" customHeight="1">
      <c r="A409" s="500"/>
      <c r="B409" s="406" t="s">
        <v>3116</v>
      </c>
      <c r="C409" s="430" t="s">
        <v>3115</v>
      </c>
      <c r="D409" s="950"/>
      <c r="E409" s="555">
        <f>F409-5</f>
        <v>44071</v>
      </c>
      <c r="F409" s="549">
        <f>F408+7</f>
        <v>44076</v>
      </c>
      <c r="G409" s="549">
        <f>F409+22</f>
        <v>44098</v>
      </c>
      <c r="H409" s="542"/>
      <c r="I409" s="550"/>
      <c r="J409" s="550"/>
      <c r="K409" s="550"/>
    </row>
    <row r="410" spans="1:11" s="412" customFormat="1" ht="15" hidden="1" customHeight="1">
      <c r="A410" s="500"/>
      <c r="B410" s="511"/>
      <c r="C410" s="476"/>
      <c r="D410" s="554"/>
      <c r="E410" s="480"/>
      <c r="F410" s="553"/>
      <c r="G410" s="553"/>
      <c r="H410" s="542"/>
      <c r="I410" s="550"/>
      <c r="J410" s="550"/>
      <c r="K410" s="550"/>
    </row>
    <row r="411" spans="1:11" s="412" customFormat="1" ht="15" customHeight="1">
      <c r="A411" s="500"/>
      <c r="B411" s="890" t="s">
        <v>1069</v>
      </c>
      <c r="C411" s="967" t="s">
        <v>20</v>
      </c>
      <c r="D411" s="955" t="s">
        <v>4</v>
      </c>
      <c r="E411" s="552" t="s">
        <v>2681</v>
      </c>
      <c r="F411" s="552" t="s">
        <v>5</v>
      </c>
      <c r="G411" s="552" t="s">
        <v>1035</v>
      </c>
      <c r="H411" s="542"/>
      <c r="I411" s="550"/>
      <c r="J411" s="550"/>
      <c r="K411" s="550"/>
    </row>
    <row r="412" spans="1:11" s="412" customFormat="1" ht="15" customHeight="1">
      <c r="A412" s="500"/>
      <c r="B412" s="890"/>
      <c r="C412" s="959"/>
      <c r="D412" s="956"/>
      <c r="E412" s="551" t="s">
        <v>2680</v>
      </c>
      <c r="F412" s="551" t="s">
        <v>23</v>
      </c>
      <c r="G412" s="551" t="s">
        <v>24</v>
      </c>
      <c r="H412" s="542"/>
      <c r="I412" s="550"/>
      <c r="J412" s="550"/>
      <c r="K412" s="550"/>
    </row>
    <row r="413" spans="1:11" s="412" customFormat="1" ht="15" customHeight="1">
      <c r="A413" s="500"/>
      <c r="B413" s="406" t="s">
        <v>1025</v>
      </c>
      <c r="C413" s="430" t="s">
        <v>1024</v>
      </c>
      <c r="D413" s="948" t="s">
        <v>3133</v>
      </c>
      <c r="E413" s="555">
        <f>F413-5</f>
        <v>45595</v>
      </c>
      <c r="F413" s="418">
        <v>45600</v>
      </c>
      <c r="G413" s="549">
        <f>F413+24</f>
        <v>45624</v>
      </c>
      <c r="H413" s="542"/>
      <c r="I413" s="550"/>
      <c r="J413" s="550"/>
      <c r="K413" s="550"/>
    </row>
    <row r="414" spans="1:11" s="412" customFormat="1" ht="15" customHeight="1">
      <c r="A414" s="500"/>
      <c r="B414" s="430" t="s">
        <v>3080</v>
      </c>
      <c r="C414" s="430" t="s">
        <v>3079</v>
      </c>
      <c r="D414" s="949"/>
      <c r="E414" s="555">
        <f>F414-5</f>
        <v>45602</v>
      </c>
      <c r="F414" s="549">
        <f>F413+7</f>
        <v>45607</v>
      </c>
      <c r="G414" s="549">
        <f>F414+24</f>
        <v>45631</v>
      </c>
      <c r="H414" s="542"/>
      <c r="I414" s="550"/>
      <c r="J414" s="550"/>
      <c r="K414" s="550"/>
    </row>
    <row r="415" spans="1:11" s="412" customFormat="1" ht="15" customHeight="1">
      <c r="A415" s="500"/>
      <c r="B415" s="455" t="s">
        <v>2781</v>
      </c>
      <c r="C415" s="455" t="s">
        <v>1020</v>
      </c>
      <c r="D415" s="949"/>
      <c r="E415" s="555">
        <f>F415-5</f>
        <v>45609</v>
      </c>
      <c r="F415" s="549">
        <f>F414+7</f>
        <v>45614</v>
      </c>
      <c r="G415" s="549">
        <f>F415+24</f>
        <v>45638</v>
      </c>
      <c r="H415" s="542"/>
      <c r="I415" s="550"/>
      <c r="J415" s="550"/>
      <c r="K415" s="550"/>
    </row>
    <row r="416" spans="1:11" s="412" customFormat="1" ht="15" customHeight="1">
      <c r="A416" s="500"/>
      <c r="B416" s="406" t="s">
        <v>1019</v>
      </c>
      <c r="C416" s="430" t="s">
        <v>3078</v>
      </c>
      <c r="D416" s="949"/>
      <c r="E416" s="555">
        <f>F416-5</f>
        <v>45616</v>
      </c>
      <c r="F416" s="549">
        <f>F415+7</f>
        <v>45621</v>
      </c>
      <c r="G416" s="549">
        <f>F416+24</f>
        <v>45645</v>
      </c>
      <c r="H416" s="542"/>
      <c r="I416" s="550"/>
      <c r="J416" s="550"/>
      <c r="K416" s="550"/>
    </row>
    <row r="417" spans="1:11" s="412" customFormat="1" ht="15" customHeight="1">
      <c r="A417" s="500"/>
      <c r="B417" s="406" t="s">
        <v>2684</v>
      </c>
      <c r="C417" s="406" t="s">
        <v>2683</v>
      </c>
      <c r="D417" s="950"/>
      <c r="E417" s="555">
        <f>F417-5</f>
        <v>45623</v>
      </c>
      <c r="F417" s="549">
        <f>F416+7</f>
        <v>45628</v>
      </c>
      <c r="G417" s="549">
        <f>F417+24</f>
        <v>45652</v>
      </c>
      <c r="H417" s="542"/>
      <c r="I417" s="550"/>
      <c r="J417" s="550"/>
      <c r="K417" s="550"/>
    </row>
    <row r="418" spans="1:11" s="422" customFormat="1" ht="15" customHeight="1">
      <c r="A418" s="887" t="s">
        <v>3122</v>
      </c>
      <c r="B418" s="914"/>
      <c r="C418" s="475"/>
      <c r="D418" s="548"/>
      <c r="E418" s="450"/>
      <c r="F418" s="547"/>
      <c r="G418" s="547"/>
      <c r="H418" s="546"/>
      <c r="I418" s="557"/>
      <c r="J418" s="557"/>
      <c r="K418" s="557"/>
    </row>
    <row r="419" spans="1:11" s="412" customFormat="1" ht="15" customHeight="1">
      <c r="A419" s="500"/>
      <c r="B419" s="890" t="s">
        <v>1069</v>
      </c>
      <c r="C419" s="901" t="s">
        <v>20</v>
      </c>
      <c r="D419" s="965" t="s">
        <v>4</v>
      </c>
      <c r="E419" s="504" t="s">
        <v>2681</v>
      </c>
      <c r="F419" s="504" t="s">
        <v>5</v>
      </c>
      <c r="G419" s="504" t="s">
        <v>1035</v>
      </c>
      <c r="H419" s="542"/>
      <c r="I419" s="550"/>
      <c r="J419" s="550"/>
      <c r="K419" s="550"/>
    </row>
    <row r="420" spans="1:11" s="412" customFormat="1" ht="15" customHeight="1">
      <c r="A420" s="500"/>
      <c r="B420" s="890"/>
      <c r="C420" s="959"/>
      <c r="D420" s="928"/>
      <c r="E420" s="543" t="s">
        <v>2680</v>
      </c>
      <c r="F420" s="543" t="s">
        <v>23</v>
      </c>
      <c r="G420" s="543" t="s">
        <v>24</v>
      </c>
      <c r="H420" s="542"/>
      <c r="I420" s="550"/>
      <c r="J420" s="550"/>
      <c r="K420" s="550"/>
    </row>
    <row r="421" spans="1:11" s="412" customFormat="1" ht="15" customHeight="1">
      <c r="A421" s="500"/>
      <c r="B421" s="406" t="s">
        <v>1139</v>
      </c>
      <c r="C421" s="430" t="s">
        <v>3132</v>
      </c>
      <c r="D421" s="948" t="s">
        <v>3131</v>
      </c>
      <c r="E421" s="555">
        <f>F421-5</f>
        <v>45598</v>
      </c>
      <c r="F421" s="466">
        <v>45603</v>
      </c>
      <c r="G421" s="549">
        <f>F421+28</f>
        <v>45631</v>
      </c>
      <c r="H421" s="542"/>
      <c r="I421" s="550"/>
      <c r="J421" s="550"/>
      <c r="K421" s="550"/>
    </row>
    <row r="422" spans="1:11" s="412" customFormat="1" ht="15" customHeight="1">
      <c r="A422" s="500"/>
      <c r="B422" s="406" t="s">
        <v>3130</v>
      </c>
      <c r="C422" s="406" t="s">
        <v>3129</v>
      </c>
      <c r="D422" s="949"/>
      <c r="E422" s="555">
        <f>F422-5</f>
        <v>45605</v>
      </c>
      <c r="F422" s="549">
        <f>F421+7</f>
        <v>45610</v>
      </c>
      <c r="G422" s="549">
        <f>F422+28</f>
        <v>45638</v>
      </c>
      <c r="H422" s="542"/>
      <c r="I422" s="550"/>
      <c r="J422" s="550"/>
      <c r="K422" s="550"/>
    </row>
    <row r="423" spans="1:11" s="412" customFormat="1" ht="15" customHeight="1">
      <c r="A423" s="500"/>
      <c r="B423" s="406" t="s">
        <v>3128</v>
      </c>
      <c r="C423" s="430" t="s">
        <v>3127</v>
      </c>
      <c r="D423" s="949"/>
      <c r="E423" s="555">
        <f>F423-5</f>
        <v>45612</v>
      </c>
      <c r="F423" s="549">
        <f>F422+7</f>
        <v>45617</v>
      </c>
      <c r="G423" s="549">
        <f>F423+28</f>
        <v>45645</v>
      </c>
      <c r="H423" s="542"/>
      <c r="I423" s="550"/>
      <c r="J423" s="550"/>
      <c r="K423" s="550"/>
    </row>
    <row r="424" spans="1:11" s="412" customFormat="1" ht="15" customHeight="1">
      <c r="A424" s="500"/>
      <c r="B424" s="556" t="s">
        <v>3126</v>
      </c>
      <c r="C424" s="522" t="s">
        <v>3125</v>
      </c>
      <c r="D424" s="949"/>
      <c r="E424" s="555">
        <f>F424-5</f>
        <v>45619</v>
      </c>
      <c r="F424" s="549">
        <f>F423+7</f>
        <v>45624</v>
      </c>
      <c r="G424" s="549">
        <f>F424+28</f>
        <v>45652</v>
      </c>
      <c r="H424" s="542"/>
      <c r="I424" s="550"/>
      <c r="J424" s="550"/>
      <c r="K424" s="550"/>
    </row>
    <row r="425" spans="1:11" s="412" customFormat="1" ht="15" customHeight="1">
      <c r="A425" s="500"/>
      <c r="B425" s="556" t="s">
        <v>3124</v>
      </c>
      <c r="C425" s="522" t="s">
        <v>3123</v>
      </c>
      <c r="D425" s="950"/>
      <c r="E425" s="555">
        <f>F425-5</f>
        <v>45626</v>
      </c>
      <c r="F425" s="549">
        <f>F424+7</f>
        <v>45631</v>
      </c>
      <c r="G425" s="549">
        <f>F425+28</f>
        <v>45659</v>
      </c>
      <c r="H425" s="542"/>
      <c r="I425" s="550"/>
      <c r="J425" s="550"/>
      <c r="K425" s="550"/>
    </row>
    <row r="426" spans="1:11" s="412" customFormat="1" ht="15" hidden="1" customHeight="1">
      <c r="A426" s="500"/>
      <c r="B426" s="915" t="s">
        <v>19</v>
      </c>
      <c r="C426" s="900" t="s">
        <v>20</v>
      </c>
      <c r="D426" s="965" t="s">
        <v>4</v>
      </c>
      <c r="E426" s="504" t="s">
        <v>2681</v>
      </c>
      <c r="F426" s="504" t="s">
        <v>5</v>
      </c>
      <c r="G426" s="504" t="s">
        <v>3122</v>
      </c>
      <c r="H426" s="542"/>
      <c r="I426" s="550"/>
      <c r="J426" s="550"/>
      <c r="K426" s="550"/>
    </row>
    <row r="427" spans="1:11" s="412" customFormat="1" ht="15" hidden="1" customHeight="1">
      <c r="A427" s="500"/>
      <c r="B427" s="966"/>
      <c r="C427" s="963"/>
      <c r="D427" s="928"/>
      <c r="E427" s="543" t="s">
        <v>2680</v>
      </c>
      <c r="F427" s="543" t="s">
        <v>23</v>
      </c>
      <c r="G427" s="543" t="s">
        <v>24</v>
      </c>
      <c r="H427" s="542"/>
      <c r="I427" s="550"/>
      <c r="J427" s="550"/>
      <c r="K427" s="550"/>
    </row>
    <row r="428" spans="1:11" s="412" customFormat="1" ht="15" hidden="1" customHeight="1">
      <c r="A428" s="500"/>
      <c r="B428" s="406" t="s">
        <v>3121</v>
      </c>
      <c r="C428" s="430" t="s">
        <v>3120</v>
      </c>
      <c r="D428" s="948" t="s">
        <v>3119</v>
      </c>
      <c r="E428" s="555">
        <f>F428-5</f>
        <v>44043</v>
      </c>
      <c r="F428" s="549">
        <v>44048</v>
      </c>
      <c r="G428" s="549">
        <f>F428+24</f>
        <v>44072</v>
      </c>
      <c r="H428" s="542"/>
      <c r="I428" s="550"/>
      <c r="J428" s="550"/>
      <c r="K428" s="550"/>
    </row>
    <row r="429" spans="1:11" s="412" customFormat="1" ht="15" hidden="1" customHeight="1">
      <c r="A429" s="500"/>
      <c r="B429" s="406" t="s">
        <v>3118</v>
      </c>
      <c r="C429" s="430" t="s">
        <v>3115</v>
      </c>
      <c r="D429" s="949"/>
      <c r="E429" s="555">
        <f>F429-5</f>
        <v>44050</v>
      </c>
      <c r="F429" s="549">
        <f>F428+7</f>
        <v>44055</v>
      </c>
      <c r="G429" s="549">
        <f>F429+24</f>
        <v>44079</v>
      </c>
      <c r="H429" s="542"/>
      <c r="I429" s="550"/>
      <c r="J429" s="550"/>
      <c r="K429" s="550"/>
    </row>
    <row r="430" spans="1:11" s="412" customFormat="1" ht="15" hidden="1" customHeight="1">
      <c r="A430" s="500"/>
      <c r="B430" s="406" t="s">
        <v>2931</v>
      </c>
      <c r="C430" s="430" t="s">
        <v>3115</v>
      </c>
      <c r="D430" s="949"/>
      <c r="E430" s="555">
        <f>F430-5</f>
        <v>44057</v>
      </c>
      <c r="F430" s="549">
        <f>F429+7</f>
        <v>44062</v>
      </c>
      <c r="G430" s="549">
        <f>F430+24</f>
        <v>44086</v>
      </c>
      <c r="H430" s="542"/>
      <c r="I430" s="550"/>
      <c r="J430" s="550"/>
      <c r="K430" s="550"/>
    </row>
    <row r="431" spans="1:11" s="412" customFormat="1" ht="15" hidden="1" customHeight="1">
      <c r="A431" s="500"/>
      <c r="B431" s="406" t="s">
        <v>3117</v>
      </c>
      <c r="C431" s="430" t="s">
        <v>3115</v>
      </c>
      <c r="D431" s="949"/>
      <c r="E431" s="555">
        <f>F431-5</f>
        <v>44064</v>
      </c>
      <c r="F431" s="549">
        <f>F430+7</f>
        <v>44069</v>
      </c>
      <c r="G431" s="549">
        <f>F431+24</f>
        <v>44093</v>
      </c>
      <c r="H431" s="542"/>
      <c r="I431" s="550"/>
      <c r="J431" s="550"/>
      <c r="K431" s="550"/>
    </row>
    <row r="432" spans="1:11" s="412" customFormat="1" ht="15" hidden="1" customHeight="1">
      <c r="A432" s="500"/>
      <c r="B432" s="406" t="s">
        <v>3116</v>
      </c>
      <c r="C432" s="430" t="s">
        <v>3115</v>
      </c>
      <c r="D432" s="950"/>
      <c r="E432" s="555">
        <f>F432-5</f>
        <v>44071</v>
      </c>
      <c r="F432" s="549">
        <f>F431+7</f>
        <v>44076</v>
      </c>
      <c r="G432" s="549">
        <f>F432+24</f>
        <v>44100</v>
      </c>
      <c r="H432" s="542"/>
      <c r="I432" s="550"/>
      <c r="J432" s="550"/>
      <c r="K432" s="550"/>
    </row>
    <row r="433" spans="1:11" s="412" customFormat="1" ht="15" hidden="1" customHeight="1">
      <c r="A433" s="500"/>
      <c r="B433" s="511"/>
      <c r="C433" s="476"/>
      <c r="D433" s="554"/>
      <c r="E433" s="480"/>
      <c r="F433" s="553"/>
      <c r="G433" s="553"/>
      <c r="H433" s="542"/>
      <c r="I433" s="550"/>
      <c r="J433" s="550"/>
      <c r="K433" s="550"/>
    </row>
    <row r="434" spans="1:11" s="412" customFormat="1" ht="15" customHeight="1">
      <c r="A434" s="500"/>
      <c r="B434" s="890" t="s">
        <v>1069</v>
      </c>
      <c r="C434" s="901" t="s">
        <v>20</v>
      </c>
      <c r="D434" s="960" t="s">
        <v>4</v>
      </c>
      <c r="E434" s="552" t="s">
        <v>2681</v>
      </c>
      <c r="F434" s="552" t="s">
        <v>5</v>
      </c>
      <c r="G434" s="552" t="s">
        <v>1029</v>
      </c>
      <c r="H434" s="542"/>
      <c r="I434" s="550"/>
      <c r="J434" s="550"/>
      <c r="K434" s="550"/>
    </row>
    <row r="435" spans="1:11" s="412" customFormat="1" ht="15" customHeight="1">
      <c r="A435" s="500"/>
      <c r="B435" s="890"/>
      <c r="C435" s="959"/>
      <c r="D435" s="961"/>
      <c r="E435" s="551" t="s">
        <v>2680</v>
      </c>
      <c r="F435" s="551" t="s">
        <v>23</v>
      </c>
      <c r="G435" s="551" t="s">
        <v>24</v>
      </c>
      <c r="H435" s="542"/>
      <c r="I435" s="550"/>
      <c r="J435" s="550"/>
      <c r="K435" s="550"/>
    </row>
    <row r="436" spans="1:11" s="412" customFormat="1" ht="15" customHeight="1">
      <c r="A436" s="500"/>
      <c r="B436" s="406" t="s">
        <v>1025</v>
      </c>
      <c r="C436" s="430" t="s">
        <v>1024</v>
      </c>
      <c r="D436" s="948" t="s">
        <v>2864</v>
      </c>
      <c r="E436" s="487">
        <f>F436-5</f>
        <v>45595</v>
      </c>
      <c r="F436" s="418">
        <v>45600</v>
      </c>
      <c r="G436" s="549">
        <f>F436+22</f>
        <v>45622</v>
      </c>
      <c r="H436" s="542"/>
      <c r="I436" s="550"/>
      <c r="J436" s="550"/>
      <c r="K436" s="550"/>
    </row>
    <row r="437" spans="1:11" s="412" customFormat="1" ht="15" customHeight="1">
      <c r="A437" s="500"/>
      <c r="B437" s="430" t="s">
        <v>3080</v>
      </c>
      <c r="C437" s="430" t="s">
        <v>3079</v>
      </c>
      <c r="D437" s="949"/>
      <c r="E437" s="487">
        <f>F437-5</f>
        <v>45602</v>
      </c>
      <c r="F437" s="549">
        <f>F436+7</f>
        <v>45607</v>
      </c>
      <c r="G437" s="549">
        <f>F437+22</f>
        <v>45629</v>
      </c>
      <c r="H437" s="542"/>
      <c r="I437" s="550"/>
      <c r="J437" s="550"/>
      <c r="K437" s="550"/>
    </row>
    <row r="438" spans="1:11" s="412" customFormat="1" ht="15" customHeight="1">
      <c r="A438" s="500"/>
      <c r="B438" s="455" t="s">
        <v>2781</v>
      </c>
      <c r="C438" s="455" t="s">
        <v>2781</v>
      </c>
      <c r="D438" s="949"/>
      <c r="E438" s="487">
        <f>F438-5</f>
        <v>45609</v>
      </c>
      <c r="F438" s="549">
        <f>F437+7</f>
        <v>45614</v>
      </c>
      <c r="G438" s="549">
        <f>F438+22</f>
        <v>45636</v>
      </c>
      <c r="H438" s="542"/>
      <c r="I438" s="550"/>
      <c r="J438" s="550"/>
      <c r="K438" s="550"/>
    </row>
    <row r="439" spans="1:11" s="412" customFormat="1" ht="15" customHeight="1">
      <c r="A439" s="500"/>
      <c r="B439" s="406" t="s">
        <v>1019</v>
      </c>
      <c r="C439" s="430" t="s">
        <v>3078</v>
      </c>
      <c r="D439" s="949"/>
      <c r="E439" s="487">
        <f>F439-5</f>
        <v>45616</v>
      </c>
      <c r="F439" s="549">
        <f>F438+7</f>
        <v>45621</v>
      </c>
      <c r="G439" s="549">
        <f>F439+22</f>
        <v>45643</v>
      </c>
      <c r="H439" s="542"/>
    </row>
    <row r="440" spans="1:11" s="412" customFormat="1" ht="15" customHeight="1">
      <c r="A440" s="500"/>
      <c r="B440" s="406" t="s">
        <v>1063</v>
      </c>
      <c r="C440" s="406" t="s">
        <v>2683</v>
      </c>
      <c r="D440" s="950"/>
      <c r="E440" s="487">
        <f>F440-5</f>
        <v>45623</v>
      </c>
      <c r="F440" s="549">
        <f>F439+7</f>
        <v>45628</v>
      </c>
      <c r="G440" s="549">
        <f>F440+22</f>
        <v>45650</v>
      </c>
      <c r="H440" s="542"/>
    </row>
    <row r="441" spans="1:11" s="412" customFormat="1" ht="15" hidden="1" customHeight="1">
      <c r="A441" s="500"/>
      <c r="B441" s="951" t="s">
        <v>1069</v>
      </c>
      <c r="C441" s="900" t="s">
        <v>20</v>
      </c>
      <c r="D441" s="941" t="s">
        <v>4</v>
      </c>
      <c r="E441" s="504" t="s">
        <v>2681</v>
      </c>
      <c r="F441" s="504" t="s">
        <v>5</v>
      </c>
      <c r="G441" s="504" t="s">
        <v>1029</v>
      </c>
      <c r="H441" s="542"/>
      <c r="I441" s="550"/>
      <c r="J441" s="550"/>
      <c r="K441" s="550"/>
    </row>
    <row r="442" spans="1:11" s="412" customFormat="1" ht="15" hidden="1" customHeight="1">
      <c r="A442" s="500"/>
      <c r="B442" s="962"/>
      <c r="C442" s="963"/>
      <c r="D442" s="911"/>
      <c r="E442" s="543" t="s">
        <v>2680</v>
      </c>
      <c r="F442" s="543" t="s">
        <v>23</v>
      </c>
      <c r="G442" s="543" t="s">
        <v>24</v>
      </c>
      <c r="H442" s="542"/>
      <c r="I442" s="550"/>
      <c r="J442" s="550"/>
      <c r="K442" s="550"/>
    </row>
    <row r="443" spans="1:11" s="412" customFormat="1" ht="15" hidden="1" customHeight="1">
      <c r="A443" s="500"/>
      <c r="B443" s="545" t="s">
        <v>3114</v>
      </c>
      <c r="C443" s="545" t="s">
        <v>3113</v>
      </c>
      <c r="D443" s="964" t="s">
        <v>2980</v>
      </c>
      <c r="E443" s="487">
        <f>F443-5</f>
        <v>43557</v>
      </c>
      <c r="F443" s="549">
        <v>43562</v>
      </c>
      <c r="G443" s="549">
        <f>F443+25</f>
        <v>43587</v>
      </c>
      <c r="H443" s="542"/>
      <c r="I443" s="550"/>
      <c r="J443" s="550"/>
      <c r="K443" s="550"/>
    </row>
    <row r="444" spans="1:11" s="412" customFormat="1" ht="15" hidden="1" customHeight="1">
      <c r="A444" s="500"/>
      <c r="B444" s="455" t="s">
        <v>3112</v>
      </c>
      <c r="C444" s="455" t="s">
        <v>3111</v>
      </c>
      <c r="D444" s="964"/>
      <c r="E444" s="487">
        <f>F444-5</f>
        <v>43564</v>
      </c>
      <c r="F444" s="549">
        <f>F443+7</f>
        <v>43569</v>
      </c>
      <c r="G444" s="549">
        <f>F444+25</f>
        <v>43594</v>
      </c>
      <c r="H444" s="542"/>
      <c r="I444" s="550"/>
      <c r="J444" s="550"/>
      <c r="K444" s="550"/>
    </row>
    <row r="445" spans="1:11" s="412" customFormat="1" ht="15" hidden="1" customHeight="1">
      <c r="A445" s="500"/>
      <c r="B445" s="429" t="s">
        <v>3110</v>
      </c>
      <c r="C445" s="429" t="s">
        <v>3109</v>
      </c>
      <c r="D445" s="964"/>
      <c r="E445" s="487">
        <f>F445-5</f>
        <v>43571</v>
      </c>
      <c r="F445" s="549">
        <f>F444+7</f>
        <v>43576</v>
      </c>
      <c r="G445" s="549">
        <f>F445+25</f>
        <v>43601</v>
      </c>
      <c r="H445" s="542"/>
      <c r="I445" s="550"/>
      <c r="J445" s="550"/>
      <c r="K445" s="550"/>
    </row>
    <row r="446" spans="1:11" s="412" customFormat="1" ht="15" hidden="1" customHeight="1">
      <c r="A446" s="500"/>
      <c r="B446" s="429" t="s">
        <v>3108</v>
      </c>
      <c r="C446" s="429" t="s">
        <v>3107</v>
      </c>
      <c r="D446" s="964"/>
      <c r="E446" s="487">
        <f>F446-5</f>
        <v>43578</v>
      </c>
      <c r="F446" s="549">
        <f>F445+7</f>
        <v>43583</v>
      </c>
      <c r="G446" s="549">
        <f>F446+25</f>
        <v>43608</v>
      </c>
      <c r="H446" s="542"/>
    </row>
    <row r="447" spans="1:11" s="412" customFormat="1" ht="15" hidden="1" customHeight="1">
      <c r="A447" s="500"/>
      <c r="B447" s="429" t="s">
        <v>3106</v>
      </c>
      <c r="C447" s="455" t="s">
        <v>3034</v>
      </c>
      <c r="D447" s="964"/>
      <c r="E447" s="487">
        <f>F447-5</f>
        <v>43585</v>
      </c>
      <c r="F447" s="549">
        <f>F446+7</f>
        <v>43590</v>
      </c>
      <c r="G447" s="549">
        <f>F447+25</f>
        <v>43615</v>
      </c>
      <c r="H447" s="542"/>
    </row>
    <row r="448" spans="1:11" s="422" customFormat="1" ht="15" customHeight="1">
      <c r="A448" s="887" t="s">
        <v>3105</v>
      </c>
      <c r="B448" s="914"/>
      <c r="C448" s="475"/>
      <c r="D448" s="548"/>
      <c r="E448" s="450"/>
      <c r="F448" s="547"/>
      <c r="G448" s="547"/>
      <c r="H448" s="546"/>
    </row>
    <row r="449" spans="1:8" s="412" customFormat="1" ht="15" customHeight="1">
      <c r="A449" s="500"/>
      <c r="B449" s="890" t="s">
        <v>1069</v>
      </c>
      <c r="C449" s="900" t="s">
        <v>20</v>
      </c>
      <c r="D449" s="941" t="s">
        <v>4</v>
      </c>
      <c r="E449" s="504" t="s">
        <v>2681</v>
      </c>
      <c r="F449" s="504" t="s">
        <v>5</v>
      </c>
      <c r="G449" s="504" t="s">
        <v>183</v>
      </c>
      <c r="H449" s="542"/>
    </row>
    <row r="450" spans="1:8" s="412" customFormat="1" ht="15" customHeight="1">
      <c r="A450" s="500"/>
      <c r="B450" s="890"/>
      <c r="C450" s="940"/>
      <c r="D450" s="911"/>
      <c r="E450" s="543" t="s">
        <v>2680</v>
      </c>
      <c r="F450" s="543" t="s">
        <v>23</v>
      </c>
      <c r="G450" s="543" t="s">
        <v>24</v>
      </c>
      <c r="H450" s="542"/>
    </row>
    <row r="451" spans="1:8" s="412" customFormat="1" ht="15" customHeight="1">
      <c r="A451" s="500"/>
      <c r="B451" s="429" t="s">
        <v>3104</v>
      </c>
      <c r="C451" s="455" t="s">
        <v>3103</v>
      </c>
      <c r="D451" s="938" t="s">
        <v>2750</v>
      </c>
      <c r="E451" s="444">
        <f>F451-5</f>
        <v>45598</v>
      </c>
      <c r="F451" s="466">
        <v>45603</v>
      </c>
      <c r="G451" s="466">
        <f>F451+37</f>
        <v>45640</v>
      </c>
      <c r="H451" s="542"/>
    </row>
    <row r="452" spans="1:8" s="412" customFormat="1" ht="15" customHeight="1">
      <c r="A452" s="500"/>
      <c r="B452" s="429" t="s">
        <v>3102</v>
      </c>
      <c r="C452" s="455" t="s">
        <v>3101</v>
      </c>
      <c r="D452" s="938"/>
      <c r="E452" s="444">
        <f>F452-5</f>
        <v>45605</v>
      </c>
      <c r="F452" s="466">
        <f>F451+7</f>
        <v>45610</v>
      </c>
      <c r="G452" s="466">
        <f>F452+37</f>
        <v>45647</v>
      </c>
      <c r="H452" s="542"/>
    </row>
    <row r="453" spans="1:8" s="412" customFormat="1" ht="15" customHeight="1">
      <c r="A453" s="500"/>
      <c r="B453" s="429" t="s">
        <v>3100</v>
      </c>
      <c r="C453" s="455" t="s">
        <v>3099</v>
      </c>
      <c r="D453" s="938"/>
      <c r="E453" s="444">
        <f>F453-5</f>
        <v>45612</v>
      </c>
      <c r="F453" s="466">
        <f>F452+7</f>
        <v>45617</v>
      </c>
      <c r="G453" s="466">
        <f>F453+37</f>
        <v>45654</v>
      </c>
      <c r="H453" s="542"/>
    </row>
    <row r="454" spans="1:8" s="412" customFormat="1" ht="15" customHeight="1">
      <c r="A454" s="500"/>
      <c r="B454" s="429" t="s">
        <v>3098</v>
      </c>
      <c r="C454" s="455" t="s">
        <v>3097</v>
      </c>
      <c r="D454" s="938"/>
      <c r="E454" s="444">
        <f>F454-5</f>
        <v>45619</v>
      </c>
      <c r="F454" s="466">
        <f>F453+7</f>
        <v>45624</v>
      </c>
      <c r="G454" s="466">
        <f>F454+37</f>
        <v>45661</v>
      </c>
      <c r="H454" s="542"/>
    </row>
    <row r="455" spans="1:8" s="412" customFormat="1" ht="15" customHeight="1">
      <c r="A455" s="500"/>
      <c r="B455" s="406" t="s">
        <v>2684</v>
      </c>
      <c r="C455" s="406" t="s">
        <v>2683</v>
      </c>
      <c r="D455" s="938"/>
      <c r="E455" s="444">
        <f>F455-5</f>
        <v>45626</v>
      </c>
      <c r="F455" s="466">
        <f>F454+7</f>
        <v>45631</v>
      </c>
      <c r="G455" s="466">
        <f>F455+37</f>
        <v>45668</v>
      </c>
      <c r="H455" s="542"/>
    </row>
    <row r="456" spans="1:8" s="422" customFormat="1" ht="15" customHeight="1">
      <c r="A456" s="887" t="s">
        <v>3096</v>
      </c>
      <c r="B456" s="914"/>
      <c r="C456" s="475"/>
      <c r="D456" s="548"/>
      <c r="E456" s="450"/>
      <c r="F456" s="547"/>
      <c r="G456" s="547"/>
      <c r="H456" s="546"/>
    </row>
    <row r="457" spans="1:8" s="412" customFormat="1" ht="15" hidden="1" customHeight="1">
      <c r="A457" s="500"/>
      <c r="B457" s="925" t="s">
        <v>19</v>
      </c>
      <c r="C457" s="900" t="s">
        <v>20</v>
      </c>
      <c r="D457" s="941" t="s">
        <v>4</v>
      </c>
      <c r="E457" s="504" t="s">
        <v>2681</v>
      </c>
      <c r="F457" s="504" t="s">
        <v>5</v>
      </c>
      <c r="G457" s="504" t="s">
        <v>3038</v>
      </c>
      <c r="H457" s="542"/>
    </row>
    <row r="458" spans="1:8" s="412" customFormat="1" ht="15" hidden="1" customHeight="1">
      <c r="A458" s="500"/>
      <c r="B458" s="943"/>
      <c r="C458" s="940"/>
      <c r="D458" s="911"/>
      <c r="E458" s="543" t="s">
        <v>2680</v>
      </c>
      <c r="F458" s="543" t="s">
        <v>23</v>
      </c>
      <c r="G458" s="543" t="s">
        <v>24</v>
      </c>
      <c r="H458" s="542"/>
    </row>
    <row r="459" spans="1:8" s="412" customFormat="1" ht="15" hidden="1" customHeight="1">
      <c r="A459" s="500"/>
      <c r="B459" s="545" t="s">
        <v>3033</v>
      </c>
      <c r="C459" s="545" t="s">
        <v>3095</v>
      </c>
      <c r="D459" s="948" t="s">
        <v>2839</v>
      </c>
      <c r="E459" s="444">
        <f>F459-5</f>
        <v>43583</v>
      </c>
      <c r="F459" s="466">
        <v>43588</v>
      </c>
      <c r="G459" s="466">
        <f>F459+31</f>
        <v>43619</v>
      </c>
      <c r="H459" s="542"/>
    </row>
    <row r="460" spans="1:8" s="412" customFormat="1" ht="15" hidden="1" customHeight="1">
      <c r="A460" s="500"/>
      <c r="B460" s="455" t="s">
        <v>3094</v>
      </c>
      <c r="C460" s="455" t="s">
        <v>3093</v>
      </c>
      <c r="D460" s="949"/>
      <c r="E460" s="444">
        <f>F460-5</f>
        <v>43590</v>
      </c>
      <c r="F460" s="466">
        <f>F459+7</f>
        <v>43595</v>
      </c>
      <c r="G460" s="466">
        <f>F460+31</f>
        <v>43626</v>
      </c>
      <c r="H460" s="542"/>
    </row>
    <row r="461" spans="1:8" s="412" customFormat="1" ht="15" hidden="1" customHeight="1">
      <c r="A461" s="500"/>
      <c r="B461" s="429" t="s">
        <v>2683</v>
      </c>
      <c r="C461" s="429" t="s">
        <v>2683</v>
      </c>
      <c r="D461" s="949"/>
      <c r="E461" s="444">
        <f>F461-5</f>
        <v>43597</v>
      </c>
      <c r="F461" s="466">
        <f>F460+7</f>
        <v>43602</v>
      </c>
      <c r="G461" s="466">
        <f>F461+31</f>
        <v>43633</v>
      </c>
      <c r="H461" s="542"/>
    </row>
    <row r="462" spans="1:8" s="412" customFormat="1" ht="15" hidden="1" customHeight="1">
      <c r="A462" s="500"/>
      <c r="B462" s="429" t="s">
        <v>3092</v>
      </c>
      <c r="C462" s="429" t="s">
        <v>3091</v>
      </c>
      <c r="D462" s="949"/>
      <c r="E462" s="444">
        <f>F462-5</f>
        <v>43604</v>
      </c>
      <c r="F462" s="466">
        <f>F461+7</f>
        <v>43609</v>
      </c>
      <c r="G462" s="466">
        <f>F462+31</f>
        <v>43640</v>
      </c>
      <c r="H462" s="542"/>
    </row>
    <row r="463" spans="1:8" s="412" customFormat="1" ht="15" hidden="1" customHeight="1">
      <c r="A463" s="500"/>
      <c r="B463" s="429" t="s">
        <v>3090</v>
      </c>
      <c r="C463" s="455" t="s">
        <v>3089</v>
      </c>
      <c r="D463" s="950"/>
      <c r="E463" s="444">
        <f>F463-5</f>
        <v>43611</v>
      </c>
      <c r="F463" s="466">
        <f>F462+7</f>
        <v>43616</v>
      </c>
      <c r="G463" s="466">
        <f>F463+31</f>
        <v>43647</v>
      </c>
      <c r="H463" s="542"/>
    </row>
    <row r="464" spans="1:8" s="412" customFormat="1" ht="15" hidden="1" customHeight="1">
      <c r="A464" s="500"/>
      <c r="B464" s="938" t="s">
        <v>19</v>
      </c>
      <c r="C464" s="900" t="s">
        <v>20</v>
      </c>
      <c r="D464" s="941" t="s">
        <v>4</v>
      </c>
      <c r="E464" s="504" t="s">
        <v>2681</v>
      </c>
      <c r="F464" s="504" t="s">
        <v>5</v>
      </c>
      <c r="G464" s="504" t="s">
        <v>3038</v>
      </c>
      <c r="H464" s="542"/>
    </row>
    <row r="465" spans="1:8" s="412" customFormat="1" ht="15" hidden="1" customHeight="1">
      <c r="A465" s="500"/>
      <c r="B465" s="939"/>
      <c r="C465" s="940"/>
      <c r="D465" s="911"/>
      <c r="E465" s="543" t="s">
        <v>2680</v>
      </c>
      <c r="F465" s="543" t="s">
        <v>23</v>
      </c>
      <c r="G465" s="543" t="s">
        <v>24</v>
      </c>
      <c r="H465" s="542"/>
    </row>
    <row r="466" spans="1:8" s="412" customFormat="1" ht="15" hidden="1" customHeight="1">
      <c r="A466" s="500"/>
      <c r="B466" s="406" t="s">
        <v>3067</v>
      </c>
      <c r="C466" s="430" t="s">
        <v>3061</v>
      </c>
      <c r="D466" s="942" t="s">
        <v>3066</v>
      </c>
      <c r="E466" s="444">
        <f>F466-5</f>
        <v>43555</v>
      </c>
      <c r="F466" s="466">
        <v>43560</v>
      </c>
      <c r="G466" s="466">
        <f>F466+31</f>
        <v>43591</v>
      </c>
      <c r="H466" s="542"/>
    </row>
    <row r="467" spans="1:8" s="412" customFormat="1" ht="15" hidden="1" customHeight="1">
      <c r="A467" s="500"/>
      <c r="B467" s="406" t="s">
        <v>3065</v>
      </c>
      <c r="C467" s="430" t="s">
        <v>3088</v>
      </c>
      <c r="D467" s="942"/>
      <c r="E467" s="444">
        <f>F467-5</f>
        <v>43562</v>
      </c>
      <c r="F467" s="466">
        <f>F466+7</f>
        <v>43567</v>
      </c>
      <c r="G467" s="466">
        <f>F467+31</f>
        <v>43598</v>
      </c>
      <c r="H467" s="542"/>
    </row>
    <row r="468" spans="1:8" s="412" customFormat="1" ht="15" hidden="1" customHeight="1">
      <c r="A468" s="500"/>
      <c r="B468" s="406" t="s">
        <v>3064</v>
      </c>
      <c r="C468" s="430" t="s">
        <v>3063</v>
      </c>
      <c r="D468" s="942"/>
      <c r="E468" s="444">
        <f>F468-5</f>
        <v>43569</v>
      </c>
      <c r="F468" s="466">
        <f>F467+7</f>
        <v>43574</v>
      </c>
      <c r="G468" s="466">
        <f>F468+31</f>
        <v>43605</v>
      </c>
      <c r="H468" s="542"/>
    </row>
    <row r="469" spans="1:8" s="412" customFormat="1" ht="15" hidden="1" customHeight="1">
      <c r="A469" s="500"/>
      <c r="B469" s="406" t="s">
        <v>3062</v>
      </c>
      <c r="C469" s="430" t="s">
        <v>3087</v>
      </c>
      <c r="D469" s="942"/>
      <c r="E469" s="444">
        <f>F469-5</f>
        <v>43576</v>
      </c>
      <c r="F469" s="466">
        <f>F468+7</f>
        <v>43581</v>
      </c>
      <c r="G469" s="466">
        <f>F469+31</f>
        <v>43612</v>
      </c>
      <c r="H469" s="542"/>
    </row>
    <row r="470" spans="1:8" s="412" customFormat="1" ht="15" hidden="1" customHeight="1">
      <c r="A470" s="500"/>
      <c r="B470" s="406" t="s">
        <v>3060</v>
      </c>
      <c r="C470" s="430" t="s">
        <v>3059</v>
      </c>
      <c r="D470" s="942"/>
      <c r="E470" s="444">
        <f>F470-5</f>
        <v>43583</v>
      </c>
      <c r="F470" s="466">
        <f>F469+7</f>
        <v>43588</v>
      </c>
      <c r="G470" s="466">
        <f>F470+31</f>
        <v>43619</v>
      </c>
      <c r="H470" s="542"/>
    </row>
    <row r="471" spans="1:8" s="412" customFormat="1" ht="15" hidden="1" customHeight="1">
      <c r="A471" s="500"/>
      <c r="B471" s="951" t="s">
        <v>19</v>
      </c>
      <c r="C471" s="900" t="s">
        <v>20</v>
      </c>
      <c r="D471" s="941" t="s">
        <v>4</v>
      </c>
      <c r="E471" s="504" t="s">
        <v>2681</v>
      </c>
      <c r="F471" s="504" t="s">
        <v>5</v>
      </c>
      <c r="G471" s="504" t="s">
        <v>3038</v>
      </c>
      <c r="H471" s="542"/>
    </row>
    <row r="472" spans="1:8" s="412" customFormat="1" ht="15" hidden="1" customHeight="1">
      <c r="A472" s="500"/>
      <c r="B472" s="952"/>
      <c r="C472" s="940"/>
      <c r="D472" s="911"/>
      <c r="E472" s="543" t="s">
        <v>2680</v>
      </c>
      <c r="F472" s="543" t="s">
        <v>23</v>
      </c>
      <c r="G472" s="543" t="s">
        <v>24</v>
      </c>
      <c r="H472" s="542"/>
    </row>
    <row r="473" spans="1:8" s="412" customFormat="1" ht="15" hidden="1" customHeight="1">
      <c r="A473" s="500"/>
      <c r="B473" s="406" t="s">
        <v>3086</v>
      </c>
      <c r="C473" s="430" t="s">
        <v>2955</v>
      </c>
      <c r="D473" s="938" t="s">
        <v>3074</v>
      </c>
      <c r="E473" s="444">
        <f>F473-5</f>
        <v>43645</v>
      </c>
      <c r="F473" s="466">
        <v>43650</v>
      </c>
      <c r="G473" s="466">
        <f>F473+31</f>
        <v>43681</v>
      </c>
      <c r="H473" s="542"/>
    </row>
    <row r="474" spans="1:8" s="412" customFormat="1" ht="15" hidden="1" customHeight="1">
      <c r="A474" s="500"/>
      <c r="B474" s="406" t="s">
        <v>3085</v>
      </c>
      <c r="C474" s="430" t="s">
        <v>3084</v>
      </c>
      <c r="D474" s="938"/>
      <c r="E474" s="444">
        <f>F474-5</f>
        <v>43652</v>
      </c>
      <c r="F474" s="466">
        <f>F473+7</f>
        <v>43657</v>
      </c>
      <c r="G474" s="466">
        <f>F474+31</f>
        <v>43688</v>
      </c>
      <c r="H474" s="542"/>
    </row>
    <row r="475" spans="1:8" s="412" customFormat="1" ht="15" hidden="1" customHeight="1">
      <c r="A475" s="500"/>
      <c r="B475" s="406" t="s">
        <v>3052</v>
      </c>
      <c r="C475" s="430" t="s">
        <v>3036</v>
      </c>
      <c r="D475" s="938"/>
      <c r="E475" s="444">
        <f>F475-5</f>
        <v>43659</v>
      </c>
      <c r="F475" s="466">
        <f>F474+7</f>
        <v>43664</v>
      </c>
      <c r="G475" s="466">
        <f>F475+31</f>
        <v>43695</v>
      </c>
      <c r="H475" s="542"/>
    </row>
    <row r="476" spans="1:8" s="412" customFormat="1" ht="15" hidden="1" customHeight="1">
      <c r="A476" s="500"/>
      <c r="B476" s="544" t="s">
        <v>3050</v>
      </c>
      <c r="C476" s="430" t="s">
        <v>3083</v>
      </c>
      <c r="D476" s="938"/>
      <c r="E476" s="444">
        <f>F476-5</f>
        <v>43666</v>
      </c>
      <c r="F476" s="466">
        <f>F475+7</f>
        <v>43671</v>
      </c>
      <c r="G476" s="466">
        <f>F476+31</f>
        <v>43702</v>
      </c>
      <c r="H476" s="542"/>
    </row>
    <row r="477" spans="1:8" s="412" customFormat="1" ht="15" hidden="1" customHeight="1">
      <c r="A477" s="500"/>
      <c r="B477" s="406" t="s">
        <v>3082</v>
      </c>
      <c r="C477" s="430" t="s">
        <v>3031</v>
      </c>
      <c r="D477" s="938"/>
      <c r="E477" s="444">
        <f>F477-5</f>
        <v>43673</v>
      </c>
      <c r="F477" s="466">
        <f>F476+7</f>
        <v>43678</v>
      </c>
      <c r="G477" s="466">
        <f>F477+31</f>
        <v>43709</v>
      </c>
      <c r="H477" s="542"/>
    </row>
    <row r="478" spans="1:8" s="412" customFormat="1" ht="15" customHeight="1">
      <c r="A478" s="500"/>
      <c r="B478" s="890" t="s">
        <v>1069</v>
      </c>
      <c r="C478" s="907" t="s">
        <v>1315</v>
      </c>
      <c r="D478" s="941" t="s">
        <v>4</v>
      </c>
      <c r="E478" s="504" t="s">
        <v>2681</v>
      </c>
      <c r="F478" s="504" t="s">
        <v>5</v>
      </c>
      <c r="G478" s="504" t="s">
        <v>3038</v>
      </c>
      <c r="H478" s="542"/>
    </row>
    <row r="479" spans="1:8" s="412" customFormat="1" ht="15" customHeight="1">
      <c r="A479" s="500"/>
      <c r="B479" s="890"/>
      <c r="C479" s="909"/>
      <c r="D479" s="911"/>
      <c r="E479" s="543" t="s">
        <v>2680</v>
      </c>
      <c r="F479" s="543" t="s">
        <v>23</v>
      </c>
      <c r="G479" s="543" t="s">
        <v>24</v>
      </c>
      <c r="H479" s="542"/>
    </row>
    <row r="480" spans="1:8" s="412" customFormat="1" ht="15" customHeight="1">
      <c r="A480" s="500"/>
      <c r="B480" s="406" t="s">
        <v>3081</v>
      </c>
      <c r="C480" s="430" t="s">
        <v>1024</v>
      </c>
      <c r="D480" s="938" t="s">
        <v>2839</v>
      </c>
      <c r="E480" s="444">
        <f>F480-5</f>
        <v>45595</v>
      </c>
      <c r="F480" s="418">
        <v>45600</v>
      </c>
      <c r="G480" s="466">
        <f>F480+31</f>
        <v>45631</v>
      </c>
      <c r="H480" s="542"/>
    </row>
    <row r="481" spans="1:8" s="412" customFormat="1" ht="15" customHeight="1">
      <c r="A481" s="500"/>
      <c r="B481" s="430" t="s">
        <v>3080</v>
      </c>
      <c r="C481" s="430" t="s">
        <v>3079</v>
      </c>
      <c r="D481" s="938"/>
      <c r="E481" s="444">
        <f>F481-5</f>
        <v>45602</v>
      </c>
      <c r="F481" s="466">
        <f>F480+7</f>
        <v>45607</v>
      </c>
      <c r="G481" s="466">
        <f>F481+31</f>
        <v>45638</v>
      </c>
      <c r="H481" s="542"/>
    </row>
    <row r="482" spans="1:8" s="412" customFormat="1" ht="15" customHeight="1">
      <c r="A482" s="500"/>
      <c r="B482" s="455" t="s">
        <v>2781</v>
      </c>
      <c r="C482" s="455" t="s">
        <v>2781</v>
      </c>
      <c r="D482" s="938"/>
      <c r="E482" s="444">
        <f>F482-5</f>
        <v>45609</v>
      </c>
      <c r="F482" s="466">
        <f>F481+7</f>
        <v>45614</v>
      </c>
      <c r="G482" s="466">
        <f>F482+31</f>
        <v>45645</v>
      </c>
      <c r="H482" s="542"/>
    </row>
    <row r="483" spans="1:8" s="412" customFormat="1" ht="15" customHeight="1">
      <c r="A483" s="500"/>
      <c r="B483" s="406" t="s">
        <v>1019</v>
      </c>
      <c r="C483" s="430" t="s">
        <v>3078</v>
      </c>
      <c r="D483" s="938"/>
      <c r="E483" s="444">
        <f>F483-5</f>
        <v>45616</v>
      </c>
      <c r="F483" s="466">
        <f>F482+7</f>
        <v>45621</v>
      </c>
      <c r="G483" s="466">
        <f>F483+31</f>
        <v>45652</v>
      </c>
      <c r="H483" s="542"/>
    </row>
    <row r="484" spans="1:8" s="412" customFormat="1" ht="15" customHeight="1">
      <c r="A484" s="500"/>
      <c r="B484" s="406" t="s">
        <v>3077</v>
      </c>
      <c r="C484" s="406" t="s">
        <v>3000</v>
      </c>
      <c r="D484" s="938"/>
      <c r="E484" s="444">
        <f>F484-5</f>
        <v>45623</v>
      </c>
      <c r="F484" s="466">
        <f>F483+7</f>
        <v>45628</v>
      </c>
      <c r="G484" s="466">
        <f>F484+31</f>
        <v>45659</v>
      </c>
      <c r="H484" s="542"/>
    </row>
    <row r="485" spans="1:8" s="422" customFormat="1" ht="15" hidden="1" customHeight="1">
      <c r="A485" s="887" t="s">
        <v>3076</v>
      </c>
      <c r="B485" s="887"/>
      <c r="C485" s="475"/>
      <c r="D485" s="548"/>
      <c r="E485" s="450"/>
      <c r="F485" s="547"/>
      <c r="G485" s="547"/>
      <c r="H485" s="546"/>
    </row>
    <row r="486" spans="1:8" s="412" customFormat="1" ht="15" hidden="1" customHeight="1">
      <c r="A486" s="500"/>
      <c r="B486" s="953" t="s">
        <v>19</v>
      </c>
      <c r="C486" s="955" t="s">
        <v>20</v>
      </c>
      <c r="D486" s="957" t="s">
        <v>4</v>
      </c>
      <c r="E486" s="504" t="s">
        <v>2681</v>
      </c>
      <c r="F486" s="504" t="s">
        <v>5</v>
      </c>
      <c r="G486" s="504" t="s">
        <v>3068</v>
      </c>
      <c r="H486" s="542"/>
    </row>
    <row r="487" spans="1:8" s="412" customFormat="1" ht="15" hidden="1" customHeight="1">
      <c r="A487" s="500"/>
      <c r="B487" s="954"/>
      <c r="C487" s="956"/>
      <c r="D487" s="958"/>
      <c r="E487" s="543" t="s">
        <v>2680</v>
      </c>
      <c r="F487" s="543" t="s">
        <v>23</v>
      </c>
      <c r="G487" s="543" t="s">
        <v>24</v>
      </c>
      <c r="H487" s="542"/>
    </row>
    <row r="488" spans="1:8" s="412" customFormat="1" ht="15" hidden="1" customHeight="1">
      <c r="A488" s="500"/>
      <c r="B488" s="406" t="s">
        <v>3075</v>
      </c>
      <c r="C488" s="545" t="s">
        <v>3031</v>
      </c>
      <c r="D488" s="938" t="s">
        <v>3074</v>
      </c>
      <c r="E488" s="444">
        <f>F488-5</f>
        <v>43554</v>
      </c>
      <c r="F488" s="466">
        <v>43559</v>
      </c>
      <c r="G488" s="466">
        <f>F488+33</f>
        <v>43592</v>
      </c>
      <c r="H488" s="542"/>
    </row>
    <row r="489" spans="1:8" s="412" customFormat="1" ht="15" hidden="1" customHeight="1">
      <c r="A489" s="500"/>
      <c r="B489" s="455" t="s">
        <v>3073</v>
      </c>
      <c r="C489" s="455" t="s">
        <v>3072</v>
      </c>
      <c r="D489" s="938"/>
      <c r="E489" s="444">
        <f>F489-5</f>
        <v>43561</v>
      </c>
      <c r="F489" s="466">
        <f>F488+7</f>
        <v>43566</v>
      </c>
      <c r="G489" s="466">
        <f>F489+33</f>
        <v>43599</v>
      </c>
      <c r="H489" s="542"/>
    </row>
    <row r="490" spans="1:8" s="412" customFormat="1" ht="15" hidden="1" customHeight="1">
      <c r="A490" s="500"/>
      <c r="B490" s="429" t="s">
        <v>129</v>
      </c>
      <c r="C490" s="429" t="s">
        <v>1071</v>
      </c>
      <c r="D490" s="938"/>
      <c r="E490" s="444">
        <f>F490-5</f>
        <v>43568</v>
      </c>
      <c r="F490" s="466">
        <f>F489+7</f>
        <v>43573</v>
      </c>
      <c r="G490" s="466">
        <f>F490+33</f>
        <v>43606</v>
      </c>
      <c r="H490" s="542"/>
    </row>
    <row r="491" spans="1:8" s="412" customFormat="1" ht="15" hidden="1" customHeight="1">
      <c r="A491" s="500"/>
      <c r="B491" s="429" t="s">
        <v>3071</v>
      </c>
      <c r="C491" s="429" t="s">
        <v>3070</v>
      </c>
      <c r="D491" s="938"/>
      <c r="E491" s="444">
        <f>F491-5</f>
        <v>43575</v>
      </c>
      <c r="F491" s="466">
        <f>F490+7</f>
        <v>43580</v>
      </c>
      <c r="G491" s="466">
        <f>F491+33</f>
        <v>43613</v>
      </c>
      <c r="H491" s="542"/>
    </row>
    <row r="492" spans="1:8" s="412" customFormat="1" ht="15" hidden="1" customHeight="1">
      <c r="A492" s="500"/>
      <c r="B492" s="429" t="s">
        <v>3069</v>
      </c>
      <c r="C492" s="455" t="s">
        <v>2959</v>
      </c>
      <c r="D492" s="938"/>
      <c r="E492" s="444">
        <f>F492-5</f>
        <v>43582</v>
      </c>
      <c r="F492" s="466">
        <f>F491+7</f>
        <v>43587</v>
      </c>
      <c r="G492" s="466">
        <f>F492+33</f>
        <v>43620</v>
      </c>
      <c r="H492" s="542"/>
    </row>
    <row r="493" spans="1:8" s="412" customFormat="1" ht="15" hidden="1" customHeight="1">
      <c r="A493" s="500"/>
      <c r="B493" s="938" t="s">
        <v>19</v>
      </c>
      <c r="C493" s="900" t="s">
        <v>20</v>
      </c>
      <c r="D493" s="941" t="s">
        <v>4</v>
      </c>
      <c r="E493" s="504" t="s">
        <v>2681</v>
      </c>
      <c r="F493" s="504" t="s">
        <v>5</v>
      </c>
      <c r="G493" s="504" t="s">
        <v>3068</v>
      </c>
      <c r="H493" s="542"/>
    </row>
    <row r="494" spans="1:8" s="412" customFormat="1" ht="15" hidden="1" customHeight="1">
      <c r="A494" s="500"/>
      <c r="B494" s="939"/>
      <c r="C494" s="940"/>
      <c r="D494" s="911"/>
      <c r="E494" s="543" t="s">
        <v>2680</v>
      </c>
      <c r="F494" s="543" t="s">
        <v>23</v>
      </c>
      <c r="G494" s="543" t="s">
        <v>24</v>
      </c>
      <c r="H494" s="542"/>
    </row>
    <row r="495" spans="1:8" s="412" customFormat="1" ht="15" hidden="1" customHeight="1">
      <c r="A495" s="500"/>
      <c r="B495" s="406" t="s">
        <v>3067</v>
      </c>
      <c r="C495" s="430" t="s">
        <v>3061</v>
      </c>
      <c r="D495" s="942" t="s">
        <v>3066</v>
      </c>
      <c r="E495" s="444">
        <f>F495-5</f>
        <v>43555</v>
      </c>
      <c r="F495" s="466">
        <v>43560</v>
      </c>
      <c r="G495" s="466">
        <f>F495+33</f>
        <v>43593</v>
      </c>
      <c r="H495" s="542"/>
    </row>
    <row r="496" spans="1:8" s="412" customFormat="1" ht="15" hidden="1" customHeight="1">
      <c r="A496" s="500"/>
      <c r="B496" s="406" t="s">
        <v>3065</v>
      </c>
      <c r="C496" s="430" t="s">
        <v>3059</v>
      </c>
      <c r="D496" s="942"/>
      <c r="E496" s="444">
        <f>F496-5</f>
        <v>43562</v>
      </c>
      <c r="F496" s="466">
        <f>F495+7</f>
        <v>43567</v>
      </c>
      <c r="G496" s="466">
        <f>F496+33</f>
        <v>43600</v>
      </c>
      <c r="H496" s="542"/>
    </row>
    <row r="497" spans="1:8" s="412" customFormat="1" ht="15" hidden="1" customHeight="1">
      <c r="A497" s="500"/>
      <c r="B497" s="406" t="s">
        <v>3064</v>
      </c>
      <c r="C497" s="430" t="s">
        <v>3063</v>
      </c>
      <c r="D497" s="942"/>
      <c r="E497" s="444">
        <f>F497-5</f>
        <v>43569</v>
      </c>
      <c r="F497" s="466">
        <f>F496+7</f>
        <v>43574</v>
      </c>
      <c r="G497" s="466">
        <f>F497+33</f>
        <v>43607</v>
      </c>
      <c r="H497" s="542"/>
    </row>
    <row r="498" spans="1:8" s="412" customFormat="1" ht="15" hidden="1" customHeight="1">
      <c r="A498" s="500"/>
      <c r="B498" s="406" t="s">
        <v>3062</v>
      </c>
      <c r="C498" s="430" t="s">
        <v>3061</v>
      </c>
      <c r="D498" s="942"/>
      <c r="E498" s="444">
        <f>F498-5</f>
        <v>43576</v>
      </c>
      <c r="F498" s="466">
        <f>F497+7</f>
        <v>43581</v>
      </c>
      <c r="G498" s="466">
        <f>F498+33</f>
        <v>43614</v>
      </c>
      <c r="H498" s="542"/>
    </row>
    <row r="499" spans="1:8" s="412" customFormat="1" ht="15" hidden="1" customHeight="1">
      <c r="A499" s="500"/>
      <c r="B499" s="406" t="s">
        <v>3060</v>
      </c>
      <c r="C499" s="430" t="s">
        <v>3059</v>
      </c>
      <c r="D499" s="942"/>
      <c r="E499" s="444">
        <f>F499-5</f>
        <v>43583</v>
      </c>
      <c r="F499" s="466">
        <f>F498+7</f>
        <v>43588</v>
      </c>
      <c r="G499" s="466">
        <f>F499+33</f>
        <v>43621</v>
      </c>
      <c r="H499" s="542"/>
    </row>
    <row r="500" spans="1:8" s="412" customFormat="1" ht="15" hidden="1" customHeight="1">
      <c r="A500" s="500"/>
      <c r="B500" s="925" t="s">
        <v>19</v>
      </c>
      <c r="C500" s="900" t="s">
        <v>20</v>
      </c>
      <c r="D500" s="941" t="s">
        <v>4</v>
      </c>
      <c r="E500" s="504" t="s">
        <v>2681</v>
      </c>
      <c r="F500" s="504" t="s">
        <v>5</v>
      </c>
      <c r="G500" s="504" t="s">
        <v>3038</v>
      </c>
      <c r="H500" s="542"/>
    </row>
    <row r="501" spans="1:8" s="412" customFormat="1" ht="15" hidden="1" customHeight="1">
      <c r="A501" s="500"/>
      <c r="B501" s="943"/>
      <c r="C501" s="940"/>
      <c r="D501" s="911"/>
      <c r="E501" s="543" t="s">
        <v>2680</v>
      </c>
      <c r="F501" s="543" t="s">
        <v>23</v>
      </c>
      <c r="G501" s="543" t="s">
        <v>24</v>
      </c>
      <c r="H501" s="542"/>
    </row>
    <row r="502" spans="1:8" s="412" customFormat="1" ht="15" hidden="1" customHeight="1">
      <c r="A502" s="500"/>
      <c r="B502" s="406" t="s">
        <v>2965</v>
      </c>
      <c r="C502" s="430" t="s">
        <v>3058</v>
      </c>
      <c r="D502" s="938" t="s">
        <v>3057</v>
      </c>
      <c r="E502" s="444">
        <f>F502-5</f>
        <v>43708</v>
      </c>
      <c r="F502" s="466">
        <v>43713</v>
      </c>
      <c r="G502" s="466">
        <f>F502+31</f>
        <v>43744</v>
      </c>
      <c r="H502" s="542"/>
    </row>
    <row r="503" spans="1:8" s="412" customFormat="1" ht="15" hidden="1" customHeight="1">
      <c r="A503" s="500"/>
      <c r="B503" s="406" t="s">
        <v>3056</v>
      </c>
      <c r="C503" s="430" t="s">
        <v>3055</v>
      </c>
      <c r="D503" s="938"/>
      <c r="E503" s="444">
        <f>F503-5</f>
        <v>43715</v>
      </c>
      <c r="F503" s="466">
        <f>F502+7</f>
        <v>43720</v>
      </c>
      <c r="G503" s="466">
        <f>F503+31</f>
        <v>43751</v>
      </c>
      <c r="H503" s="542"/>
    </row>
    <row r="504" spans="1:8" s="412" customFormat="1" ht="15" hidden="1" customHeight="1">
      <c r="A504" s="500"/>
      <c r="B504" s="406" t="s">
        <v>3054</v>
      </c>
      <c r="C504" s="430" t="s">
        <v>3053</v>
      </c>
      <c r="D504" s="938"/>
      <c r="E504" s="444">
        <f>F504-5</f>
        <v>43722</v>
      </c>
      <c r="F504" s="466">
        <f>F503+7</f>
        <v>43727</v>
      </c>
      <c r="G504" s="466">
        <f>F504+31</f>
        <v>43758</v>
      </c>
      <c r="H504" s="542"/>
    </row>
    <row r="505" spans="1:8" s="412" customFormat="1" ht="15" hidden="1" customHeight="1">
      <c r="A505" s="500"/>
      <c r="B505" s="544" t="s">
        <v>3052</v>
      </c>
      <c r="C505" s="430" t="s">
        <v>3051</v>
      </c>
      <c r="D505" s="938"/>
      <c r="E505" s="444">
        <f>F505-5</f>
        <v>43729</v>
      </c>
      <c r="F505" s="466">
        <f>F504+7</f>
        <v>43734</v>
      </c>
      <c r="G505" s="466">
        <f>F505+31</f>
        <v>43765</v>
      </c>
      <c r="H505" s="542"/>
    </row>
    <row r="506" spans="1:8" s="412" customFormat="1" ht="15" hidden="1" customHeight="1">
      <c r="A506" s="500"/>
      <c r="B506" s="406" t="s">
        <v>3050</v>
      </c>
      <c r="C506" s="430" t="s">
        <v>3049</v>
      </c>
      <c r="D506" s="938"/>
      <c r="E506" s="444">
        <f>F506-5</f>
        <v>43736</v>
      </c>
      <c r="F506" s="466">
        <f>F505+7</f>
        <v>43741</v>
      </c>
      <c r="G506" s="466">
        <f>F506+31</f>
        <v>43772</v>
      </c>
      <c r="H506" s="542"/>
    </row>
    <row r="507" spans="1:8" s="412" customFormat="1" ht="15" hidden="1" customHeight="1">
      <c r="A507" s="500"/>
      <c r="B507" s="915" t="s">
        <v>19</v>
      </c>
      <c r="C507" s="900" t="s">
        <v>20</v>
      </c>
      <c r="D507" s="941" t="s">
        <v>4</v>
      </c>
      <c r="E507" s="504" t="s">
        <v>2681</v>
      </c>
      <c r="F507" s="504" t="s">
        <v>5</v>
      </c>
      <c r="G507" s="504" t="s">
        <v>3038</v>
      </c>
      <c r="H507" s="542"/>
    </row>
    <row r="508" spans="1:8" s="412" customFormat="1" ht="15" hidden="1" customHeight="1">
      <c r="A508" s="500"/>
      <c r="B508" s="945"/>
      <c r="C508" s="940"/>
      <c r="D508" s="911"/>
      <c r="E508" s="543" t="s">
        <v>2680</v>
      </c>
      <c r="F508" s="543" t="s">
        <v>23</v>
      </c>
      <c r="G508" s="543" t="s">
        <v>24</v>
      </c>
      <c r="H508" s="542"/>
    </row>
    <row r="509" spans="1:8" s="412" customFormat="1" ht="15" hidden="1" customHeight="1">
      <c r="A509" s="500"/>
      <c r="B509" s="406" t="s">
        <v>3048</v>
      </c>
      <c r="C509" s="430" t="s">
        <v>3047</v>
      </c>
      <c r="D509" s="938" t="s">
        <v>2756</v>
      </c>
      <c r="E509" s="444">
        <f>F509-5</f>
        <v>43799</v>
      </c>
      <c r="F509" s="466">
        <v>43804</v>
      </c>
      <c r="G509" s="466">
        <f>F509+31</f>
        <v>43835</v>
      </c>
      <c r="H509" s="542"/>
    </row>
    <row r="510" spans="1:8" s="412" customFormat="1" ht="15" hidden="1" customHeight="1">
      <c r="A510" s="500"/>
      <c r="B510" s="406" t="s">
        <v>3046</v>
      </c>
      <c r="C510" s="430" t="s">
        <v>3045</v>
      </c>
      <c r="D510" s="938"/>
      <c r="E510" s="444">
        <f>F510-5</f>
        <v>43806</v>
      </c>
      <c r="F510" s="466">
        <f>F509+7</f>
        <v>43811</v>
      </c>
      <c r="G510" s="466">
        <f>F510+31</f>
        <v>43842</v>
      </c>
      <c r="H510" s="542"/>
    </row>
    <row r="511" spans="1:8" s="412" customFormat="1" ht="15" hidden="1" customHeight="1">
      <c r="A511" s="500"/>
      <c r="B511" s="406" t="s">
        <v>3044</v>
      </c>
      <c r="C511" s="430" t="s">
        <v>3043</v>
      </c>
      <c r="D511" s="938"/>
      <c r="E511" s="444">
        <f>F511-5</f>
        <v>43813</v>
      </c>
      <c r="F511" s="466">
        <f>F510+7</f>
        <v>43818</v>
      </c>
      <c r="G511" s="466">
        <f>F511+31</f>
        <v>43849</v>
      </c>
      <c r="H511" s="542"/>
    </row>
    <row r="512" spans="1:8" s="412" customFormat="1" ht="15" hidden="1" customHeight="1">
      <c r="A512" s="500"/>
      <c r="B512" s="544" t="s">
        <v>3042</v>
      </c>
      <c r="C512" s="430" t="s">
        <v>3041</v>
      </c>
      <c r="D512" s="938"/>
      <c r="E512" s="444">
        <f>F512-5</f>
        <v>43820</v>
      </c>
      <c r="F512" s="466">
        <f>F511+7</f>
        <v>43825</v>
      </c>
      <c r="G512" s="466">
        <f>F512+31</f>
        <v>43856</v>
      </c>
      <c r="H512" s="542"/>
    </row>
    <row r="513" spans="1:8" s="412" customFormat="1" ht="15" hidden="1" customHeight="1">
      <c r="A513" s="500"/>
      <c r="B513" s="406" t="s">
        <v>3040</v>
      </c>
      <c r="C513" s="430" t="s">
        <v>3039</v>
      </c>
      <c r="D513" s="938"/>
      <c r="E513" s="444">
        <f>F513-5</f>
        <v>43827</v>
      </c>
      <c r="F513" s="466">
        <f>F512+7</f>
        <v>43832</v>
      </c>
      <c r="G513" s="466">
        <f>F513+31</f>
        <v>43863</v>
      </c>
      <c r="H513" s="542"/>
    </row>
    <row r="514" spans="1:8" s="402" customFormat="1" ht="15" hidden="1">
      <c r="A514" s="944" t="s">
        <v>103</v>
      </c>
      <c r="B514" s="944"/>
      <c r="C514" s="944"/>
      <c r="D514" s="944"/>
      <c r="E514" s="944"/>
      <c r="F514" s="944"/>
      <c r="G514" s="944"/>
    </row>
    <row r="515" spans="1:8" s="412" customFormat="1" ht="15" hidden="1" customHeight="1">
      <c r="A515" s="500"/>
      <c r="B515" s="925" t="s">
        <v>19</v>
      </c>
      <c r="C515" s="900" t="s">
        <v>20</v>
      </c>
      <c r="D515" s="941" t="s">
        <v>4</v>
      </c>
      <c r="E515" s="504" t="s">
        <v>2681</v>
      </c>
      <c r="F515" s="504" t="s">
        <v>5</v>
      </c>
      <c r="G515" s="504" t="s">
        <v>3038</v>
      </c>
      <c r="H515" s="542"/>
    </row>
    <row r="516" spans="1:8" s="412" customFormat="1" ht="15" hidden="1" customHeight="1">
      <c r="A516" s="500"/>
      <c r="B516" s="943"/>
      <c r="C516" s="940"/>
      <c r="D516" s="911"/>
      <c r="E516" s="543" t="s">
        <v>2680</v>
      </c>
      <c r="F516" s="543" t="s">
        <v>23</v>
      </c>
      <c r="G516" s="543" t="s">
        <v>24</v>
      </c>
      <c r="H516" s="542"/>
    </row>
    <row r="517" spans="1:8" s="412" customFormat="1" ht="15" hidden="1" customHeight="1">
      <c r="A517" s="500"/>
      <c r="B517" s="406" t="s">
        <v>3037</v>
      </c>
      <c r="C517" s="430" t="s">
        <v>3036</v>
      </c>
      <c r="D517" s="938" t="s">
        <v>2839</v>
      </c>
      <c r="E517" s="444">
        <f>F517-5</f>
        <v>44071</v>
      </c>
      <c r="F517" s="466">
        <v>44076</v>
      </c>
      <c r="G517" s="466">
        <f>F517+31</f>
        <v>44107</v>
      </c>
      <c r="H517" s="542"/>
    </row>
    <row r="518" spans="1:8" s="412" customFormat="1" ht="15" hidden="1" customHeight="1">
      <c r="A518" s="500"/>
      <c r="B518" s="406" t="s">
        <v>3035</v>
      </c>
      <c r="C518" s="430" t="s">
        <v>3034</v>
      </c>
      <c r="D518" s="938"/>
      <c r="E518" s="444">
        <f>F518-5</f>
        <v>44078</v>
      </c>
      <c r="F518" s="466">
        <f>F517+7</f>
        <v>44083</v>
      </c>
      <c r="G518" s="466">
        <f>F518+31</f>
        <v>44114</v>
      </c>
      <c r="H518" s="542"/>
    </row>
    <row r="519" spans="1:8" s="412" customFormat="1" ht="15" hidden="1" customHeight="1">
      <c r="A519" s="500"/>
      <c r="B519" s="406" t="s">
        <v>3033</v>
      </c>
      <c r="C519" s="406" t="s">
        <v>3031</v>
      </c>
      <c r="D519" s="938"/>
      <c r="E519" s="444">
        <f>F519-5</f>
        <v>44085</v>
      </c>
      <c r="F519" s="466">
        <f>F518+7</f>
        <v>44090</v>
      </c>
      <c r="G519" s="466">
        <f>F519+31</f>
        <v>44121</v>
      </c>
      <c r="H519" s="542"/>
    </row>
    <row r="520" spans="1:8" s="412" customFormat="1" ht="15" hidden="1" customHeight="1">
      <c r="A520" s="500"/>
      <c r="B520" s="406" t="s">
        <v>3032</v>
      </c>
      <c r="C520" s="430" t="s">
        <v>3031</v>
      </c>
      <c r="D520" s="938"/>
      <c r="E520" s="444">
        <f>F520-5</f>
        <v>44092</v>
      </c>
      <c r="F520" s="466">
        <f>F519+7</f>
        <v>44097</v>
      </c>
      <c r="G520" s="466">
        <f>F520+31</f>
        <v>44128</v>
      </c>
      <c r="H520" s="542"/>
    </row>
    <row r="521" spans="1:8" s="412" customFormat="1" ht="15" hidden="1" customHeight="1">
      <c r="A521" s="500"/>
      <c r="B521" s="406" t="s">
        <v>3030</v>
      </c>
      <c r="C521" s="430" t="s">
        <v>3029</v>
      </c>
      <c r="D521" s="938"/>
      <c r="E521" s="444">
        <f>F521-5</f>
        <v>44099</v>
      </c>
      <c r="F521" s="466">
        <f>F520+7</f>
        <v>44104</v>
      </c>
      <c r="G521" s="466">
        <f>F521+31</f>
        <v>44135</v>
      </c>
      <c r="H521" s="542"/>
    </row>
    <row r="522" spans="1:8" s="402" customFormat="1" ht="15">
      <c r="A522" s="944" t="s">
        <v>103</v>
      </c>
      <c r="B522" s="944"/>
      <c r="C522" s="944"/>
      <c r="D522" s="944"/>
      <c r="E522" s="944"/>
      <c r="F522" s="944"/>
      <c r="G522" s="944"/>
    </row>
    <row r="523" spans="1:8" s="525" customFormat="1" ht="15">
      <c r="A523" s="887" t="s">
        <v>3028</v>
      </c>
      <c r="B523" s="887"/>
      <c r="C523" s="507"/>
      <c r="D523" s="506"/>
      <c r="E523" s="506"/>
      <c r="F523" s="505"/>
      <c r="G523" s="505"/>
    </row>
    <row r="524" spans="1:8" s="518" customFormat="1" ht="15" hidden="1" customHeight="1">
      <c r="A524" s="541"/>
      <c r="B524" s="946" t="s">
        <v>19</v>
      </c>
      <c r="C524" s="934" t="s">
        <v>20</v>
      </c>
      <c r="D524" s="936" t="s">
        <v>4</v>
      </c>
      <c r="E524" s="446" t="s">
        <v>2681</v>
      </c>
      <c r="F524" s="534" t="s">
        <v>5</v>
      </c>
      <c r="G524" s="534" t="s">
        <v>108</v>
      </c>
    </row>
    <row r="525" spans="1:8" s="518" customFormat="1" ht="15" hidden="1" customHeight="1">
      <c r="A525" s="541"/>
      <c r="B525" s="947"/>
      <c r="C525" s="935"/>
      <c r="D525" s="937"/>
      <c r="E525" s="446" t="s">
        <v>2680</v>
      </c>
      <c r="F525" s="533" t="s">
        <v>23</v>
      </c>
      <c r="G525" s="533" t="s">
        <v>24</v>
      </c>
    </row>
    <row r="526" spans="1:8" s="518" customFormat="1" ht="15" hidden="1">
      <c r="A526" s="541"/>
      <c r="B526" s="528" t="s">
        <v>3027</v>
      </c>
      <c r="C526" s="429" t="s">
        <v>3026</v>
      </c>
      <c r="D526" s="904" t="s">
        <v>105</v>
      </c>
      <c r="E526" s="444">
        <f>F526-5</f>
        <v>43710</v>
      </c>
      <c r="F526" s="520">
        <v>43715</v>
      </c>
      <c r="G526" s="540">
        <f>F526+46</f>
        <v>43761</v>
      </c>
    </row>
    <row r="527" spans="1:8" s="518" customFormat="1" ht="15" hidden="1" customHeight="1">
      <c r="A527" s="541"/>
      <c r="B527" s="528" t="s">
        <v>3025</v>
      </c>
      <c r="C527" s="455" t="s">
        <v>3024</v>
      </c>
      <c r="D527" s="905"/>
      <c r="E527" s="444">
        <f>F527-5</f>
        <v>43717</v>
      </c>
      <c r="F527" s="520">
        <f>F526+7</f>
        <v>43722</v>
      </c>
      <c r="G527" s="540">
        <f>F527+46</f>
        <v>43768</v>
      </c>
      <c r="H527" s="525"/>
    </row>
    <row r="528" spans="1:8" s="518" customFormat="1" ht="15" hidden="1" customHeight="1">
      <c r="A528" s="541"/>
      <c r="B528" s="528" t="s">
        <v>3023</v>
      </c>
      <c r="C528" s="429" t="s">
        <v>3022</v>
      </c>
      <c r="D528" s="905"/>
      <c r="E528" s="444">
        <f>F528-5</f>
        <v>43724</v>
      </c>
      <c r="F528" s="520">
        <f>F527+7</f>
        <v>43729</v>
      </c>
      <c r="G528" s="540">
        <f>F528+46</f>
        <v>43775</v>
      </c>
    </row>
    <row r="529" spans="1:8" s="518" customFormat="1" ht="15.75" hidden="1" customHeight="1">
      <c r="A529" s="541"/>
      <c r="B529" s="528" t="s">
        <v>3021</v>
      </c>
      <c r="C529" s="429" t="s">
        <v>3020</v>
      </c>
      <c r="D529" s="905"/>
      <c r="E529" s="444">
        <f>F529-5</f>
        <v>43731</v>
      </c>
      <c r="F529" s="520">
        <f>F528+7</f>
        <v>43736</v>
      </c>
      <c r="G529" s="540">
        <f>F529+46</f>
        <v>43782</v>
      </c>
    </row>
    <row r="530" spans="1:8" s="518" customFormat="1" ht="15.75" hidden="1" customHeight="1">
      <c r="A530" s="541"/>
      <c r="B530" s="406" t="s">
        <v>3019</v>
      </c>
      <c r="C530" s="429" t="s">
        <v>3018</v>
      </c>
      <c r="D530" s="906"/>
      <c r="E530" s="444">
        <f>F530-5</f>
        <v>43738</v>
      </c>
      <c r="F530" s="520">
        <f>F529+7</f>
        <v>43743</v>
      </c>
      <c r="G530" s="540">
        <f>F530+46</f>
        <v>43789</v>
      </c>
    </row>
    <row r="531" spans="1:8" s="518" customFormat="1" ht="15" hidden="1">
      <c r="A531" s="541"/>
      <c r="B531" s="932" t="s">
        <v>19</v>
      </c>
      <c r="C531" s="934" t="s">
        <v>20</v>
      </c>
      <c r="D531" s="936" t="s">
        <v>4</v>
      </c>
      <c r="E531" s="446" t="s">
        <v>2681</v>
      </c>
      <c r="F531" s="534" t="s">
        <v>5</v>
      </c>
      <c r="G531" s="534" t="s">
        <v>108</v>
      </c>
    </row>
    <row r="532" spans="1:8" s="518" customFormat="1" ht="15" hidden="1">
      <c r="A532" s="541"/>
      <c r="B532" s="933"/>
      <c r="C532" s="935"/>
      <c r="D532" s="937"/>
      <c r="E532" s="446" t="s">
        <v>2680</v>
      </c>
      <c r="F532" s="533" t="s">
        <v>23</v>
      </c>
      <c r="G532" s="533" t="s">
        <v>24</v>
      </c>
    </row>
    <row r="533" spans="1:8" s="518" customFormat="1" ht="15" hidden="1">
      <c r="A533" s="541"/>
      <c r="B533" s="528" t="s">
        <v>2781</v>
      </c>
      <c r="C533" s="429" t="s">
        <v>2781</v>
      </c>
      <c r="D533" s="904" t="s">
        <v>2980</v>
      </c>
      <c r="E533" s="444">
        <f>F533-5</f>
        <v>44105</v>
      </c>
      <c r="F533" s="520">
        <v>44110</v>
      </c>
      <c r="G533" s="540">
        <f>F533+46</f>
        <v>44156</v>
      </c>
    </row>
    <row r="534" spans="1:8" s="518" customFormat="1" ht="15" hidden="1" customHeight="1">
      <c r="A534" s="541"/>
      <c r="B534" s="528" t="s">
        <v>3017</v>
      </c>
      <c r="C534" s="455" t="s">
        <v>3016</v>
      </c>
      <c r="D534" s="905"/>
      <c r="E534" s="444">
        <f>F534-5</f>
        <v>44112</v>
      </c>
      <c r="F534" s="520">
        <f>F533+7</f>
        <v>44117</v>
      </c>
      <c r="G534" s="540">
        <f>F534+46</f>
        <v>44163</v>
      </c>
      <c r="H534" s="525"/>
    </row>
    <row r="535" spans="1:8" s="518" customFormat="1" ht="15" hidden="1" customHeight="1">
      <c r="A535" s="541"/>
      <c r="B535" s="528" t="s">
        <v>3015</v>
      </c>
      <c r="C535" s="429" t="s">
        <v>3014</v>
      </c>
      <c r="D535" s="905"/>
      <c r="E535" s="444">
        <f>F535-5</f>
        <v>44119</v>
      </c>
      <c r="F535" s="520">
        <f>F534+7</f>
        <v>44124</v>
      </c>
      <c r="G535" s="540">
        <f>F535+46</f>
        <v>44170</v>
      </c>
    </row>
    <row r="536" spans="1:8" s="518" customFormat="1" ht="15.75" hidden="1" customHeight="1">
      <c r="A536" s="541"/>
      <c r="B536" s="528" t="s">
        <v>3013</v>
      </c>
      <c r="C536" s="429" t="s">
        <v>3012</v>
      </c>
      <c r="D536" s="905"/>
      <c r="E536" s="444">
        <f>F536-5</f>
        <v>44126</v>
      </c>
      <c r="F536" s="520">
        <f>F535+7</f>
        <v>44131</v>
      </c>
      <c r="G536" s="540">
        <f>F536+46</f>
        <v>44177</v>
      </c>
    </row>
    <row r="537" spans="1:8" s="518" customFormat="1" ht="15.75" hidden="1" customHeight="1">
      <c r="A537" s="541"/>
      <c r="B537" s="528" t="s">
        <v>2684</v>
      </c>
      <c r="C537" s="429" t="s">
        <v>2683</v>
      </c>
      <c r="D537" s="906"/>
      <c r="E537" s="444">
        <f>F537-5</f>
        <v>44133</v>
      </c>
      <c r="F537" s="520">
        <f>F536+7</f>
        <v>44138</v>
      </c>
      <c r="G537" s="540">
        <f>F537+46</f>
        <v>44184</v>
      </c>
    </row>
    <row r="538" spans="1:8" s="518" customFormat="1" ht="15">
      <c r="A538" s="541"/>
      <c r="B538" s="890" t="s">
        <v>1069</v>
      </c>
      <c r="C538" s="934" t="s">
        <v>20</v>
      </c>
      <c r="D538" s="936" t="s">
        <v>4</v>
      </c>
      <c r="E538" s="446" t="s">
        <v>2681</v>
      </c>
      <c r="F538" s="534" t="s">
        <v>5</v>
      </c>
      <c r="G538" s="534" t="s">
        <v>108</v>
      </c>
    </row>
    <row r="539" spans="1:8" s="518" customFormat="1" ht="15">
      <c r="A539" s="541"/>
      <c r="B539" s="890"/>
      <c r="C539" s="935"/>
      <c r="D539" s="937"/>
      <c r="E539" s="446" t="s">
        <v>2680</v>
      </c>
      <c r="F539" s="533" t="s">
        <v>23</v>
      </c>
      <c r="G539" s="533" t="s">
        <v>24</v>
      </c>
    </row>
    <row r="540" spans="1:8" s="518" customFormat="1" ht="15">
      <c r="A540" s="541"/>
      <c r="B540" s="528" t="s">
        <v>2982</v>
      </c>
      <c r="C540" s="429" t="s">
        <v>2695</v>
      </c>
      <c r="D540" s="904" t="s">
        <v>2980</v>
      </c>
      <c r="E540" s="444">
        <f>F540-5</f>
        <v>45592</v>
      </c>
      <c r="F540" s="520">
        <v>45597</v>
      </c>
      <c r="G540" s="540">
        <f>F540+46</f>
        <v>45643</v>
      </c>
    </row>
    <row r="541" spans="1:8" s="518" customFormat="1" ht="15" customHeight="1">
      <c r="A541" s="541"/>
      <c r="B541" s="528" t="s">
        <v>2979</v>
      </c>
      <c r="C541" s="429" t="s">
        <v>3011</v>
      </c>
      <c r="D541" s="905"/>
      <c r="E541" s="444">
        <f>F541-5</f>
        <v>45599</v>
      </c>
      <c r="F541" s="520">
        <f>F540+7</f>
        <v>45604</v>
      </c>
      <c r="G541" s="540">
        <f>F541+46</f>
        <v>45650</v>
      </c>
      <c r="H541" s="525"/>
    </row>
    <row r="542" spans="1:8" s="518" customFormat="1" ht="15" customHeight="1">
      <c r="A542" s="541"/>
      <c r="B542" s="528" t="s">
        <v>2977</v>
      </c>
      <c r="C542" s="528" t="s">
        <v>3010</v>
      </c>
      <c r="D542" s="905"/>
      <c r="E542" s="444">
        <f>F542-5</f>
        <v>45606</v>
      </c>
      <c r="F542" s="520">
        <f>F541+7</f>
        <v>45611</v>
      </c>
      <c r="G542" s="540">
        <f>F542+46</f>
        <v>45657</v>
      </c>
    </row>
    <row r="543" spans="1:8" s="518" customFormat="1" ht="15.75" customHeight="1">
      <c r="A543" s="541"/>
      <c r="B543" s="528" t="s">
        <v>3009</v>
      </c>
      <c r="C543" s="429" t="s">
        <v>3008</v>
      </c>
      <c r="D543" s="905"/>
      <c r="E543" s="444">
        <f>F543-5</f>
        <v>45613</v>
      </c>
      <c r="F543" s="520">
        <f>F542+7</f>
        <v>45618</v>
      </c>
      <c r="G543" s="540">
        <f>F543+46</f>
        <v>45664</v>
      </c>
    </row>
    <row r="544" spans="1:8" s="518" customFormat="1" ht="15.75" customHeight="1">
      <c r="A544" s="541"/>
      <c r="B544" s="429" t="s">
        <v>3007</v>
      </c>
      <c r="C544" s="429" t="s">
        <v>2985</v>
      </c>
      <c r="D544" s="906"/>
      <c r="E544" s="444">
        <f>F544-5</f>
        <v>45620</v>
      </c>
      <c r="F544" s="520">
        <f>F543+7</f>
        <v>45625</v>
      </c>
      <c r="G544" s="540">
        <f>F544+46</f>
        <v>45671</v>
      </c>
    </row>
    <row r="545" spans="1:8" s="525" customFormat="1" ht="15" customHeight="1">
      <c r="A545" s="887" t="s">
        <v>1596</v>
      </c>
      <c r="B545" s="914"/>
      <c r="C545" s="507"/>
      <c r="D545" s="506"/>
      <c r="E545" s="506"/>
      <c r="F545" s="505"/>
      <c r="G545" s="505"/>
    </row>
    <row r="546" spans="1:8" s="518" customFormat="1" ht="15">
      <c r="A546" s="541"/>
      <c r="B546" s="890" t="s">
        <v>1069</v>
      </c>
      <c r="C546" s="912" t="s">
        <v>20</v>
      </c>
      <c r="D546" s="912" t="s">
        <v>4</v>
      </c>
      <c r="E546" s="446" t="s">
        <v>2681</v>
      </c>
      <c r="F546" s="528" t="s">
        <v>5</v>
      </c>
      <c r="G546" s="528" t="s">
        <v>110</v>
      </c>
    </row>
    <row r="547" spans="1:8" s="518" customFormat="1" ht="15">
      <c r="A547" s="541"/>
      <c r="B547" s="890"/>
      <c r="C547" s="913"/>
      <c r="D547" s="913"/>
      <c r="E547" s="446" t="s">
        <v>2680</v>
      </c>
      <c r="F547" s="528" t="s">
        <v>23</v>
      </c>
      <c r="G547" s="528" t="s">
        <v>24</v>
      </c>
    </row>
    <row r="548" spans="1:8" s="518" customFormat="1" ht="17.25" customHeight="1">
      <c r="A548" s="541"/>
      <c r="B548" s="429" t="s">
        <v>3006</v>
      </c>
      <c r="C548" s="429" t="s">
        <v>3005</v>
      </c>
      <c r="D548" s="907" t="s">
        <v>2864</v>
      </c>
      <c r="E548" s="444">
        <f t="shared" ref="E548:E560" si="0">F548-4</f>
        <v>45598</v>
      </c>
      <c r="F548" s="418">
        <v>45602</v>
      </c>
      <c r="G548" s="540">
        <f>F548+36</f>
        <v>45638</v>
      </c>
    </row>
    <row r="549" spans="1:8" s="518" customFormat="1" ht="17.25" customHeight="1">
      <c r="A549" s="541"/>
      <c r="B549" s="429" t="s">
        <v>3004</v>
      </c>
      <c r="C549" s="429" t="s">
        <v>3003</v>
      </c>
      <c r="D549" s="908"/>
      <c r="E549" s="444">
        <f t="shared" si="0"/>
        <v>45605</v>
      </c>
      <c r="F549" s="520">
        <f>F548+7</f>
        <v>45609</v>
      </c>
      <c r="G549" s="540">
        <f>F549+36</f>
        <v>45645</v>
      </c>
      <c r="H549" s="525"/>
    </row>
    <row r="550" spans="1:8" s="518" customFormat="1" ht="17.25" customHeight="1">
      <c r="A550" s="541"/>
      <c r="B550" s="429" t="s">
        <v>3002</v>
      </c>
      <c r="C550" s="429" t="s">
        <v>3001</v>
      </c>
      <c r="D550" s="908"/>
      <c r="E550" s="444">
        <f t="shared" si="0"/>
        <v>45612</v>
      </c>
      <c r="F550" s="520">
        <f>F549+7</f>
        <v>45616</v>
      </c>
      <c r="G550" s="540">
        <f>F550+36</f>
        <v>45652</v>
      </c>
    </row>
    <row r="551" spans="1:8" s="518" customFormat="1" ht="17.25" customHeight="1">
      <c r="A551" s="541"/>
      <c r="B551" s="406" t="s">
        <v>2684</v>
      </c>
      <c r="C551" s="406" t="s">
        <v>3000</v>
      </c>
      <c r="D551" s="908"/>
      <c r="E551" s="444">
        <f t="shared" si="0"/>
        <v>45619</v>
      </c>
      <c r="F551" s="520">
        <f>F550+7</f>
        <v>45623</v>
      </c>
      <c r="G551" s="540">
        <f>F551+36</f>
        <v>45659</v>
      </c>
    </row>
    <row r="552" spans="1:8" s="518" customFormat="1" ht="17.25" customHeight="1">
      <c r="A552" s="541"/>
      <c r="B552" s="406" t="s">
        <v>2684</v>
      </c>
      <c r="C552" s="406" t="s">
        <v>2683</v>
      </c>
      <c r="D552" s="909"/>
      <c r="E552" s="444">
        <f t="shared" si="0"/>
        <v>45626</v>
      </c>
      <c r="F552" s="520">
        <f>F551+7</f>
        <v>45630</v>
      </c>
      <c r="G552" s="540">
        <f>F552+36</f>
        <v>45666</v>
      </c>
    </row>
    <row r="553" spans="1:8" s="525" customFormat="1" ht="15" hidden="1">
      <c r="A553" s="887" t="s">
        <v>2999</v>
      </c>
      <c r="B553" s="914"/>
      <c r="C553" s="531"/>
      <c r="D553" s="481"/>
      <c r="E553" s="444">
        <f t="shared" si="0"/>
        <v>-4</v>
      </c>
      <c r="F553" s="485"/>
      <c r="G553" s="485"/>
    </row>
    <row r="554" spans="1:8" s="518" customFormat="1" ht="15" hidden="1">
      <c r="A554" s="526"/>
      <c r="B554" s="925" t="s">
        <v>19</v>
      </c>
      <c r="C554" s="912" t="s">
        <v>20</v>
      </c>
      <c r="D554" s="930" t="s">
        <v>4</v>
      </c>
      <c r="E554" s="444" t="e">
        <f t="shared" si="0"/>
        <v>#VALUE!</v>
      </c>
      <c r="F554" s="528" t="s">
        <v>5</v>
      </c>
      <c r="G554" s="537" t="s">
        <v>106</v>
      </c>
    </row>
    <row r="555" spans="1:8" s="518" customFormat="1" ht="15" hidden="1">
      <c r="A555" s="526"/>
      <c r="B555" s="926"/>
      <c r="C555" s="913"/>
      <c r="D555" s="931"/>
      <c r="E555" s="444" t="e">
        <f t="shared" si="0"/>
        <v>#VALUE!</v>
      </c>
      <c r="F555" s="528" t="s">
        <v>23</v>
      </c>
      <c r="G555" s="533" t="s">
        <v>24</v>
      </c>
    </row>
    <row r="556" spans="1:8" s="518" customFormat="1" ht="15" hidden="1">
      <c r="A556" s="526"/>
      <c r="B556" s="528"/>
      <c r="C556" s="429"/>
      <c r="D556" s="904" t="s">
        <v>2998</v>
      </c>
      <c r="E556" s="444">
        <f t="shared" si="0"/>
        <v>44224</v>
      </c>
      <c r="F556" s="520">
        <v>44228</v>
      </c>
      <c r="G556" s="520">
        <f>F556+53</f>
        <v>44281</v>
      </c>
    </row>
    <row r="557" spans="1:8" s="518" customFormat="1" ht="15.75" hidden="1" customHeight="1">
      <c r="A557" s="526"/>
      <c r="B557" s="528"/>
      <c r="C557" s="455"/>
      <c r="D557" s="905"/>
      <c r="E557" s="444">
        <f t="shared" si="0"/>
        <v>44231</v>
      </c>
      <c r="F557" s="520">
        <f>F556+7</f>
        <v>44235</v>
      </c>
      <c r="G557" s="520">
        <f>F557+53</f>
        <v>44288</v>
      </c>
    </row>
    <row r="558" spans="1:8" s="518" customFormat="1" ht="15" hidden="1" customHeight="1">
      <c r="A558" s="526"/>
      <c r="B558" s="528"/>
      <c r="C558" s="429"/>
      <c r="D558" s="905"/>
      <c r="E558" s="444">
        <f t="shared" si="0"/>
        <v>44238</v>
      </c>
      <c r="F558" s="520">
        <f>F557+7</f>
        <v>44242</v>
      </c>
      <c r="G558" s="520">
        <f>F558+53</f>
        <v>44295</v>
      </c>
      <c r="H558" s="525"/>
    </row>
    <row r="559" spans="1:8" s="518" customFormat="1" ht="15" hidden="1" customHeight="1">
      <c r="A559" s="526"/>
      <c r="B559" s="528"/>
      <c r="C559" s="455"/>
      <c r="D559" s="905"/>
      <c r="E559" s="444">
        <f t="shared" si="0"/>
        <v>44245</v>
      </c>
      <c r="F559" s="520">
        <f>F558+7</f>
        <v>44249</v>
      </c>
      <c r="G559" s="520">
        <f>F559+53</f>
        <v>44302</v>
      </c>
    </row>
    <row r="560" spans="1:8" s="518" customFormat="1" ht="15" hidden="1" customHeight="1">
      <c r="A560" s="526"/>
      <c r="B560" s="528"/>
      <c r="C560" s="429"/>
      <c r="D560" s="906"/>
      <c r="E560" s="444">
        <f t="shared" si="0"/>
        <v>44252</v>
      </c>
      <c r="F560" s="520">
        <f>F559+7</f>
        <v>44256</v>
      </c>
      <c r="G560" s="520">
        <f>F560+53</f>
        <v>44309</v>
      </c>
    </row>
    <row r="561" spans="1:7" s="539" customFormat="1" ht="17.100000000000001" hidden="1" customHeight="1">
      <c r="A561" s="887" t="s">
        <v>1621</v>
      </c>
      <c r="B561" s="914"/>
      <c r="C561" s="507"/>
      <c r="D561" s="506"/>
      <c r="E561" s="506"/>
      <c r="F561" s="505"/>
      <c r="G561" s="505"/>
    </row>
    <row r="562" spans="1:7" s="518" customFormat="1" ht="15" hidden="1">
      <c r="A562" s="526"/>
      <c r="B562" s="925" t="s">
        <v>19</v>
      </c>
      <c r="C562" s="927" t="s">
        <v>20</v>
      </c>
      <c r="D562" s="919" t="s">
        <v>4</v>
      </c>
      <c r="E562" s="446" t="s">
        <v>2681</v>
      </c>
      <c r="F562" s="534" t="s">
        <v>5</v>
      </c>
      <c r="G562" s="537" t="s">
        <v>1620</v>
      </c>
    </row>
    <row r="563" spans="1:7" s="518" customFormat="1" ht="15" hidden="1">
      <c r="A563" s="526"/>
      <c r="B563" s="926"/>
      <c r="C563" s="928"/>
      <c r="D563" s="911"/>
      <c r="E563" s="502" t="s">
        <v>2680</v>
      </c>
      <c r="F563" s="536" t="s">
        <v>23</v>
      </c>
      <c r="G563" s="533" t="s">
        <v>24</v>
      </c>
    </row>
    <row r="564" spans="1:7" s="518" customFormat="1" ht="15" hidden="1" customHeight="1">
      <c r="A564" s="526"/>
      <c r="B564" s="455" t="s">
        <v>2997</v>
      </c>
      <c r="C564" s="455" t="s">
        <v>2907</v>
      </c>
      <c r="D564" s="907" t="s">
        <v>82</v>
      </c>
      <c r="E564" s="443">
        <f>F564-5</f>
        <v>44072</v>
      </c>
      <c r="F564" s="520">
        <v>44077</v>
      </c>
      <c r="G564" s="520">
        <f>F564+40</f>
        <v>44117</v>
      </c>
    </row>
    <row r="565" spans="1:7" s="518" customFormat="1" ht="15" hidden="1">
      <c r="A565" s="526"/>
      <c r="B565" s="455" t="s">
        <v>2996</v>
      </c>
      <c r="C565" s="455" t="s">
        <v>2994</v>
      </c>
      <c r="D565" s="908"/>
      <c r="E565" s="443">
        <f>F565-5</f>
        <v>44079</v>
      </c>
      <c r="F565" s="520">
        <f>F564+7</f>
        <v>44084</v>
      </c>
      <c r="G565" s="520">
        <f>F565+40</f>
        <v>44124</v>
      </c>
    </row>
    <row r="566" spans="1:7" s="518" customFormat="1" ht="15" hidden="1">
      <c r="A566" s="526"/>
      <c r="B566" s="455" t="s">
        <v>2995</v>
      </c>
      <c r="C566" s="455" t="s">
        <v>2994</v>
      </c>
      <c r="D566" s="908"/>
      <c r="E566" s="443">
        <f>F566-5</f>
        <v>44086</v>
      </c>
      <c r="F566" s="520">
        <f>F565+7</f>
        <v>44091</v>
      </c>
      <c r="G566" s="520">
        <f>F566+40</f>
        <v>44131</v>
      </c>
    </row>
    <row r="567" spans="1:7" s="518" customFormat="1" ht="15" hidden="1">
      <c r="A567" s="526"/>
      <c r="B567" s="455" t="s">
        <v>2231</v>
      </c>
      <c r="C567" s="538" t="s">
        <v>2993</v>
      </c>
      <c r="D567" s="908"/>
      <c r="E567" s="443">
        <f>F567-5</f>
        <v>44093</v>
      </c>
      <c r="F567" s="520">
        <f>F566+7</f>
        <v>44098</v>
      </c>
      <c r="G567" s="520">
        <f>F567+40</f>
        <v>44138</v>
      </c>
    </row>
    <row r="568" spans="1:7" s="518" customFormat="1" ht="15" hidden="1">
      <c r="A568" s="526"/>
      <c r="B568" s="455" t="s">
        <v>2992</v>
      </c>
      <c r="C568" s="538" t="s">
        <v>2991</v>
      </c>
      <c r="D568" s="909"/>
      <c r="E568" s="443">
        <f>F568-5</f>
        <v>44100</v>
      </c>
      <c r="F568" s="520">
        <f>F567+7</f>
        <v>44105</v>
      </c>
      <c r="G568" s="520">
        <f>F568+40</f>
        <v>44145</v>
      </c>
    </row>
    <row r="569" spans="1:7" s="518" customFormat="1" ht="15" hidden="1">
      <c r="A569" s="526"/>
      <c r="B569" s="929" t="s">
        <v>1069</v>
      </c>
      <c r="C569" s="927" t="s">
        <v>20</v>
      </c>
      <c r="D569" s="919" t="s">
        <v>4</v>
      </c>
      <c r="E569" s="446" t="s">
        <v>2681</v>
      </c>
      <c r="F569" s="534" t="s">
        <v>5</v>
      </c>
      <c r="G569" s="537" t="s">
        <v>1620</v>
      </c>
    </row>
    <row r="570" spans="1:7" s="518" customFormat="1" ht="15" hidden="1">
      <c r="A570" s="526"/>
      <c r="B570" s="929"/>
      <c r="C570" s="928"/>
      <c r="D570" s="911"/>
      <c r="E570" s="502" t="s">
        <v>2680</v>
      </c>
      <c r="F570" s="536" t="s">
        <v>23</v>
      </c>
      <c r="G570" s="533" t="s">
        <v>24</v>
      </c>
    </row>
    <row r="571" spans="1:7" s="518" customFormat="1" ht="15" hidden="1">
      <c r="A571" s="526"/>
      <c r="B571" s="528" t="s">
        <v>2979</v>
      </c>
      <c r="C571" s="429" t="s">
        <v>2990</v>
      </c>
      <c r="D571" s="907" t="s">
        <v>2980</v>
      </c>
      <c r="E571" s="443">
        <f>F571-5</f>
        <v>45074</v>
      </c>
      <c r="F571" s="520">
        <v>45079</v>
      </c>
      <c r="G571" s="520">
        <f>F571+36</f>
        <v>45115</v>
      </c>
    </row>
    <row r="572" spans="1:7" s="518" customFormat="1" ht="15" hidden="1">
      <c r="A572" s="526"/>
      <c r="B572" s="528" t="s">
        <v>2977</v>
      </c>
      <c r="C572" s="429" t="s">
        <v>2989</v>
      </c>
      <c r="D572" s="908"/>
      <c r="E572" s="443">
        <f>F572-5</f>
        <v>45081</v>
      </c>
      <c r="F572" s="520">
        <f>F571+7</f>
        <v>45086</v>
      </c>
      <c r="G572" s="520">
        <f>F572+36</f>
        <v>45122</v>
      </c>
    </row>
    <row r="573" spans="1:7" s="518" customFormat="1" ht="15" hidden="1">
      <c r="A573" s="526"/>
      <c r="B573" s="528" t="s">
        <v>2988</v>
      </c>
      <c r="C573" s="528" t="s">
        <v>2987</v>
      </c>
      <c r="D573" s="908"/>
      <c r="E573" s="443">
        <f>F573-5</f>
        <v>45088</v>
      </c>
      <c r="F573" s="520">
        <f>F572+7</f>
        <v>45093</v>
      </c>
      <c r="G573" s="520">
        <f>F573+36</f>
        <v>45129</v>
      </c>
    </row>
    <row r="574" spans="1:7" s="518" customFormat="1" ht="15" hidden="1">
      <c r="A574" s="526"/>
      <c r="B574" s="528" t="s">
        <v>2986</v>
      </c>
      <c r="C574" s="429" t="s">
        <v>2985</v>
      </c>
      <c r="D574" s="908"/>
      <c r="E574" s="443">
        <f>F574-5</f>
        <v>45095</v>
      </c>
      <c r="F574" s="520">
        <f>F573+7</f>
        <v>45100</v>
      </c>
      <c r="G574" s="520">
        <f>F574+36</f>
        <v>45136</v>
      </c>
    </row>
    <row r="575" spans="1:7" s="518" customFormat="1" ht="15" hidden="1">
      <c r="A575" s="526"/>
      <c r="B575" s="429" t="s">
        <v>2969</v>
      </c>
      <c r="C575" s="429" t="s">
        <v>2984</v>
      </c>
      <c r="D575" s="909"/>
      <c r="E575" s="443">
        <f>F575-5</f>
        <v>45102</v>
      </c>
      <c r="F575" s="520">
        <f>F574+7</f>
        <v>45107</v>
      </c>
      <c r="G575" s="520">
        <f>F575+36</f>
        <v>45143</v>
      </c>
    </row>
    <row r="576" spans="1:7" s="525" customFormat="1" ht="14.1" customHeight="1">
      <c r="A576" s="887" t="s">
        <v>2983</v>
      </c>
      <c r="B576" s="914"/>
      <c r="C576" s="507"/>
      <c r="D576" s="506"/>
      <c r="E576" s="506"/>
      <c r="F576" s="505"/>
      <c r="G576" s="505"/>
    </row>
    <row r="577" spans="1:8" s="518" customFormat="1" ht="15">
      <c r="A577" s="526"/>
      <c r="B577" s="890" t="s">
        <v>1069</v>
      </c>
      <c r="C577" s="910" t="s">
        <v>20</v>
      </c>
      <c r="D577" s="919" t="s">
        <v>4</v>
      </c>
      <c r="E577" s="446" t="s">
        <v>2681</v>
      </c>
      <c r="F577" s="534" t="s">
        <v>5</v>
      </c>
      <c r="G577" s="534" t="s">
        <v>172</v>
      </c>
    </row>
    <row r="578" spans="1:8" s="518" customFormat="1" ht="15">
      <c r="A578" s="526"/>
      <c r="B578" s="890"/>
      <c r="C578" s="911"/>
      <c r="D578" s="920"/>
      <c r="E578" s="446" t="s">
        <v>2680</v>
      </c>
      <c r="F578" s="533" t="s">
        <v>23</v>
      </c>
      <c r="G578" s="533" t="s">
        <v>24</v>
      </c>
    </row>
    <row r="579" spans="1:8" s="518" customFormat="1" ht="15">
      <c r="A579" s="526"/>
      <c r="B579" s="527" t="s">
        <v>2962</v>
      </c>
      <c r="C579" s="429" t="s">
        <v>2961</v>
      </c>
      <c r="D579" s="904" t="s">
        <v>82</v>
      </c>
      <c r="E579" s="532">
        <f>F579-5</f>
        <v>45593</v>
      </c>
      <c r="F579" s="520">
        <v>45598</v>
      </c>
      <c r="G579" s="535">
        <f>F579+28</f>
        <v>45626</v>
      </c>
    </row>
    <row r="580" spans="1:8" s="518" customFormat="1" ht="15">
      <c r="A580" s="526"/>
      <c r="B580" s="527" t="s">
        <v>2960</v>
      </c>
      <c r="C580" s="527" t="s">
        <v>2959</v>
      </c>
      <c r="D580" s="905"/>
      <c r="E580" s="532">
        <f>F580-5</f>
        <v>45600</v>
      </c>
      <c r="F580" s="520">
        <f>F579+7</f>
        <v>45605</v>
      </c>
      <c r="G580" s="535">
        <f>F580+28</f>
        <v>45633</v>
      </c>
    </row>
    <row r="581" spans="1:8" s="518" customFormat="1" ht="15">
      <c r="A581" s="526"/>
      <c r="B581" s="527" t="s">
        <v>2958</v>
      </c>
      <c r="C581" s="527" t="s">
        <v>2957</v>
      </c>
      <c r="D581" s="905"/>
      <c r="E581" s="532">
        <f>F581-5</f>
        <v>45607</v>
      </c>
      <c r="F581" s="520">
        <f>F580+7</f>
        <v>45612</v>
      </c>
      <c r="G581" s="535">
        <f>F581+28</f>
        <v>45640</v>
      </c>
    </row>
    <row r="582" spans="1:8" s="518" customFormat="1" ht="15">
      <c r="A582" s="526"/>
      <c r="B582" s="527" t="s">
        <v>2956</v>
      </c>
      <c r="C582" s="527" t="s">
        <v>2955</v>
      </c>
      <c r="D582" s="905"/>
      <c r="E582" s="532">
        <f>F582-5</f>
        <v>45614</v>
      </c>
      <c r="F582" s="520">
        <f>F581+7</f>
        <v>45619</v>
      </c>
      <c r="G582" s="535">
        <f>F582+28</f>
        <v>45647</v>
      </c>
      <c r="H582" s="525"/>
    </row>
    <row r="583" spans="1:8" s="518" customFormat="1" ht="15">
      <c r="A583" s="526"/>
      <c r="B583" s="527" t="s">
        <v>2954</v>
      </c>
      <c r="C583" s="527" t="s">
        <v>2953</v>
      </c>
      <c r="D583" s="906"/>
      <c r="E583" s="532">
        <f>F583-5</f>
        <v>45621</v>
      </c>
      <c r="F583" s="520">
        <f>F582+7</f>
        <v>45626</v>
      </c>
      <c r="G583" s="535">
        <f>F583+28</f>
        <v>45654</v>
      </c>
      <c r="H583" s="525"/>
    </row>
    <row r="584" spans="1:8" s="518" customFormat="1" ht="15" hidden="1">
      <c r="A584" s="526"/>
      <c r="B584" s="923" t="s">
        <v>1069</v>
      </c>
      <c r="C584" s="910" t="s">
        <v>20</v>
      </c>
      <c r="D584" s="919" t="s">
        <v>4</v>
      </c>
      <c r="E584" s="446" t="s">
        <v>2681</v>
      </c>
      <c r="F584" s="534" t="s">
        <v>5</v>
      </c>
      <c r="G584" s="534" t="s">
        <v>114</v>
      </c>
    </row>
    <row r="585" spans="1:8" s="518" customFormat="1" ht="15" hidden="1">
      <c r="A585" s="526"/>
      <c r="B585" s="924"/>
      <c r="C585" s="911"/>
      <c r="D585" s="920"/>
      <c r="E585" s="446" t="s">
        <v>2680</v>
      </c>
      <c r="F585" s="533" t="s">
        <v>23</v>
      </c>
      <c r="G585" s="533" t="s">
        <v>24</v>
      </c>
    </row>
    <row r="586" spans="1:8" s="518" customFormat="1" ht="15" hidden="1">
      <c r="A586" s="526"/>
      <c r="B586" s="528" t="s">
        <v>2982</v>
      </c>
      <c r="C586" s="429" t="s">
        <v>2981</v>
      </c>
      <c r="D586" s="921" t="s">
        <v>2980</v>
      </c>
      <c r="E586" s="532">
        <f>F586-5</f>
        <v>45410</v>
      </c>
      <c r="F586" s="520">
        <v>45415</v>
      </c>
      <c r="G586" s="520">
        <f>F586+42</f>
        <v>45457</v>
      </c>
      <c r="H586" s="525"/>
    </row>
    <row r="587" spans="1:8" s="518" customFormat="1" ht="15" hidden="1" customHeight="1">
      <c r="A587" s="526"/>
      <c r="B587" s="528" t="s">
        <v>2979</v>
      </c>
      <c r="C587" s="429" t="s">
        <v>2978</v>
      </c>
      <c r="D587" s="922"/>
      <c r="E587" s="532">
        <f>F587-5</f>
        <v>45417</v>
      </c>
      <c r="F587" s="520">
        <f>F586+7</f>
        <v>45422</v>
      </c>
      <c r="G587" s="520">
        <f>F587+42</f>
        <v>45464</v>
      </c>
    </row>
    <row r="588" spans="1:8" s="518" customFormat="1" ht="15" hidden="1" customHeight="1">
      <c r="A588" s="526"/>
      <c r="B588" s="528" t="s">
        <v>2977</v>
      </c>
      <c r="C588" s="528" t="s">
        <v>2977</v>
      </c>
      <c r="D588" s="922"/>
      <c r="E588" s="532">
        <f>F588-5</f>
        <v>45424</v>
      </c>
      <c r="F588" s="520">
        <f>F587+7</f>
        <v>45429</v>
      </c>
      <c r="G588" s="520">
        <f>F588+42</f>
        <v>45471</v>
      </c>
    </row>
    <row r="589" spans="1:8" s="518" customFormat="1" ht="15" hidden="1" customHeight="1">
      <c r="A589" s="526"/>
      <c r="B589" s="528" t="s">
        <v>2976</v>
      </c>
      <c r="C589" s="429" t="s">
        <v>2975</v>
      </c>
      <c r="D589" s="922"/>
      <c r="E589" s="532">
        <f>F589-5</f>
        <v>45431</v>
      </c>
      <c r="F589" s="520">
        <f>F588+7</f>
        <v>45436</v>
      </c>
      <c r="G589" s="520">
        <f>F589+42</f>
        <v>45478</v>
      </c>
    </row>
    <row r="590" spans="1:8" s="525" customFormat="1" ht="15.75" hidden="1" customHeight="1">
      <c r="A590" s="531"/>
      <c r="B590" s="429" t="s">
        <v>2781</v>
      </c>
      <c r="C590" s="429" t="s">
        <v>2781</v>
      </c>
      <c r="D590" s="909"/>
      <c r="E590" s="530">
        <f>F590-5</f>
        <v>45438</v>
      </c>
      <c r="F590" s="529">
        <f>F589+7</f>
        <v>45443</v>
      </c>
      <c r="G590" s="520">
        <f>F590+42</f>
        <v>45485</v>
      </c>
    </row>
    <row r="591" spans="1:8" s="525" customFormat="1" ht="15">
      <c r="A591" s="887" t="s">
        <v>1633</v>
      </c>
      <c r="B591" s="914"/>
      <c r="C591" s="507"/>
      <c r="D591" s="506"/>
      <c r="E591" s="506"/>
      <c r="F591" s="505"/>
      <c r="G591" s="505"/>
    </row>
    <row r="592" spans="1:8" s="518" customFormat="1" ht="15">
      <c r="A592" s="526"/>
      <c r="B592" s="890" t="s">
        <v>1069</v>
      </c>
      <c r="C592" s="910" t="s">
        <v>20</v>
      </c>
      <c r="D592" s="919" t="s">
        <v>4</v>
      </c>
      <c r="E592" s="446" t="s">
        <v>2681</v>
      </c>
      <c r="F592" s="534" t="s">
        <v>5</v>
      </c>
      <c r="G592" s="534" t="s">
        <v>1633</v>
      </c>
    </row>
    <row r="593" spans="1:8" s="518" customFormat="1" ht="15">
      <c r="A593" s="526"/>
      <c r="B593" s="890"/>
      <c r="C593" s="911"/>
      <c r="D593" s="920"/>
      <c r="E593" s="446" t="s">
        <v>2680</v>
      </c>
      <c r="F593" s="533" t="s">
        <v>23</v>
      </c>
      <c r="G593" s="533" t="s">
        <v>24</v>
      </c>
    </row>
    <row r="594" spans="1:8" s="518" customFormat="1" ht="15">
      <c r="A594" s="526"/>
      <c r="B594" s="527" t="s">
        <v>2962</v>
      </c>
      <c r="C594" s="429" t="s">
        <v>2961</v>
      </c>
      <c r="D594" s="921" t="s">
        <v>82</v>
      </c>
      <c r="E594" s="532">
        <f>F594-5</f>
        <v>45593</v>
      </c>
      <c r="F594" s="520">
        <v>45598</v>
      </c>
      <c r="G594" s="520">
        <f>F594+33</f>
        <v>45631</v>
      </c>
      <c r="H594" s="525"/>
    </row>
    <row r="595" spans="1:8" s="518" customFormat="1" ht="15" customHeight="1">
      <c r="A595" s="526"/>
      <c r="B595" s="527" t="s">
        <v>2960</v>
      </c>
      <c r="C595" s="527" t="s">
        <v>2959</v>
      </c>
      <c r="D595" s="922"/>
      <c r="E595" s="532">
        <f>F595-5</f>
        <v>45600</v>
      </c>
      <c r="F595" s="520">
        <f>F594+7</f>
        <v>45605</v>
      </c>
      <c r="G595" s="520">
        <f>F595+33</f>
        <v>45638</v>
      </c>
    </row>
    <row r="596" spans="1:8" s="518" customFormat="1" ht="15" customHeight="1">
      <c r="A596" s="526"/>
      <c r="B596" s="527" t="s">
        <v>2958</v>
      </c>
      <c r="C596" s="527" t="s">
        <v>2957</v>
      </c>
      <c r="D596" s="922"/>
      <c r="E596" s="532">
        <f>F596-5</f>
        <v>45607</v>
      </c>
      <c r="F596" s="520">
        <f>F595+7</f>
        <v>45612</v>
      </c>
      <c r="G596" s="520">
        <f>F596+33</f>
        <v>45645</v>
      </c>
    </row>
    <row r="597" spans="1:8" s="518" customFormat="1" ht="15" customHeight="1">
      <c r="A597" s="526"/>
      <c r="B597" s="527" t="s">
        <v>2956</v>
      </c>
      <c r="C597" s="527" t="s">
        <v>2955</v>
      </c>
      <c r="D597" s="922"/>
      <c r="E597" s="532">
        <f>F597-5</f>
        <v>45614</v>
      </c>
      <c r="F597" s="520">
        <f>F596+7</f>
        <v>45619</v>
      </c>
      <c r="G597" s="520">
        <f>F597+33</f>
        <v>45652</v>
      </c>
    </row>
    <row r="598" spans="1:8" s="525" customFormat="1" ht="15.75" customHeight="1">
      <c r="A598" s="531"/>
      <c r="B598" s="527" t="s">
        <v>2954</v>
      </c>
      <c r="C598" s="527" t="s">
        <v>2953</v>
      </c>
      <c r="D598" s="909"/>
      <c r="E598" s="530">
        <f>F598-5</f>
        <v>45621</v>
      </c>
      <c r="F598" s="529">
        <f>F597+7</f>
        <v>45626</v>
      </c>
      <c r="G598" s="520">
        <f>F598+33</f>
        <v>45659</v>
      </c>
    </row>
    <row r="599" spans="1:8" s="525" customFormat="1" ht="15">
      <c r="A599" s="887" t="s">
        <v>2963</v>
      </c>
      <c r="B599" s="914"/>
      <c r="C599" s="507"/>
      <c r="D599" s="506" t="s">
        <v>2240</v>
      </c>
      <c r="E599" s="506"/>
      <c r="F599" s="505"/>
      <c r="G599" s="505"/>
    </row>
    <row r="600" spans="1:8" s="518" customFormat="1" ht="15">
      <c r="A600" s="526"/>
      <c r="B600" s="890" t="s">
        <v>1069</v>
      </c>
      <c r="C600" s="912" t="s">
        <v>20</v>
      </c>
      <c r="D600" s="912" t="s">
        <v>4</v>
      </c>
      <c r="E600" s="446" t="s">
        <v>2681</v>
      </c>
      <c r="F600" s="528" t="s">
        <v>5</v>
      </c>
      <c r="G600" s="528" t="s">
        <v>2963</v>
      </c>
      <c r="H600" s="525"/>
    </row>
    <row r="601" spans="1:8" s="518" customFormat="1" ht="15">
      <c r="A601" s="526"/>
      <c r="B601" s="890"/>
      <c r="C601" s="913"/>
      <c r="D601" s="913"/>
      <c r="E601" s="446" t="s">
        <v>2680</v>
      </c>
      <c r="F601" s="528" t="s">
        <v>23</v>
      </c>
      <c r="G601" s="528" t="s">
        <v>24</v>
      </c>
    </row>
    <row r="602" spans="1:8" s="518" customFormat="1" ht="15">
      <c r="A602" s="526"/>
      <c r="B602" s="527" t="s">
        <v>2974</v>
      </c>
      <c r="C602" s="429" t="s">
        <v>2935</v>
      </c>
      <c r="D602" s="907" t="s">
        <v>2767</v>
      </c>
      <c r="E602" s="444">
        <f>F602-5</f>
        <v>45594</v>
      </c>
      <c r="F602" s="520">
        <v>45599</v>
      </c>
      <c r="G602" s="520">
        <f>F602+22</f>
        <v>45621</v>
      </c>
    </row>
    <row r="603" spans="1:8" s="518" customFormat="1" ht="15">
      <c r="A603" s="526"/>
      <c r="B603" s="528" t="s">
        <v>2933</v>
      </c>
      <c r="C603" s="429" t="s">
        <v>2932</v>
      </c>
      <c r="D603" s="908"/>
      <c r="E603" s="444">
        <f>F603-5</f>
        <v>45601</v>
      </c>
      <c r="F603" s="520">
        <f>F602+7</f>
        <v>45606</v>
      </c>
      <c r="G603" s="520">
        <f>F603+22</f>
        <v>45628</v>
      </c>
    </row>
    <row r="604" spans="1:8" s="518" customFormat="1" ht="15">
      <c r="A604" s="526"/>
      <c r="B604" s="528" t="s">
        <v>2973</v>
      </c>
      <c r="C604" s="429" t="s">
        <v>2930</v>
      </c>
      <c r="D604" s="908"/>
      <c r="E604" s="444">
        <f>F604-5</f>
        <v>45608</v>
      </c>
      <c r="F604" s="520">
        <f>F603+7</f>
        <v>45613</v>
      </c>
      <c r="G604" s="520">
        <f>F604+22</f>
        <v>45635</v>
      </c>
    </row>
    <row r="605" spans="1:8" s="518" customFormat="1" ht="15">
      <c r="A605" s="526"/>
      <c r="B605" s="528" t="s">
        <v>2929</v>
      </c>
      <c r="C605" s="429" t="s">
        <v>2928</v>
      </c>
      <c r="D605" s="908"/>
      <c r="E605" s="444">
        <f>F605-5</f>
        <v>45615</v>
      </c>
      <c r="F605" s="520">
        <f>F604+7</f>
        <v>45620</v>
      </c>
      <c r="G605" s="520">
        <f>F605+22</f>
        <v>45642</v>
      </c>
    </row>
    <row r="606" spans="1:8" s="518" customFormat="1" ht="15">
      <c r="A606" s="526"/>
      <c r="B606" s="406" t="s">
        <v>2684</v>
      </c>
      <c r="C606" s="406" t="s">
        <v>2683</v>
      </c>
      <c r="D606" s="909"/>
      <c r="E606" s="444">
        <f>F606-5</f>
        <v>45622</v>
      </c>
      <c r="F606" s="520">
        <f>F605+7</f>
        <v>45627</v>
      </c>
      <c r="G606" s="520">
        <f>F606+22</f>
        <v>45649</v>
      </c>
    </row>
    <row r="607" spans="1:8" s="518" customFormat="1" ht="15" hidden="1">
      <c r="A607" s="526"/>
      <c r="B607" s="918" t="s">
        <v>1069</v>
      </c>
      <c r="C607" s="912" t="s">
        <v>20</v>
      </c>
      <c r="D607" s="912" t="s">
        <v>4</v>
      </c>
      <c r="E607" s="446" t="s">
        <v>2681</v>
      </c>
      <c r="F607" s="528" t="s">
        <v>5</v>
      </c>
      <c r="G607" s="528" t="s">
        <v>115</v>
      </c>
      <c r="H607" s="525"/>
    </row>
    <row r="608" spans="1:8" s="518" customFormat="1" ht="15" hidden="1">
      <c r="A608" s="526"/>
      <c r="B608" s="918"/>
      <c r="C608" s="913"/>
      <c r="D608" s="913"/>
      <c r="E608" s="446" t="s">
        <v>2680</v>
      </c>
      <c r="F608" s="528" t="s">
        <v>23</v>
      </c>
      <c r="G608" s="528" t="s">
        <v>24</v>
      </c>
    </row>
    <row r="609" spans="1:8" s="518" customFormat="1" ht="15" hidden="1">
      <c r="A609" s="526"/>
      <c r="B609" s="528" t="s">
        <v>2972</v>
      </c>
      <c r="C609" s="429" t="s">
        <v>2971</v>
      </c>
      <c r="D609" s="907" t="s">
        <v>2970</v>
      </c>
      <c r="E609" s="444">
        <f>F609-5</f>
        <v>45536</v>
      </c>
      <c r="F609" s="520">
        <v>45541</v>
      </c>
      <c r="G609" s="520">
        <f>F609+22</f>
        <v>45563</v>
      </c>
    </row>
    <row r="610" spans="1:8" s="518" customFormat="1" ht="15" hidden="1">
      <c r="A610" s="526"/>
      <c r="B610" s="528" t="s">
        <v>2969</v>
      </c>
      <c r="C610" s="429" t="s">
        <v>2968</v>
      </c>
      <c r="D610" s="908"/>
      <c r="E610" s="444">
        <f>F610-5</f>
        <v>45543</v>
      </c>
      <c r="F610" s="520">
        <f>F609+7</f>
        <v>45548</v>
      </c>
      <c r="G610" s="520">
        <f>F610+22</f>
        <v>45570</v>
      </c>
    </row>
    <row r="611" spans="1:8" s="518" customFormat="1" ht="15" hidden="1">
      <c r="A611" s="526"/>
      <c r="B611" s="528" t="s">
        <v>2967</v>
      </c>
      <c r="C611" s="528" t="s">
        <v>2966</v>
      </c>
      <c r="D611" s="908"/>
      <c r="E611" s="444">
        <f>F611-5</f>
        <v>45550</v>
      </c>
      <c r="F611" s="520">
        <f>F610+7</f>
        <v>45555</v>
      </c>
      <c r="G611" s="520">
        <f>F611+22</f>
        <v>45577</v>
      </c>
    </row>
    <row r="612" spans="1:8" s="518" customFormat="1" ht="15" hidden="1">
      <c r="A612" s="526"/>
      <c r="B612" s="528" t="s">
        <v>2965</v>
      </c>
      <c r="C612" s="429" t="s">
        <v>2964</v>
      </c>
      <c r="D612" s="908"/>
      <c r="E612" s="444">
        <f>F612-5</f>
        <v>45557</v>
      </c>
      <c r="F612" s="520">
        <f>F611+7</f>
        <v>45562</v>
      </c>
      <c r="G612" s="520">
        <f>F612+22</f>
        <v>45584</v>
      </c>
    </row>
    <row r="613" spans="1:8" s="518" customFormat="1" ht="15" hidden="1">
      <c r="A613" s="526"/>
      <c r="B613" s="429" t="s">
        <v>2684</v>
      </c>
      <c r="C613" s="429" t="s">
        <v>2683</v>
      </c>
      <c r="D613" s="909"/>
      <c r="E613" s="444">
        <f>F613-5</f>
        <v>45564</v>
      </c>
      <c r="F613" s="520">
        <f>F612+7</f>
        <v>45569</v>
      </c>
      <c r="G613" s="520">
        <f>F613+22</f>
        <v>45591</v>
      </c>
    </row>
    <row r="614" spans="1:8" s="518" customFormat="1" ht="15" hidden="1">
      <c r="A614" s="526"/>
      <c r="B614" s="915" t="s">
        <v>19</v>
      </c>
      <c r="C614" s="912" t="s">
        <v>20</v>
      </c>
      <c r="D614" s="912" t="s">
        <v>4</v>
      </c>
      <c r="E614" s="446" t="s">
        <v>2681</v>
      </c>
      <c r="F614" s="528" t="s">
        <v>5</v>
      </c>
      <c r="G614" s="528" t="s">
        <v>115</v>
      </c>
      <c r="H614" s="525"/>
    </row>
    <row r="615" spans="1:8" s="518" customFormat="1" ht="15" hidden="1">
      <c r="A615" s="526"/>
      <c r="B615" s="916"/>
      <c r="C615" s="913"/>
      <c r="D615" s="913"/>
      <c r="E615" s="446" t="s">
        <v>2680</v>
      </c>
      <c r="F615" s="528" t="s">
        <v>23</v>
      </c>
      <c r="G615" s="528" t="s">
        <v>24</v>
      </c>
    </row>
    <row r="616" spans="1:8" s="518" customFormat="1" ht="15" hidden="1">
      <c r="A616" s="526"/>
      <c r="B616" s="527" t="s">
        <v>2952</v>
      </c>
      <c r="C616" s="429" t="s">
        <v>2951</v>
      </c>
      <c r="D616" s="907" t="s">
        <v>105</v>
      </c>
      <c r="E616" s="444">
        <f>F616-5</f>
        <v>44045</v>
      </c>
      <c r="F616" s="520">
        <v>44050</v>
      </c>
      <c r="G616" s="520">
        <f>F616+22</f>
        <v>44072</v>
      </c>
    </row>
    <row r="617" spans="1:8" s="518" customFormat="1" ht="15" hidden="1">
      <c r="A617" s="526"/>
      <c r="B617" s="528" t="s">
        <v>2950</v>
      </c>
      <c r="C617" s="429" t="s">
        <v>2949</v>
      </c>
      <c r="D617" s="908"/>
      <c r="E617" s="444">
        <f>F617-5</f>
        <v>44052</v>
      </c>
      <c r="F617" s="520">
        <f>F616+7</f>
        <v>44057</v>
      </c>
      <c r="G617" s="520">
        <f>F617+22</f>
        <v>44079</v>
      </c>
    </row>
    <row r="618" spans="1:8" s="518" customFormat="1" ht="15" hidden="1">
      <c r="A618" s="526"/>
      <c r="B618" s="528" t="s">
        <v>2948</v>
      </c>
      <c r="C618" s="429" t="s">
        <v>2947</v>
      </c>
      <c r="D618" s="908"/>
      <c r="E618" s="444">
        <f>F618-5</f>
        <v>44059</v>
      </c>
      <c r="F618" s="520">
        <f>F617+7</f>
        <v>44064</v>
      </c>
      <c r="G618" s="520">
        <f>F618+22</f>
        <v>44086</v>
      </c>
    </row>
    <row r="619" spans="1:8" s="518" customFormat="1" ht="15" hidden="1">
      <c r="A619" s="526"/>
      <c r="B619" s="528" t="s">
        <v>2684</v>
      </c>
      <c r="C619" s="429" t="s">
        <v>2683</v>
      </c>
      <c r="D619" s="908"/>
      <c r="E619" s="444">
        <f>F619-5</f>
        <v>44066</v>
      </c>
      <c r="F619" s="520">
        <f>F618+7</f>
        <v>44071</v>
      </c>
      <c r="G619" s="520">
        <f>F619+22</f>
        <v>44093</v>
      </c>
    </row>
    <row r="620" spans="1:8" s="518" customFormat="1" ht="15" hidden="1">
      <c r="A620" s="526"/>
      <c r="B620" s="528" t="s">
        <v>2684</v>
      </c>
      <c r="C620" s="429" t="s">
        <v>2683</v>
      </c>
      <c r="D620" s="909"/>
      <c r="E620" s="444">
        <f>F620-5</f>
        <v>44073</v>
      </c>
      <c r="F620" s="520">
        <f>F619+7</f>
        <v>44078</v>
      </c>
      <c r="G620" s="520">
        <f>F620+22</f>
        <v>44100</v>
      </c>
    </row>
    <row r="621" spans="1:8" s="518" customFormat="1" ht="15">
      <c r="A621" s="526"/>
      <c r="B621" s="890" t="s">
        <v>1069</v>
      </c>
      <c r="C621" s="910" t="s">
        <v>20</v>
      </c>
      <c r="D621" s="912" t="s">
        <v>4</v>
      </c>
      <c r="E621" s="446" t="s">
        <v>2681</v>
      </c>
      <c r="F621" s="528" t="s">
        <v>5</v>
      </c>
      <c r="G621" s="528" t="s">
        <v>2963</v>
      </c>
      <c r="H621" s="525"/>
    </row>
    <row r="622" spans="1:8" s="518" customFormat="1" ht="15">
      <c r="A622" s="526"/>
      <c r="B622" s="890"/>
      <c r="C622" s="911"/>
      <c r="D622" s="913"/>
      <c r="E622" s="446" t="s">
        <v>2680</v>
      </c>
      <c r="F622" s="528" t="s">
        <v>23</v>
      </c>
      <c r="G622" s="528" t="s">
        <v>24</v>
      </c>
    </row>
    <row r="623" spans="1:8" s="518" customFormat="1" ht="15">
      <c r="A623" s="526"/>
      <c r="B623" s="527" t="s">
        <v>2962</v>
      </c>
      <c r="C623" s="429" t="s">
        <v>2961</v>
      </c>
      <c r="D623" s="907" t="s">
        <v>2864</v>
      </c>
      <c r="E623" s="444">
        <f>F623-5</f>
        <v>45593</v>
      </c>
      <c r="F623" s="520">
        <v>45598</v>
      </c>
      <c r="G623" s="520">
        <f>F623+22</f>
        <v>45620</v>
      </c>
    </row>
    <row r="624" spans="1:8" s="518" customFormat="1" ht="15">
      <c r="A624" s="526"/>
      <c r="B624" s="527" t="s">
        <v>2960</v>
      </c>
      <c r="C624" s="527" t="s">
        <v>2959</v>
      </c>
      <c r="D624" s="908"/>
      <c r="E624" s="444">
        <f>F624-5</f>
        <v>45600</v>
      </c>
      <c r="F624" s="520">
        <f>F623+7</f>
        <v>45605</v>
      </c>
      <c r="G624" s="520">
        <f>F624+22</f>
        <v>45627</v>
      </c>
    </row>
    <row r="625" spans="1:8" s="518" customFormat="1" ht="15">
      <c r="A625" s="526"/>
      <c r="B625" s="527" t="s">
        <v>2958</v>
      </c>
      <c r="C625" s="527" t="s">
        <v>2957</v>
      </c>
      <c r="D625" s="908"/>
      <c r="E625" s="444">
        <f>F625-5</f>
        <v>45607</v>
      </c>
      <c r="F625" s="520">
        <f>F624+7</f>
        <v>45612</v>
      </c>
      <c r="G625" s="520">
        <f>F625+22</f>
        <v>45634</v>
      </c>
    </row>
    <row r="626" spans="1:8" s="518" customFormat="1" ht="15">
      <c r="A626" s="526"/>
      <c r="B626" s="527" t="s">
        <v>2956</v>
      </c>
      <c r="C626" s="527" t="s">
        <v>2955</v>
      </c>
      <c r="D626" s="908"/>
      <c r="E626" s="444">
        <f>F626-5</f>
        <v>45614</v>
      </c>
      <c r="F626" s="520">
        <f>F625+7</f>
        <v>45619</v>
      </c>
      <c r="G626" s="520">
        <f>F626+22</f>
        <v>45641</v>
      </c>
    </row>
    <row r="627" spans="1:8" s="518" customFormat="1" ht="15">
      <c r="A627" s="526"/>
      <c r="B627" s="527" t="s">
        <v>2954</v>
      </c>
      <c r="C627" s="527" t="s">
        <v>2953</v>
      </c>
      <c r="D627" s="909"/>
      <c r="E627" s="444">
        <f>F627-5</f>
        <v>45621</v>
      </c>
      <c r="F627" s="520">
        <f>F626+7</f>
        <v>45626</v>
      </c>
      <c r="G627" s="520">
        <f>F627+22</f>
        <v>45648</v>
      </c>
    </row>
    <row r="628" spans="1:8" s="525" customFormat="1" ht="15">
      <c r="A628" s="887" t="s">
        <v>1560</v>
      </c>
      <c r="B628" s="914"/>
      <c r="C628" s="507"/>
      <c r="D628" s="506" t="s">
        <v>2240</v>
      </c>
      <c r="E628" s="506"/>
      <c r="F628" s="505"/>
      <c r="G628" s="505"/>
    </row>
    <row r="629" spans="1:8" s="518" customFormat="1" ht="15" hidden="1">
      <c r="A629" s="526"/>
      <c r="B629" s="915" t="s">
        <v>19</v>
      </c>
      <c r="C629" s="912" t="s">
        <v>20</v>
      </c>
      <c r="D629" s="912" t="s">
        <v>4</v>
      </c>
      <c r="E629" s="446" t="s">
        <v>2681</v>
      </c>
      <c r="F629" s="528" t="s">
        <v>5</v>
      </c>
      <c r="G629" s="528" t="s">
        <v>115</v>
      </c>
      <c r="H629" s="525"/>
    </row>
    <row r="630" spans="1:8" s="518" customFormat="1" ht="15" hidden="1">
      <c r="A630" s="526"/>
      <c r="B630" s="916"/>
      <c r="C630" s="913"/>
      <c r="D630" s="913"/>
      <c r="E630" s="446" t="s">
        <v>2680</v>
      </c>
      <c r="F630" s="528" t="s">
        <v>23</v>
      </c>
      <c r="G630" s="528" t="s">
        <v>24</v>
      </c>
    </row>
    <row r="631" spans="1:8" s="518" customFormat="1" ht="15" hidden="1">
      <c r="A631" s="526"/>
      <c r="B631" s="527" t="s">
        <v>2952</v>
      </c>
      <c r="C631" s="429" t="s">
        <v>2951</v>
      </c>
      <c r="D631" s="907" t="s">
        <v>105</v>
      </c>
      <c r="E631" s="444">
        <f>F631-5</f>
        <v>44045</v>
      </c>
      <c r="F631" s="520">
        <v>44050</v>
      </c>
      <c r="G631" s="520">
        <f>F631+22</f>
        <v>44072</v>
      </c>
    </row>
    <row r="632" spans="1:8" s="518" customFormat="1" ht="15" hidden="1">
      <c r="A632" s="526"/>
      <c r="B632" s="528" t="s">
        <v>2950</v>
      </c>
      <c r="C632" s="429" t="s">
        <v>2949</v>
      </c>
      <c r="D632" s="908"/>
      <c r="E632" s="444">
        <f>F632-5</f>
        <v>44052</v>
      </c>
      <c r="F632" s="520">
        <f>F631+7</f>
        <v>44057</v>
      </c>
      <c r="G632" s="520">
        <f>F632+22</f>
        <v>44079</v>
      </c>
    </row>
    <row r="633" spans="1:8" s="518" customFormat="1" ht="15" hidden="1">
      <c r="A633" s="526"/>
      <c r="B633" s="528" t="s">
        <v>2948</v>
      </c>
      <c r="C633" s="429" t="s">
        <v>2947</v>
      </c>
      <c r="D633" s="908"/>
      <c r="E633" s="444">
        <f>F633-5</f>
        <v>44059</v>
      </c>
      <c r="F633" s="520">
        <f>F632+7</f>
        <v>44064</v>
      </c>
      <c r="G633" s="520">
        <f>F633+22</f>
        <v>44086</v>
      </c>
    </row>
    <row r="634" spans="1:8" s="518" customFormat="1" ht="15" hidden="1">
      <c r="A634" s="526"/>
      <c r="B634" s="528" t="s">
        <v>2684</v>
      </c>
      <c r="C634" s="429" t="s">
        <v>2683</v>
      </c>
      <c r="D634" s="908"/>
      <c r="E634" s="444">
        <f>F634-5</f>
        <v>44066</v>
      </c>
      <c r="F634" s="520">
        <f>F633+7</f>
        <v>44071</v>
      </c>
      <c r="G634" s="520">
        <f>F634+22</f>
        <v>44093</v>
      </c>
    </row>
    <row r="635" spans="1:8" s="518" customFormat="1" ht="15" hidden="1">
      <c r="A635" s="526"/>
      <c r="B635" s="528" t="s">
        <v>2684</v>
      </c>
      <c r="C635" s="429" t="s">
        <v>2683</v>
      </c>
      <c r="D635" s="909"/>
      <c r="E635" s="444">
        <f>F635-5</f>
        <v>44073</v>
      </c>
      <c r="F635" s="520">
        <f>F634+7</f>
        <v>44078</v>
      </c>
      <c r="G635" s="520">
        <f>F635+22</f>
        <v>44100</v>
      </c>
    </row>
    <row r="636" spans="1:8" s="518" customFormat="1" ht="15">
      <c r="A636" s="526"/>
      <c r="B636" s="890" t="s">
        <v>1069</v>
      </c>
      <c r="C636" s="910" t="s">
        <v>20</v>
      </c>
      <c r="D636" s="912" t="s">
        <v>4</v>
      </c>
      <c r="E636" s="446" t="s">
        <v>2681</v>
      </c>
      <c r="F636" s="528" t="s">
        <v>5</v>
      </c>
      <c r="G636" s="528" t="s">
        <v>2946</v>
      </c>
      <c r="H636" s="525"/>
    </row>
    <row r="637" spans="1:8" s="518" customFormat="1" ht="15">
      <c r="A637" s="526"/>
      <c r="B637" s="890"/>
      <c r="C637" s="911"/>
      <c r="D637" s="913"/>
      <c r="E637" s="446" t="s">
        <v>2680</v>
      </c>
      <c r="F637" s="528" t="s">
        <v>23</v>
      </c>
      <c r="G637" s="528" t="s">
        <v>24</v>
      </c>
    </row>
    <row r="638" spans="1:8" s="518" customFormat="1" ht="15">
      <c r="A638" s="526"/>
      <c r="B638" s="527" t="s">
        <v>2945</v>
      </c>
      <c r="C638" s="429" t="s">
        <v>2944</v>
      </c>
      <c r="D638" s="907" t="s">
        <v>2839</v>
      </c>
      <c r="E638" s="444">
        <f>F638-5</f>
        <v>45597</v>
      </c>
      <c r="F638" s="520">
        <v>45602</v>
      </c>
      <c r="G638" s="520">
        <f>F638+34</f>
        <v>45636</v>
      </c>
    </row>
    <row r="639" spans="1:8" s="518" customFormat="1" ht="15">
      <c r="A639" s="526"/>
      <c r="B639" s="528" t="s">
        <v>2943</v>
      </c>
      <c r="C639" s="429" t="s">
        <v>2942</v>
      </c>
      <c r="D639" s="908"/>
      <c r="E639" s="444">
        <f>F639-5</f>
        <v>45604</v>
      </c>
      <c r="F639" s="520">
        <f>F638+7</f>
        <v>45609</v>
      </c>
      <c r="G639" s="520">
        <f>F639+34</f>
        <v>45643</v>
      </c>
    </row>
    <row r="640" spans="1:8" s="518" customFormat="1" ht="15">
      <c r="A640" s="526"/>
      <c r="B640" s="528" t="s">
        <v>2941</v>
      </c>
      <c r="C640" s="429" t="s">
        <v>2940</v>
      </c>
      <c r="D640" s="908"/>
      <c r="E640" s="444">
        <f>F640-5</f>
        <v>45611</v>
      </c>
      <c r="F640" s="520">
        <f>F639+7</f>
        <v>45616</v>
      </c>
      <c r="G640" s="520">
        <f>F640+34</f>
        <v>45650</v>
      </c>
    </row>
    <row r="641" spans="1:9" s="518" customFormat="1" ht="15">
      <c r="A641" s="526"/>
      <c r="B641" s="527" t="s">
        <v>2939</v>
      </c>
      <c r="C641" s="455" t="s">
        <v>2938</v>
      </c>
      <c r="D641" s="908"/>
      <c r="E641" s="444">
        <f>F641-5</f>
        <v>45618</v>
      </c>
      <c r="F641" s="520">
        <f>F640+7</f>
        <v>45623</v>
      </c>
      <c r="G641" s="520">
        <f>F641+34</f>
        <v>45657</v>
      </c>
    </row>
    <row r="642" spans="1:9" s="518" customFormat="1" ht="15">
      <c r="A642" s="526"/>
      <c r="B642" s="406" t="s">
        <v>2684</v>
      </c>
      <c r="C642" s="406" t="s">
        <v>2683</v>
      </c>
      <c r="D642" s="909"/>
      <c r="E642" s="444">
        <f>F642-5</f>
        <v>45625</v>
      </c>
      <c r="F642" s="520">
        <f>F641+7</f>
        <v>45630</v>
      </c>
      <c r="G642" s="520">
        <f>F642+34</f>
        <v>45664</v>
      </c>
    </row>
    <row r="643" spans="1:9" s="525" customFormat="1" ht="15">
      <c r="A643" s="886" t="s">
        <v>2937</v>
      </c>
      <c r="B643" s="887"/>
      <c r="C643" s="887"/>
      <c r="D643" s="887"/>
      <c r="E643" s="887"/>
      <c r="F643" s="887"/>
      <c r="G643" s="888"/>
    </row>
    <row r="644" spans="1:9" s="518" customFormat="1" ht="15">
      <c r="A644" s="917"/>
      <c r="B644" s="890" t="s">
        <v>1069</v>
      </c>
      <c r="C644" s="891" t="s">
        <v>20</v>
      </c>
      <c r="D644" s="891" t="s">
        <v>4</v>
      </c>
      <c r="E644" s="524" t="s">
        <v>2681</v>
      </c>
      <c r="F644" s="523" t="s">
        <v>5</v>
      </c>
      <c r="G644" s="523" t="s">
        <v>1553</v>
      </c>
      <c r="H644" s="525"/>
    </row>
    <row r="645" spans="1:9" s="518" customFormat="1" ht="15">
      <c r="A645" s="917"/>
      <c r="B645" s="890"/>
      <c r="C645" s="892"/>
      <c r="D645" s="892"/>
      <c r="E645" s="524" t="s">
        <v>2680</v>
      </c>
      <c r="F645" s="523" t="s">
        <v>23</v>
      </c>
      <c r="G645" s="523" t="s">
        <v>24</v>
      </c>
    </row>
    <row r="646" spans="1:9" s="518" customFormat="1" ht="15">
      <c r="A646" s="917"/>
      <c r="B646" s="522" t="s">
        <v>2936</v>
      </c>
      <c r="C646" s="429" t="s">
        <v>2935</v>
      </c>
      <c r="D646" s="904" t="s">
        <v>2934</v>
      </c>
      <c r="E646" s="443">
        <f>F646-5</f>
        <v>45594</v>
      </c>
      <c r="F646" s="418">
        <v>45599</v>
      </c>
      <c r="G646" s="520">
        <f>F646+39</f>
        <v>45638</v>
      </c>
    </row>
    <row r="647" spans="1:9" s="518" customFormat="1" ht="15">
      <c r="A647" s="917"/>
      <c r="B647" s="406" t="s">
        <v>2933</v>
      </c>
      <c r="C647" s="429" t="s">
        <v>2932</v>
      </c>
      <c r="D647" s="905"/>
      <c r="E647" s="443">
        <f>F647-5</f>
        <v>45601</v>
      </c>
      <c r="F647" s="520">
        <f>F646+7</f>
        <v>45606</v>
      </c>
      <c r="G647" s="520">
        <f>F647+39</f>
        <v>45645</v>
      </c>
    </row>
    <row r="648" spans="1:9" s="518" customFormat="1" ht="15">
      <c r="A648" s="917"/>
      <c r="B648" s="522" t="s">
        <v>2931</v>
      </c>
      <c r="C648" s="429" t="s">
        <v>2930</v>
      </c>
      <c r="D648" s="905"/>
      <c r="E648" s="443">
        <f>F648-5</f>
        <v>45608</v>
      </c>
      <c r="F648" s="520">
        <f>F647+7</f>
        <v>45613</v>
      </c>
      <c r="G648" s="520">
        <f>F648+39</f>
        <v>45652</v>
      </c>
      <c r="H648" s="516"/>
    </row>
    <row r="649" spans="1:9" s="518" customFormat="1" ht="15">
      <c r="A649" s="917"/>
      <c r="B649" s="406" t="s">
        <v>2929</v>
      </c>
      <c r="C649" s="429" t="s">
        <v>2928</v>
      </c>
      <c r="D649" s="905"/>
      <c r="E649" s="443">
        <f>F649-5</f>
        <v>45615</v>
      </c>
      <c r="F649" s="520">
        <f>F648+7</f>
        <v>45620</v>
      </c>
      <c r="G649" s="520">
        <f>F649+39</f>
        <v>45659</v>
      </c>
      <c r="H649" s="412"/>
    </row>
    <row r="650" spans="1:9" s="518" customFormat="1" ht="15" customHeight="1">
      <c r="A650" s="521"/>
      <c r="B650" s="406" t="s">
        <v>2684</v>
      </c>
      <c r="C650" s="406" t="s">
        <v>2683</v>
      </c>
      <c r="D650" s="906"/>
      <c r="E650" s="443">
        <f>F650-5</f>
        <v>45622</v>
      </c>
      <c r="F650" s="520">
        <f>F649+7</f>
        <v>45627</v>
      </c>
      <c r="G650" s="520">
        <f>F650+39</f>
        <v>45666</v>
      </c>
      <c r="H650" s="412"/>
      <c r="I650" s="519"/>
    </row>
    <row r="651" spans="1:9" s="525" customFormat="1" ht="15">
      <c r="A651" s="886" t="s">
        <v>2927</v>
      </c>
      <c r="B651" s="887"/>
      <c r="C651" s="887"/>
      <c r="D651" s="887"/>
      <c r="E651" s="887"/>
      <c r="F651" s="887"/>
      <c r="G651" s="888"/>
      <c r="H651" s="518"/>
      <c r="I651" s="518"/>
    </row>
    <row r="652" spans="1:9" s="518" customFormat="1" ht="15">
      <c r="A652" s="889"/>
      <c r="B652" s="890" t="s">
        <v>1623</v>
      </c>
      <c r="C652" s="891" t="s">
        <v>20</v>
      </c>
      <c r="D652" s="891" t="s">
        <v>4</v>
      </c>
      <c r="E652" s="524" t="s">
        <v>2681</v>
      </c>
      <c r="F652" s="523" t="s">
        <v>5</v>
      </c>
      <c r="G652" s="523" t="s">
        <v>2921</v>
      </c>
    </row>
    <row r="653" spans="1:9" s="518" customFormat="1" ht="15">
      <c r="A653" s="889"/>
      <c r="B653" s="890"/>
      <c r="C653" s="892"/>
      <c r="D653" s="892"/>
      <c r="E653" s="524" t="s">
        <v>2680</v>
      </c>
      <c r="F653" s="523" t="s">
        <v>23</v>
      </c>
      <c r="G653" s="523" t="s">
        <v>24</v>
      </c>
      <c r="H653" s="516"/>
    </row>
    <row r="654" spans="1:9" s="518" customFormat="1" ht="15">
      <c r="A654" s="889"/>
      <c r="B654" s="522" t="s">
        <v>2926</v>
      </c>
      <c r="C654" s="429" t="s">
        <v>2925</v>
      </c>
      <c r="D654" s="893" t="s">
        <v>2924</v>
      </c>
      <c r="E654" s="443">
        <f>F654-5</f>
        <v>45592</v>
      </c>
      <c r="F654" s="520">
        <v>45597</v>
      </c>
      <c r="G654" s="520">
        <f>F654+6</f>
        <v>45603</v>
      </c>
      <c r="H654" s="412"/>
    </row>
    <row r="655" spans="1:9" s="518" customFormat="1" ht="15">
      <c r="A655" s="889"/>
      <c r="B655" s="522" t="s">
        <v>2923</v>
      </c>
      <c r="C655" s="429" t="s">
        <v>2922</v>
      </c>
      <c r="D655" s="893"/>
      <c r="E655" s="443">
        <f>F655-5</f>
        <v>45599</v>
      </c>
      <c r="F655" s="520">
        <f>F654+7</f>
        <v>45604</v>
      </c>
      <c r="G655" s="520">
        <f>F655+6</f>
        <v>45610</v>
      </c>
      <c r="H655" s="412"/>
      <c r="I655" s="519"/>
    </row>
    <row r="656" spans="1:9" s="518" customFormat="1" ht="15">
      <c r="A656" s="889"/>
      <c r="B656" s="406" t="s">
        <v>2684</v>
      </c>
      <c r="C656" s="406" t="s">
        <v>2683</v>
      </c>
      <c r="D656" s="893"/>
      <c r="E656" s="443">
        <f>F656-5</f>
        <v>45606</v>
      </c>
      <c r="F656" s="520">
        <f>F655+7</f>
        <v>45611</v>
      </c>
      <c r="G656" s="520">
        <f>F656+6</f>
        <v>45617</v>
      </c>
    </row>
    <row r="657" spans="1:9" s="518" customFormat="1" ht="15">
      <c r="A657" s="889"/>
      <c r="B657" s="406" t="s">
        <v>2684</v>
      </c>
      <c r="C657" s="406" t="s">
        <v>2683</v>
      </c>
      <c r="D657" s="893"/>
      <c r="E657" s="443">
        <f>F657-5</f>
        <v>45613</v>
      </c>
      <c r="F657" s="520">
        <f>F656+7</f>
        <v>45618</v>
      </c>
      <c r="G657" s="520">
        <f>F657+6</f>
        <v>45624</v>
      </c>
    </row>
    <row r="658" spans="1:9" s="518" customFormat="1" ht="15" customHeight="1">
      <c r="A658" s="521"/>
      <c r="B658" s="406" t="s">
        <v>2684</v>
      </c>
      <c r="C658" s="406" t="s">
        <v>2683</v>
      </c>
      <c r="D658" s="893"/>
      <c r="E658" s="443">
        <f>F658-5</f>
        <v>45620</v>
      </c>
      <c r="F658" s="520">
        <f>F657+7</f>
        <v>45625</v>
      </c>
      <c r="G658" s="520">
        <f>F658+6</f>
        <v>45631</v>
      </c>
      <c r="H658" s="516"/>
    </row>
    <row r="659" spans="1:9" s="525" customFormat="1" ht="15">
      <c r="A659" s="886"/>
      <c r="B659" s="888"/>
      <c r="C659" s="894"/>
      <c r="D659" s="895"/>
      <c r="E659" s="895"/>
      <c r="F659" s="896"/>
      <c r="G659" s="896"/>
      <c r="H659" s="412"/>
      <c r="I659" s="518"/>
    </row>
    <row r="660" spans="1:9" s="518" customFormat="1" ht="15">
      <c r="A660" s="889"/>
      <c r="B660" s="890" t="s">
        <v>1069</v>
      </c>
      <c r="C660" s="897" t="s">
        <v>20</v>
      </c>
      <c r="D660" s="897" t="s">
        <v>4</v>
      </c>
      <c r="E660" s="524" t="s">
        <v>2681</v>
      </c>
      <c r="F660" s="523" t="s">
        <v>5</v>
      </c>
      <c r="G660" s="523" t="s">
        <v>2921</v>
      </c>
      <c r="H660" s="412"/>
      <c r="I660" s="519"/>
    </row>
    <row r="661" spans="1:9" s="518" customFormat="1" ht="15">
      <c r="A661" s="889"/>
      <c r="B661" s="890"/>
      <c r="C661" s="897"/>
      <c r="D661" s="897"/>
      <c r="E661" s="524" t="s">
        <v>2680</v>
      </c>
      <c r="F661" s="523" t="s">
        <v>23</v>
      </c>
      <c r="G661" s="523" t="s">
        <v>24</v>
      </c>
    </row>
    <row r="662" spans="1:9" s="518" customFormat="1" ht="15">
      <c r="A662" s="889"/>
      <c r="B662" s="406" t="s">
        <v>2868</v>
      </c>
      <c r="C662" s="522" t="s">
        <v>2873</v>
      </c>
      <c r="D662" s="893" t="s">
        <v>2920</v>
      </c>
      <c r="E662" s="443">
        <f>F662-5</f>
        <v>45596</v>
      </c>
      <c r="F662" s="520">
        <v>45601</v>
      </c>
      <c r="G662" s="520">
        <f>F662+3</f>
        <v>45604</v>
      </c>
    </row>
    <row r="663" spans="1:9" s="518" customFormat="1" ht="15">
      <c r="A663" s="889"/>
      <c r="B663" s="522" t="s">
        <v>2919</v>
      </c>
      <c r="C663" s="406" t="s">
        <v>2871</v>
      </c>
      <c r="D663" s="893"/>
      <c r="E663" s="443">
        <f>F663-5</f>
        <v>45603</v>
      </c>
      <c r="F663" s="520">
        <f>F662+7</f>
        <v>45608</v>
      </c>
      <c r="G663" s="520">
        <f>F663+3</f>
        <v>45611</v>
      </c>
    </row>
    <row r="664" spans="1:9" s="518" customFormat="1" ht="15">
      <c r="A664" s="889"/>
      <c r="B664" s="406" t="s">
        <v>2870</v>
      </c>
      <c r="C664" s="406" t="s">
        <v>2869</v>
      </c>
      <c r="D664" s="893"/>
      <c r="E664" s="443">
        <f>F664-5</f>
        <v>45610</v>
      </c>
      <c r="F664" s="520">
        <f>F663+7</f>
        <v>45615</v>
      </c>
      <c r="G664" s="520">
        <f>F664+3</f>
        <v>45618</v>
      </c>
      <c r="H664" s="516"/>
    </row>
    <row r="665" spans="1:9" s="518" customFormat="1" ht="15">
      <c r="A665" s="889"/>
      <c r="B665" s="522" t="s">
        <v>2868</v>
      </c>
      <c r="C665" s="406" t="s">
        <v>2867</v>
      </c>
      <c r="D665" s="893"/>
      <c r="E665" s="443">
        <f>F665-5</f>
        <v>45617</v>
      </c>
      <c r="F665" s="520">
        <f>F664+7</f>
        <v>45622</v>
      </c>
      <c r="G665" s="520">
        <f>F665+3</f>
        <v>45625</v>
      </c>
      <c r="H665" s="412"/>
    </row>
    <row r="666" spans="1:9" s="518" customFormat="1" ht="15" customHeight="1">
      <c r="A666" s="521"/>
      <c r="B666" s="406" t="s">
        <v>2684</v>
      </c>
      <c r="C666" s="406" t="s">
        <v>2683</v>
      </c>
      <c r="D666" s="893"/>
      <c r="E666" s="443">
        <f>F666-5</f>
        <v>45624</v>
      </c>
      <c r="F666" s="520">
        <f>F665+7</f>
        <v>45629</v>
      </c>
      <c r="G666" s="520">
        <f>F666+3</f>
        <v>45632</v>
      </c>
      <c r="H666" s="412"/>
      <c r="I666" s="519"/>
    </row>
    <row r="667" spans="1:9" s="516" customFormat="1" ht="15">
      <c r="A667" s="517" t="s">
        <v>69</v>
      </c>
      <c r="B667" s="517"/>
      <c r="C667" s="517"/>
      <c r="D667" s="517"/>
      <c r="E667" s="517"/>
      <c r="F667" s="517"/>
      <c r="G667" s="517"/>
      <c r="H667" s="412"/>
    </row>
    <row r="668" spans="1:9" s="460" customFormat="1" ht="15.75" customHeight="1">
      <c r="A668" s="998" t="s">
        <v>2918</v>
      </c>
      <c r="B668" s="998"/>
      <c r="C668" s="515"/>
      <c r="D668" s="514"/>
      <c r="E668" s="514"/>
      <c r="F668" s="513"/>
      <c r="G668" s="513"/>
    </row>
    <row r="669" spans="1:9" s="412" customFormat="1" ht="15">
      <c r="A669" s="500"/>
      <c r="B669" s="1019" t="s">
        <v>1623</v>
      </c>
      <c r="C669" s="900" t="s">
        <v>20</v>
      </c>
      <c r="D669" s="902" t="s">
        <v>4</v>
      </c>
      <c r="E669" s="446" t="s">
        <v>2681</v>
      </c>
      <c r="F669" s="446" t="s">
        <v>5</v>
      </c>
      <c r="G669" s="446" t="s">
        <v>77</v>
      </c>
    </row>
    <row r="670" spans="1:9" s="412" customFormat="1" ht="15">
      <c r="A670" s="500"/>
      <c r="B670" s="1019"/>
      <c r="C670" s="901"/>
      <c r="D670" s="903"/>
      <c r="E670" s="512" t="s">
        <v>2680</v>
      </c>
      <c r="F670" s="512" t="s">
        <v>23</v>
      </c>
      <c r="G670" s="512" t="s">
        <v>24</v>
      </c>
    </row>
    <row r="671" spans="1:9" s="412" customFormat="1" ht="15">
      <c r="A671" s="500"/>
      <c r="B671" s="429" t="s">
        <v>2917</v>
      </c>
      <c r="C671" s="429" t="s">
        <v>2915</v>
      </c>
      <c r="D671" s="893" t="s">
        <v>2731</v>
      </c>
      <c r="E671" s="443">
        <f>F671-5</f>
        <v>45593</v>
      </c>
      <c r="F671" s="477">
        <v>45598</v>
      </c>
      <c r="G671" s="477">
        <f>F671+11</f>
        <v>45609</v>
      </c>
      <c r="H671" s="412" t="s">
        <v>2240</v>
      </c>
    </row>
    <row r="672" spans="1:9" s="412" customFormat="1" ht="15">
      <c r="A672" s="500"/>
      <c r="B672" s="430" t="s">
        <v>2916</v>
      </c>
      <c r="C672" s="429" t="s">
        <v>2915</v>
      </c>
      <c r="D672" s="893"/>
      <c r="E672" s="443">
        <f>F672-5</f>
        <v>45600</v>
      </c>
      <c r="F672" s="477">
        <f>F671+7</f>
        <v>45605</v>
      </c>
      <c r="G672" s="477">
        <f>F672+11</f>
        <v>45616</v>
      </c>
      <c r="H672" s="402"/>
    </row>
    <row r="673" spans="1:8" s="412" customFormat="1" ht="15">
      <c r="A673" s="500"/>
      <c r="B673" s="429" t="s">
        <v>2914</v>
      </c>
      <c r="C673" s="429" t="s">
        <v>2913</v>
      </c>
      <c r="D673" s="893"/>
      <c r="E673" s="443">
        <f>F673-5</f>
        <v>45607</v>
      </c>
      <c r="F673" s="477">
        <f>F672+7</f>
        <v>45612</v>
      </c>
      <c r="G673" s="477">
        <f>F673+11</f>
        <v>45623</v>
      </c>
      <c r="H673" s="402"/>
    </row>
    <row r="674" spans="1:8" s="412" customFormat="1" ht="15">
      <c r="A674" s="500"/>
      <c r="B674" s="406" t="s">
        <v>2684</v>
      </c>
      <c r="C674" s="406" t="s">
        <v>2683</v>
      </c>
      <c r="D674" s="893"/>
      <c r="E674" s="443">
        <f>F674-5</f>
        <v>45614</v>
      </c>
      <c r="F674" s="477">
        <f>F673+7</f>
        <v>45619</v>
      </c>
      <c r="G674" s="477">
        <f>F674+11</f>
        <v>45630</v>
      </c>
      <c r="H674" s="402"/>
    </row>
    <row r="675" spans="1:8" s="412" customFormat="1" ht="15">
      <c r="A675" s="500"/>
      <c r="B675" s="406" t="s">
        <v>2684</v>
      </c>
      <c r="C675" s="406" t="s">
        <v>2683</v>
      </c>
      <c r="D675" s="893"/>
      <c r="E675" s="443">
        <f>F675-5</f>
        <v>45621</v>
      </c>
      <c r="F675" s="477">
        <f>F674+7</f>
        <v>45626</v>
      </c>
      <c r="G675" s="477">
        <f>F675+11</f>
        <v>45637</v>
      </c>
      <c r="H675" s="402"/>
    </row>
    <row r="676" spans="1:8" s="403" customFormat="1" ht="15">
      <c r="A676" s="887" t="s">
        <v>2912</v>
      </c>
      <c r="B676" s="887"/>
      <c r="C676" s="507"/>
      <c r="D676" s="506" t="s">
        <v>2240</v>
      </c>
      <c r="E676" s="506"/>
      <c r="F676" s="505"/>
      <c r="G676" s="505"/>
    </row>
    <row r="677" spans="1:8" s="402" customFormat="1" ht="15">
      <c r="A677" s="500"/>
      <c r="B677" s="890" t="s">
        <v>1069</v>
      </c>
      <c r="C677" s="900" t="s">
        <v>20</v>
      </c>
      <c r="D677" s="900" t="s">
        <v>4</v>
      </c>
      <c r="E677" s="446" t="s">
        <v>2681</v>
      </c>
      <c r="F677" s="446" t="s">
        <v>5</v>
      </c>
      <c r="G677" s="446" t="s">
        <v>174</v>
      </c>
    </row>
    <row r="678" spans="1:8" s="402" customFormat="1" ht="15">
      <c r="A678" s="500"/>
      <c r="B678" s="890"/>
      <c r="C678" s="901"/>
      <c r="D678" s="900"/>
      <c r="E678" s="446" t="s">
        <v>2680</v>
      </c>
      <c r="F678" s="446" t="s">
        <v>23</v>
      </c>
      <c r="G678" s="446" t="s">
        <v>24</v>
      </c>
    </row>
    <row r="679" spans="1:8" s="402" customFormat="1" ht="15.75" customHeight="1">
      <c r="A679" s="500"/>
      <c r="B679" s="430" t="s">
        <v>2841</v>
      </c>
      <c r="C679" s="429" t="s">
        <v>2840</v>
      </c>
      <c r="D679" s="904" t="s">
        <v>118</v>
      </c>
      <c r="E679" s="443">
        <f>F679-5</f>
        <v>45594</v>
      </c>
      <c r="F679" s="466">
        <v>45599</v>
      </c>
      <c r="G679" s="466">
        <f>F679+12</f>
        <v>45611</v>
      </c>
    </row>
    <row r="680" spans="1:8" s="402" customFormat="1" ht="15">
      <c r="A680" s="500"/>
      <c r="B680" s="430" t="s">
        <v>2838</v>
      </c>
      <c r="C680" s="429" t="s">
        <v>2911</v>
      </c>
      <c r="D680" s="905"/>
      <c r="E680" s="443">
        <f>F680-5</f>
        <v>45601</v>
      </c>
      <c r="F680" s="466">
        <f>F679+7</f>
        <v>45606</v>
      </c>
      <c r="G680" s="466">
        <f>F680+12</f>
        <v>45618</v>
      </c>
      <c r="H680" s="412"/>
    </row>
    <row r="681" spans="1:8" s="402" customFormat="1" ht="15">
      <c r="A681" s="500"/>
      <c r="B681" s="430" t="s">
        <v>2836</v>
      </c>
      <c r="C681" s="429" t="s">
        <v>2835</v>
      </c>
      <c r="D681" s="905"/>
      <c r="E681" s="443">
        <f>F681-5</f>
        <v>45608</v>
      </c>
      <c r="F681" s="466">
        <f>F680+7</f>
        <v>45613</v>
      </c>
      <c r="G681" s="466">
        <f>F681+12</f>
        <v>45625</v>
      </c>
      <c r="H681" s="412"/>
    </row>
    <row r="682" spans="1:8" s="402" customFormat="1" ht="15">
      <c r="A682" s="500"/>
      <c r="B682" s="430" t="s">
        <v>2834</v>
      </c>
      <c r="C682" s="429" t="s">
        <v>2833</v>
      </c>
      <c r="D682" s="905"/>
      <c r="E682" s="443">
        <f>F682-5</f>
        <v>45615</v>
      </c>
      <c r="F682" s="466">
        <f>F681+7</f>
        <v>45620</v>
      </c>
      <c r="G682" s="466">
        <f>F682+12</f>
        <v>45632</v>
      </c>
      <c r="H682" s="412"/>
    </row>
    <row r="683" spans="1:8" s="402" customFormat="1" ht="15" customHeight="1">
      <c r="A683" s="500"/>
      <c r="B683" s="406" t="s">
        <v>2684</v>
      </c>
      <c r="C683" s="406" t="s">
        <v>2683</v>
      </c>
      <c r="D683" s="906"/>
      <c r="E683" s="443">
        <f>F683-5</f>
        <v>45622</v>
      </c>
      <c r="F683" s="466">
        <f>F682+7</f>
        <v>45627</v>
      </c>
      <c r="G683" s="466">
        <f>F683+12</f>
        <v>45639</v>
      </c>
      <c r="H683" s="412"/>
    </row>
    <row r="684" spans="1:8" s="402" customFormat="1" ht="15" hidden="1" customHeight="1">
      <c r="A684" s="500"/>
      <c r="B684" s="511"/>
      <c r="C684" s="510"/>
      <c r="D684" s="509"/>
      <c r="E684" s="473"/>
      <c r="F684" s="508"/>
      <c r="G684" s="508"/>
      <c r="H684" s="412"/>
    </row>
    <row r="685" spans="1:8" s="402" customFormat="1" ht="15" hidden="1">
      <c r="A685" s="500"/>
      <c r="B685" s="915" t="s">
        <v>19</v>
      </c>
      <c r="C685" s="900" t="s">
        <v>20</v>
      </c>
      <c r="D685" s="900" t="s">
        <v>4</v>
      </c>
      <c r="E685" s="446" t="s">
        <v>2681</v>
      </c>
      <c r="F685" s="446" t="s">
        <v>5</v>
      </c>
      <c r="G685" s="446" t="s">
        <v>174</v>
      </c>
    </row>
    <row r="686" spans="1:8" s="402" customFormat="1" ht="15" hidden="1">
      <c r="A686" s="500"/>
      <c r="B686" s="915"/>
      <c r="C686" s="901"/>
      <c r="D686" s="900"/>
      <c r="E686" s="446" t="s">
        <v>2680</v>
      </c>
      <c r="F686" s="446" t="s">
        <v>23</v>
      </c>
      <c r="G686" s="446" t="s">
        <v>24</v>
      </c>
    </row>
    <row r="687" spans="1:8" s="402" customFormat="1" ht="15.75" hidden="1" customHeight="1">
      <c r="A687" s="500"/>
      <c r="B687" s="429"/>
      <c r="C687" s="429"/>
      <c r="D687" s="904" t="s">
        <v>153</v>
      </c>
      <c r="E687" s="443">
        <f>F687-5</f>
        <v>44008</v>
      </c>
      <c r="F687" s="466">
        <v>44013</v>
      </c>
      <c r="G687" s="466">
        <f>F687+10</f>
        <v>44023</v>
      </c>
    </row>
    <row r="688" spans="1:8" s="402" customFormat="1" ht="15" hidden="1">
      <c r="A688" s="500"/>
      <c r="B688" s="429"/>
      <c r="C688" s="429"/>
      <c r="D688" s="905"/>
      <c r="E688" s="443">
        <f>F688-5</f>
        <v>44015</v>
      </c>
      <c r="F688" s="466">
        <f>F687+7</f>
        <v>44020</v>
      </c>
      <c r="G688" s="466">
        <f>F688+10</f>
        <v>44030</v>
      </c>
      <c r="H688" s="412"/>
    </row>
    <row r="689" spans="1:8" s="402" customFormat="1" ht="15" hidden="1">
      <c r="A689" s="500"/>
      <c r="B689" s="429"/>
      <c r="C689" s="429"/>
      <c r="D689" s="905"/>
      <c r="E689" s="443">
        <f>F689-5</f>
        <v>44022</v>
      </c>
      <c r="F689" s="466">
        <f>F688+7</f>
        <v>44027</v>
      </c>
      <c r="G689" s="466">
        <f>F689+10</f>
        <v>44037</v>
      </c>
      <c r="H689" s="412"/>
    </row>
    <row r="690" spans="1:8" s="402" customFormat="1" ht="15" hidden="1">
      <c r="A690" s="500"/>
      <c r="B690" s="429"/>
      <c r="C690" s="429"/>
      <c r="D690" s="905"/>
      <c r="E690" s="443">
        <f>F690-5</f>
        <v>44029</v>
      </c>
      <c r="F690" s="466">
        <f>F689+7</f>
        <v>44034</v>
      </c>
      <c r="G690" s="466">
        <f>F690+10</f>
        <v>44044</v>
      </c>
      <c r="H690" s="412"/>
    </row>
    <row r="691" spans="1:8" s="402" customFormat="1" ht="15" hidden="1" customHeight="1">
      <c r="A691" s="500"/>
      <c r="B691" s="429"/>
      <c r="C691" s="429"/>
      <c r="D691" s="906"/>
      <c r="E691" s="443">
        <f>F691-5</f>
        <v>44036</v>
      </c>
      <c r="F691" s="466">
        <f>F690+7</f>
        <v>44041</v>
      </c>
      <c r="G691" s="466">
        <f>F691+10</f>
        <v>44051</v>
      </c>
      <c r="H691" s="412"/>
    </row>
    <row r="692" spans="1:8" s="402" customFormat="1" ht="15" hidden="1">
      <c r="A692" s="500"/>
      <c r="B692" s="915" t="s">
        <v>19</v>
      </c>
      <c r="C692" s="900" t="s">
        <v>20</v>
      </c>
      <c r="D692" s="900" t="s">
        <v>4</v>
      </c>
      <c r="E692" s="446" t="s">
        <v>2681</v>
      </c>
      <c r="F692" s="446" t="s">
        <v>5</v>
      </c>
      <c r="G692" s="446" t="s">
        <v>174</v>
      </c>
    </row>
    <row r="693" spans="1:8" s="402" customFormat="1" ht="15" hidden="1">
      <c r="A693" s="500"/>
      <c r="B693" s="915"/>
      <c r="C693" s="901"/>
      <c r="D693" s="900"/>
      <c r="E693" s="446" t="s">
        <v>2680</v>
      </c>
      <c r="F693" s="446" t="s">
        <v>23</v>
      </c>
      <c r="G693" s="446" t="s">
        <v>24</v>
      </c>
    </row>
    <row r="694" spans="1:8" s="402" customFormat="1" ht="15.75" hidden="1" customHeight="1">
      <c r="A694" s="500"/>
      <c r="B694" s="430" t="s">
        <v>2910</v>
      </c>
      <c r="C694" s="465" t="s">
        <v>2907</v>
      </c>
      <c r="D694" s="904" t="s">
        <v>2909</v>
      </c>
      <c r="E694" s="443">
        <f>F694-5</f>
        <v>43829</v>
      </c>
      <c r="F694" s="466">
        <v>43834</v>
      </c>
      <c r="G694" s="466">
        <f>F694+10</f>
        <v>43844</v>
      </c>
    </row>
    <row r="695" spans="1:8" s="402" customFormat="1" ht="15" hidden="1">
      <c r="A695" s="500"/>
      <c r="B695" s="430" t="s">
        <v>2908</v>
      </c>
      <c r="C695" s="429" t="s">
        <v>2907</v>
      </c>
      <c r="D695" s="905"/>
      <c r="E695" s="443">
        <f>F695-5</f>
        <v>43836</v>
      </c>
      <c r="F695" s="466">
        <f>F694+7</f>
        <v>43841</v>
      </c>
      <c r="G695" s="466">
        <f>F695+10</f>
        <v>43851</v>
      </c>
      <c r="H695" s="412"/>
    </row>
    <row r="696" spans="1:8" s="402" customFormat="1" ht="15" hidden="1">
      <c r="A696" s="500"/>
      <c r="B696" s="446" t="s">
        <v>2906</v>
      </c>
      <c r="C696" s="446" t="s">
        <v>2905</v>
      </c>
      <c r="D696" s="905"/>
      <c r="E696" s="443">
        <f>F696-5</f>
        <v>43843</v>
      </c>
      <c r="F696" s="466">
        <f>F695+7</f>
        <v>43848</v>
      </c>
      <c r="G696" s="466">
        <f>F696+10</f>
        <v>43858</v>
      </c>
      <c r="H696" s="412"/>
    </row>
    <row r="697" spans="1:8" s="402" customFormat="1" ht="15" hidden="1">
      <c r="A697" s="500"/>
      <c r="B697" s="430" t="s">
        <v>2904</v>
      </c>
      <c r="C697" s="429" t="s">
        <v>2903</v>
      </c>
      <c r="D697" s="905"/>
      <c r="E697" s="443">
        <f>F697-5</f>
        <v>43850</v>
      </c>
      <c r="F697" s="466">
        <f>F696+7</f>
        <v>43855</v>
      </c>
      <c r="G697" s="466">
        <f>F697+10</f>
        <v>43865</v>
      </c>
      <c r="H697" s="412"/>
    </row>
    <row r="698" spans="1:8" s="402" customFormat="1" ht="15" hidden="1" customHeight="1">
      <c r="A698" s="500"/>
      <c r="B698" s="430" t="s">
        <v>2683</v>
      </c>
      <c r="C698" s="429" t="s">
        <v>1184</v>
      </c>
      <c r="D698" s="906"/>
      <c r="E698" s="443">
        <f>F698-5</f>
        <v>43857</v>
      </c>
      <c r="F698" s="466">
        <f>F697+7</f>
        <v>43862</v>
      </c>
      <c r="G698" s="466">
        <f>F698+10</f>
        <v>43872</v>
      </c>
      <c r="H698" s="412"/>
    </row>
    <row r="699" spans="1:8" s="422" customFormat="1" ht="15">
      <c r="A699" s="887" t="s">
        <v>2902</v>
      </c>
      <c r="B699" s="887"/>
      <c r="C699" s="507"/>
      <c r="D699" s="506"/>
      <c r="E699" s="506"/>
      <c r="F699" s="505"/>
      <c r="G699" s="505"/>
    </row>
    <row r="700" spans="1:8" s="412" customFormat="1" ht="15" hidden="1">
      <c r="A700" s="500"/>
      <c r="B700" s="898" t="s">
        <v>1069</v>
      </c>
      <c r="C700" s="900" t="s">
        <v>20</v>
      </c>
      <c r="D700" s="902" t="s">
        <v>4</v>
      </c>
      <c r="E700" s="446" t="s">
        <v>2681</v>
      </c>
      <c r="F700" s="504" t="s">
        <v>5</v>
      </c>
      <c r="G700" s="503" t="s">
        <v>2890</v>
      </c>
    </row>
    <row r="701" spans="1:8" s="412" customFormat="1" ht="15" hidden="1">
      <c r="A701" s="500"/>
      <c r="B701" s="899"/>
      <c r="C701" s="901"/>
      <c r="D701" s="903"/>
      <c r="E701" s="446" t="s">
        <v>2680</v>
      </c>
      <c r="F701" s="502" t="s">
        <v>23</v>
      </c>
      <c r="G701" s="501" t="s">
        <v>24</v>
      </c>
    </row>
    <row r="702" spans="1:8" s="412" customFormat="1" ht="15" hidden="1">
      <c r="A702" s="500"/>
      <c r="B702" s="430" t="s">
        <v>2901</v>
      </c>
      <c r="C702" s="465" t="s">
        <v>2900</v>
      </c>
      <c r="D702" s="938" t="s">
        <v>2799</v>
      </c>
      <c r="E702" s="499">
        <f>F702-6</f>
        <v>44651</v>
      </c>
      <c r="F702" s="498">
        <v>44657</v>
      </c>
      <c r="G702" s="498">
        <f>F702+16</f>
        <v>44673</v>
      </c>
    </row>
    <row r="703" spans="1:8" s="412" customFormat="1" ht="15" hidden="1">
      <c r="A703" s="500"/>
      <c r="B703" s="430" t="s">
        <v>2897</v>
      </c>
      <c r="C703" s="429" t="s">
        <v>2899</v>
      </c>
      <c r="D703" s="938"/>
      <c r="E703" s="499">
        <f>F703-6</f>
        <v>44658</v>
      </c>
      <c r="F703" s="498">
        <f>F702+7</f>
        <v>44664</v>
      </c>
      <c r="G703" s="498">
        <f>F703+16</f>
        <v>44680</v>
      </c>
    </row>
    <row r="704" spans="1:8" s="412" customFormat="1" ht="15" hidden="1">
      <c r="A704" s="500"/>
      <c r="B704" s="430" t="s">
        <v>2889</v>
      </c>
      <c r="C704" s="429" t="s">
        <v>1726</v>
      </c>
      <c r="D704" s="938"/>
      <c r="E704" s="499">
        <f>F704-6</f>
        <v>44665</v>
      </c>
      <c r="F704" s="498">
        <f>F703+7</f>
        <v>44671</v>
      </c>
      <c r="G704" s="498">
        <f>F704+16</f>
        <v>44687</v>
      </c>
    </row>
    <row r="705" spans="1:7" s="412" customFormat="1" ht="15" hidden="1">
      <c r="A705" s="500"/>
      <c r="B705" s="430" t="s">
        <v>2894</v>
      </c>
      <c r="C705" s="429" t="s">
        <v>2898</v>
      </c>
      <c r="D705" s="938"/>
      <c r="E705" s="499">
        <f>F705-6</f>
        <v>44672</v>
      </c>
      <c r="F705" s="498">
        <f>F704+7</f>
        <v>44678</v>
      </c>
      <c r="G705" s="498">
        <f>F705+16</f>
        <v>44694</v>
      </c>
    </row>
    <row r="706" spans="1:7" s="412" customFormat="1" ht="15" hidden="1">
      <c r="A706" s="500"/>
      <c r="B706" s="430" t="s">
        <v>2684</v>
      </c>
      <c r="C706" s="429" t="s">
        <v>2683</v>
      </c>
      <c r="D706" s="938"/>
      <c r="E706" s="499">
        <f>F706-6</f>
        <v>44679</v>
      </c>
      <c r="F706" s="498">
        <f>F705+7</f>
        <v>44685</v>
      </c>
      <c r="G706" s="498">
        <f>F706+16</f>
        <v>44701</v>
      </c>
    </row>
    <row r="707" spans="1:7" s="412" customFormat="1" ht="15" hidden="1">
      <c r="A707" s="500"/>
      <c r="B707" s="1020" t="s">
        <v>19</v>
      </c>
      <c r="C707" s="900" t="s">
        <v>20</v>
      </c>
      <c r="D707" s="902" t="s">
        <v>4</v>
      </c>
      <c r="E707" s="446" t="s">
        <v>2681</v>
      </c>
      <c r="F707" s="504" t="s">
        <v>5</v>
      </c>
      <c r="G707" s="503" t="s">
        <v>2890</v>
      </c>
    </row>
    <row r="708" spans="1:7" s="412" customFormat="1" ht="15" hidden="1">
      <c r="A708" s="500"/>
      <c r="B708" s="1021"/>
      <c r="C708" s="901"/>
      <c r="D708" s="903"/>
      <c r="E708" s="446" t="s">
        <v>2680</v>
      </c>
      <c r="F708" s="502" t="s">
        <v>23</v>
      </c>
      <c r="G708" s="501" t="s">
        <v>24</v>
      </c>
    </row>
    <row r="709" spans="1:7" s="412" customFormat="1" ht="15" hidden="1">
      <c r="A709" s="500"/>
      <c r="B709" s="430" t="s">
        <v>2897</v>
      </c>
      <c r="C709" s="429" t="s">
        <v>2896</v>
      </c>
      <c r="D709" s="938" t="s">
        <v>2756</v>
      </c>
      <c r="E709" s="499">
        <f>F709-4</f>
        <v>44709</v>
      </c>
      <c r="F709" s="498">
        <v>44713</v>
      </c>
      <c r="G709" s="498">
        <f>F709+22</f>
        <v>44735</v>
      </c>
    </row>
    <row r="710" spans="1:7" s="412" customFormat="1" ht="15" hidden="1">
      <c r="A710" s="500"/>
      <c r="B710" s="430" t="s">
        <v>2889</v>
      </c>
      <c r="C710" s="429" t="s">
        <v>2895</v>
      </c>
      <c r="D710" s="938"/>
      <c r="E710" s="499">
        <f>F710-4</f>
        <v>44716</v>
      </c>
      <c r="F710" s="498">
        <f>F709+7</f>
        <v>44720</v>
      </c>
      <c r="G710" s="498">
        <f>F710+22</f>
        <v>44742</v>
      </c>
    </row>
    <row r="711" spans="1:7" s="412" customFormat="1" ht="15" hidden="1">
      <c r="A711" s="500"/>
      <c r="B711" s="429" t="s">
        <v>2683</v>
      </c>
      <c r="C711" s="429" t="s">
        <v>2683</v>
      </c>
      <c r="D711" s="938"/>
      <c r="E711" s="499">
        <f>F711-4</f>
        <v>44723</v>
      </c>
      <c r="F711" s="498">
        <f>F710+7</f>
        <v>44727</v>
      </c>
      <c r="G711" s="498">
        <f>F711+22</f>
        <v>44749</v>
      </c>
    </row>
    <row r="712" spans="1:7" s="412" customFormat="1" ht="15" hidden="1">
      <c r="A712" s="500"/>
      <c r="B712" s="429" t="s">
        <v>2894</v>
      </c>
      <c r="C712" s="429" t="s">
        <v>2893</v>
      </c>
      <c r="D712" s="938"/>
      <c r="E712" s="499">
        <f>F712-4</f>
        <v>44730</v>
      </c>
      <c r="F712" s="498">
        <f>F711+7</f>
        <v>44734</v>
      </c>
      <c r="G712" s="498">
        <f>F712+22</f>
        <v>44756</v>
      </c>
    </row>
    <row r="713" spans="1:7" s="412" customFormat="1" ht="15" hidden="1">
      <c r="A713" s="500"/>
      <c r="B713" s="430" t="s">
        <v>2892</v>
      </c>
      <c r="C713" s="429" t="s">
        <v>2891</v>
      </c>
      <c r="D713" s="938"/>
      <c r="E713" s="499">
        <f>F713-4</f>
        <v>44737</v>
      </c>
      <c r="F713" s="498">
        <f>F712+7</f>
        <v>44741</v>
      </c>
      <c r="G713" s="498">
        <f>F713+22</f>
        <v>44763</v>
      </c>
    </row>
    <row r="714" spans="1:7" s="412" customFormat="1" ht="15">
      <c r="A714" s="500"/>
      <c r="B714" s="890" t="s">
        <v>1069</v>
      </c>
      <c r="C714" s="900" t="s">
        <v>20</v>
      </c>
      <c r="D714" s="902" t="s">
        <v>4</v>
      </c>
      <c r="E714" s="446" t="s">
        <v>2681</v>
      </c>
      <c r="F714" s="504" t="s">
        <v>5</v>
      </c>
      <c r="G714" s="503" t="s">
        <v>2890</v>
      </c>
    </row>
    <row r="715" spans="1:7" s="412" customFormat="1" ht="15">
      <c r="A715" s="500"/>
      <c r="B715" s="890"/>
      <c r="C715" s="901"/>
      <c r="D715" s="903"/>
      <c r="E715" s="446" t="s">
        <v>2680</v>
      </c>
      <c r="F715" s="502" t="s">
        <v>23</v>
      </c>
      <c r="G715" s="501" t="s">
        <v>24</v>
      </c>
    </row>
    <row r="716" spans="1:7" s="412" customFormat="1" ht="15">
      <c r="A716" s="500"/>
      <c r="B716" s="430" t="s">
        <v>2889</v>
      </c>
      <c r="C716" s="429" t="s">
        <v>2888</v>
      </c>
      <c r="D716" s="938" t="s">
        <v>2864</v>
      </c>
      <c r="E716" s="499">
        <f>F716-4</f>
        <v>45598</v>
      </c>
      <c r="F716" s="498">
        <v>45602</v>
      </c>
      <c r="G716" s="498">
        <f>F716+22</f>
        <v>45624</v>
      </c>
    </row>
    <row r="717" spans="1:7" s="412" customFormat="1" ht="15">
      <c r="A717" s="500"/>
      <c r="B717" s="430" t="s">
        <v>2781</v>
      </c>
      <c r="C717" s="429" t="s">
        <v>2887</v>
      </c>
      <c r="D717" s="938"/>
      <c r="E717" s="499">
        <f>F717-4</f>
        <v>45605</v>
      </c>
      <c r="F717" s="498">
        <f>F716+7</f>
        <v>45609</v>
      </c>
      <c r="G717" s="498">
        <f>F717+22</f>
        <v>45631</v>
      </c>
    </row>
    <row r="718" spans="1:7" s="412" customFormat="1" ht="15">
      <c r="A718" s="500"/>
      <c r="B718" s="430" t="s">
        <v>2886</v>
      </c>
      <c r="C718" s="429" t="s">
        <v>2885</v>
      </c>
      <c r="D718" s="938"/>
      <c r="E718" s="499">
        <f>F718-4</f>
        <v>45612</v>
      </c>
      <c r="F718" s="498">
        <f>F717+7</f>
        <v>45616</v>
      </c>
      <c r="G718" s="498">
        <f>F718+22</f>
        <v>45638</v>
      </c>
    </row>
    <row r="719" spans="1:7" s="412" customFormat="1" ht="15">
      <c r="A719" s="500"/>
      <c r="B719" s="406" t="s">
        <v>2684</v>
      </c>
      <c r="C719" s="406" t="s">
        <v>2683</v>
      </c>
      <c r="D719" s="938"/>
      <c r="E719" s="499">
        <f>F719-4</f>
        <v>45619</v>
      </c>
      <c r="F719" s="498">
        <f>F718+7</f>
        <v>45623</v>
      </c>
      <c r="G719" s="498">
        <f>F719+22</f>
        <v>45645</v>
      </c>
    </row>
    <row r="720" spans="1:7" s="412" customFormat="1" ht="15">
      <c r="A720" s="500"/>
      <c r="B720" s="406" t="s">
        <v>2684</v>
      </c>
      <c r="C720" s="406" t="s">
        <v>2683</v>
      </c>
      <c r="D720" s="938"/>
      <c r="E720" s="499">
        <f>F720-4</f>
        <v>45626</v>
      </c>
      <c r="F720" s="498">
        <f>F719+7</f>
        <v>45630</v>
      </c>
      <c r="G720" s="498">
        <f>F720+22</f>
        <v>45652</v>
      </c>
    </row>
    <row r="721" spans="1:8" s="403" customFormat="1" ht="15.75" customHeight="1">
      <c r="A721" s="1029" t="s">
        <v>2884</v>
      </c>
      <c r="B721" s="1029"/>
      <c r="C721" s="497"/>
    </row>
    <row r="722" spans="1:8" s="402" customFormat="1" ht="15" hidden="1">
      <c r="A722" s="489"/>
      <c r="B722" s="1030" t="s">
        <v>1069</v>
      </c>
      <c r="C722" s="964" t="s">
        <v>20</v>
      </c>
      <c r="D722" s="1022" t="s">
        <v>4</v>
      </c>
      <c r="E722" s="496" t="s">
        <v>2681</v>
      </c>
      <c r="F722" s="496" t="s">
        <v>5</v>
      </c>
      <c r="G722" s="496" t="s">
        <v>2874</v>
      </c>
    </row>
    <row r="723" spans="1:8" s="402" customFormat="1" ht="15" hidden="1">
      <c r="A723" s="489"/>
      <c r="B723" s="1026"/>
      <c r="C723" s="964"/>
      <c r="D723" s="1023"/>
      <c r="E723" s="495" t="s">
        <v>2680</v>
      </c>
      <c r="F723" s="495" t="s">
        <v>23</v>
      </c>
      <c r="G723" s="495" t="s">
        <v>24</v>
      </c>
    </row>
    <row r="724" spans="1:8" s="402" customFormat="1" ht="15" hidden="1">
      <c r="A724" s="489"/>
      <c r="B724" s="430" t="s">
        <v>2878</v>
      </c>
      <c r="C724" s="429" t="s">
        <v>2883</v>
      </c>
      <c r="D724" s="1031" t="s">
        <v>118</v>
      </c>
      <c r="E724" s="487">
        <f>F724-5</f>
        <v>44014</v>
      </c>
      <c r="F724" s="486">
        <v>44019</v>
      </c>
      <c r="G724" s="486">
        <f>F724+9</f>
        <v>44028</v>
      </c>
    </row>
    <row r="725" spans="1:8" s="402" customFormat="1" hidden="1">
      <c r="A725" s="489"/>
      <c r="B725" s="430" t="s">
        <v>2882</v>
      </c>
      <c r="C725" s="453" t="s">
        <v>2881</v>
      </c>
      <c r="D725" s="1032"/>
      <c r="E725" s="487">
        <f>F725-5</f>
        <v>44021</v>
      </c>
      <c r="F725" s="486">
        <f>F724+7</f>
        <v>44026</v>
      </c>
      <c r="G725" s="486">
        <f>F725+8</f>
        <v>44034</v>
      </c>
      <c r="H725" s="491"/>
    </row>
    <row r="726" spans="1:8" s="402" customFormat="1" ht="15" hidden="1">
      <c r="A726" s="489"/>
      <c r="B726" s="430" t="s">
        <v>2880</v>
      </c>
      <c r="C726" s="453" t="s">
        <v>2879</v>
      </c>
      <c r="D726" s="1032"/>
      <c r="E726" s="487">
        <f>F726-5</f>
        <v>44028</v>
      </c>
      <c r="F726" s="486">
        <f>F725+7</f>
        <v>44033</v>
      </c>
      <c r="G726" s="486">
        <f>F726+8</f>
        <v>44041</v>
      </c>
    </row>
    <row r="727" spans="1:8" s="402" customFormat="1" ht="15" hidden="1">
      <c r="A727" s="489"/>
      <c r="B727" s="430" t="s">
        <v>2878</v>
      </c>
      <c r="C727" s="453" t="s">
        <v>2877</v>
      </c>
      <c r="D727" s="905"/>
      <c r="E727" s="487">
        <f>F727-5</f>
        <v>44035</v>
      </c>
      <c r="F727" s="486">
        <f>F726+7</f>
        <v>44040</v>
      </c>
      <c r="G727" s="486">
        <f>F727+8</f>
        <v>44048</v>
      </c>
    </row>
    <row r="728" spans="1:8" s="402" customFormat="1" ht="15" hidden="1">
      <c r="A728" s="489"/>
      <c r="B728" s="430" t="s">
        <v>2876</v>
      </c>
      <c r="C728" s="453" t="s">
        <v>2875</v>
      </c>
      <c r="D728" s="906"/>
      <c r="E728" s="487">
        <f>F728-5</f>
        <v>44042</v>
      </c>
      <c r="F728" s="486">
        <f>F727+7</f>
        <v>44047</v>
      </c>
      <c r="G728" s="486">
        <f>F728+8</f>
        <v>44055</v>
      </c>
    </row>
    <row r="729" spans="1:8" s="402" customFormat="1" ht="15">
      <c r="A729" s="489"/>
      <c r="B729" s="890" t="s">
        <v>1069</v>
      </c>
      <c r="C729" s="964" t="s">
        <v>20</v>
      </c>
      <c r="D729" s="1022" t="s">
        <v>4</v>
      </c>
      <c r="E729" s="431" t="s">
        <v>2681</v>
      </c>
      <c r="F729" s="431" t="s">
        <v>5</v>
      </c>
      <c r="G729" s="431" t="s">
        <v>2874</v>
      </c>
    </row>
    <row r="730" spans="1:8" s="402" customFormat="1" ht="15">
      <c r="A730" s="489"/>
      <c r="B730" s="890"/>
      <c r="C730" s="964"/>
      <c r="D730" s="1023"/>
      <c r="E730" s="478" t="s">
        <v>2680</v>
      </c>
      <c r="F730" s="478" t="s">
        <v>23</v>
      </c>
      <c r="G730" s="478" t="s">
        <v>24</v>
      </c>
    </row>
    <row r="731" spans="1:8" s="402" customFormat="1" ht="15">
      <c r="A731" s="489"/>
      <c r="B731" s="430" t="s">
        <v>2868</v>
      </c>
      <c r="C731" s="429" t="s">
        <v>2873</v>
      </c>
      <c r="D731" s="921" t="s">
        <v>2839</v>
      </c>
      <c r="E731" s="487">
        <f>F731-5</f>
        <v>45596</v>
      </c>
      <c r="F731" s="466">
        <v>45601</v>
      </c>
      <c r="G731" s="486">
        <f>F731+9</f>
        <v>45610</v>
      </c>
    </row>
    <row r="732" spans="1:8" s="402" customFormat="1">
      <c r="A732" s="489"/>
      <c r="B732" s="430" t="s">
        <v>2872</v>
      </c>
      <c r="C732" s="429" t="s">
        <v>2871</v>
      </c>
      <c r="D732" s="922"/>
      <c r="E732" s="487">
        <f>F732-5</f>
        <v>45603</v>
      </c>
      <c r="F732" s="486">
        <f>F731+7</f>
        <v>45608</v>
      </c>
      <c r="G732" s="486">
        <f>F732+9</f>
        <v>45617</v>
      </c>
      <c r="H732" s="491"/>
    </row>
    <row r="733" spans="1:8" s="402" customFormat="1" ht="15">
      <c r="A733" s="489"/>
      <c r="B733" s="430" t="s">
        <v>2870</v>
      </c>
      <c r="C733" s="429" t="s">
        <v>2869</v>
      </c>
      <c r="D733" s="922"/>
      <c r="E733" s="487">
        <f>F733-5</f>
        <v>45610</v>
      </c>
      <c r="F733" s="486">
        <f>F732+7</f>
        <v>45615</v>
      </c>
      <c r="G733" s="486">
        <f>F733+9</f>
        <v>45624</v>
      </c>
    </row>
    <row r="734" spans="1:8" s="402" customFormat="1" ht="15">
      <c r="A734" s="489"/>
      <c r="B734" s="430" t="s">
        <v>2868</v>
      </c>
      <c r="C734" s="429" t="s">
        <v>2867</v>
      </c>
      <c r="D734" s="922"/>
      <c r="E734" s="487">
        <f>F734-5</f>
        <v>45617</v>
      </c>
      <c r="F734" s="486">
        <f>F733+7</f>
        <v>45622</v>
      </c>
      <c r="G734" s="486">
        <f>F734+9</f>
        <v>45631</v>
      </c>
    </row>
    <row r="735" spans="1:8" s="402" customFormat="1" ht="15" customHeight="1">
      <c r="A735" s="489"/>
      <c r="B735" s="406" t="s">
        <v>2684</v>
      </c>
      <c r="C735" s="406" t="s">
        <v>2683</v>
      </c>
      <c r="D735" s="1024"/>
      <c r="E735" s="487">
        <f>F735-5</f>
        <v>45624</v>
      </c>
      <c r="F735" s="486">
        <f>F734+7</f>
        <v>45629</v>
      </c>
      <c r="G735" s="486">
        <f>F735+9</f>
        <v>45638</v>
      </c>
    </row>
    <row r="736" spans="1:8" s="402" customFormat="1" ht="15" hidden="1" customHeight="1">
      <c r="A736" s="489"/>
      <c r="B736" s="1025"/>
      <c r="C736" s="1027"/>
      <c r="D736" s="922"/>
      <c r="E736" s="494" t="s">
        <v>2681</v>
      </c>
      <c r="F736" s="431" t="s">
        <v>5</v>
      </c>
      <c r="G736" s="493" t="e">
        <f t="shared" ref="G736:G742" si="1">F736+8</f>
        <v>#VALUE!</v>
      </c>
    </row>
    <row r="737" spans="1:8" s="402" customFormat="1" ht="15" hidden="1" customHeight="1">
      <c r="A737" s="489"/>
      <c r="B737" s="1026"/>
      <c r="C737" s="1028"/>
      <c r="D737" s="922"/>
      <c r="E737" s="492" t="s">
        <v>2680</v>
      </c>
      <c r="F737" s="478" t="s">
        <v>23</v>
      </c>
      <c r="G737" s="486" t="e">
        <f t="shared" si="1"/>
        <v>#VALUE!</v>
      </c>
    </row>
    <row r="738" spans="1:8" s="402" customFormat="1" ht="15" hidden="1" customHeight="1">
      <c r="A738" s="489"/>
      <c r="B738" s="429"/>
      <c r="C738" s="490"/>
      <c r="D738" s="922"/>
      <c r="E738" s="487">
        <f>F738-5</f>
        <v>43892</v>
      </c>
      <c r="F738" s="486">
        <v>43897</v>
      </c>
      <c r="G738" s="486">
        <f t="shared" si="1"/>
        <v>43905</v>
      </c>
    </row>
    <row r="739" spans="1:8" s="402" customFormat="1" ht="15.75" hidden="1" customHeight="1">
      <c r="A739" s="489"/>
      <c r="B739" s="429"/>
      <c r="C739" s="488"/>
      <c r="D739" s="1024"/>
      <c r="E739" s="487">
        <f>F739-5</f>
        <v>43899</v>
      </c>
      <c r="F739" s="486">
        <f>F738+7</f>
        <v>43904</v>
      </c>
      <c r="G739" s="486">
        <f t="shared" si="1"/>
        <v>43912</v>
      </c>
      <c r="H739" s="491"/>
    </row>
    <row r="740" spans="1:8" s="402" customFormat="1" ht="15" hidden="1" customHeight="1">
      <c r="A740" s="489"/>
      <c r="B740" s="429"/>
      <c r="C740" s="490"/>
      <c r="D740" s="921"/>
      <c r="E740" s="487">
        <f>F740-5</f>
        <v>43906</v>
      </c>
      <c r="F740" s="486">
        <f>F739+7</f>
        <v>43911</v>
      </c>
      <c r="G740" s="486">
        <f t="shared" si="1"/>
        <v>43919</v>
      </c>
    </row>
    <row r="741" spans="1:8" s="402" customFormat="1" ht="15" hidden="1" customHeight="1">
      <c r="A741" s="489"/>
      <c r="B741" s="429"/>
      <c r="C741" s="490"/>
      <c r="D741" s="922"/>
      <c r="E741" s="487">
        <f>F741-5</f>
        <v>43913</v>
      </c>
      <c r="F741" s="486">
        <f>F740+7</f>
        <v>43918</v>
      </c>
      <c r="G741" s="486">
        <f t="shared" si="1"/>
        <v>43926</v>
      </c>
    </row>
    <row r="742" spans="1:8" s="402" customFormat="1" ht="15" hidden="1" customHeight="1">
      <c r="A742" s="489"/>
      <c r="B742" s="429"/>
      <c r="C742" s="488"/>
      <c r="D742" s="922"/>
      <c r="E742" s="487">
        <f>F742-5</f>
        <v>43920</v>
      </c>
      <c r="F742" s="486">
        <f>F741+7</f>
        <v>43925</v>
      </c>
      <c r="G742" s="486">
        <f t="shared" si="1"/>
        <v>43933</v>
      </c>
    </row>
    <row r="743" spans="1:8" s="422" customFormat="1" ht="18" customHeight="1">
      <c r="A743" s="1029" t="s">
        <v>1843</v>
      </c>
      <c r="B743" s="1029"/>
      <c r="C743" s="452"/>
      <c r="D743" s="481"/>
      <c r="E743" s="450"/>
      <c r="F743" s="485"/>
      <c r="G743" s="485"/>
    </row>
    <row r="744" spans="1:8" s="412" customFormat="1" ht="18" hidden="1" customHeight="1">
      <c r="A744" s="447"/>
      <c r="B744" s="1011" t="s">
        <v>1069</v>
      </c>
      <c r="C744" s="1036" t="s">
        <v>20</v>
      </c>
      <c r="D744" s="1036" t="s">
        <v>4</v>
      </c>
      <c r="E744" s="443" t="s">
        <v>2681</v>
      </c>
      <c r="F744" s="443" t="s">
        <v>5</v>
      </c>
      <c r="G744" s="443" t="s">
        <v>155</v>
      </c>
    </row>
    <row r="745" spans="1:8" s="412" customFormat="1" ht="18" hidden="1" customHeight="1">
      <c r="A745" s="447"/>
      <c r="B745" s="1011"/>
      <c r="C745" s="1037"/>
      <c r="D745" s="1037"/>
      <c r="E745" s="443" t="s">
        <v>2680</v>
      </c>
      <c r="F745" s="443" t="s">
        <v>23</v>
      </c>
      <c r="G745" s="443" t="s">
        <v>24</v>
      </c>
    </row>
    <row r="746" spans="1:8" s="412" customFormat="1" ht="15" hidden="1">
      <c r="A746" s="402"/>
      <c r="B746" s="429"/>
      <c r="C746" s="429"/>
      <c r="D746" s="921" t="s">
        <v>2866</v>
      </c>
      <c r="E746" s="444">
        <f>F746-4</f>
        <v>45348</v>
      </c>
      <c r="F746" s="477">
        <v>45352</v>
      </c>
      <c r="G746" s="477">
        <f>F746+7</f>
        <v>45359</v>
      </c>
    </row>
    <row r="747" spans="1:8" s="412" customFormat="1" ht="15" hidden="1">
      <c r="A747" s="402"/>
      <c r="B747" s="429"/>
      <c r="C747" s="429"/>
      <c r="D747" s="922"/>
      <c r="E747" s="444">
        <f>F747-4</f>
        <v>45355</v>
      </c>
      <c r="F747" s="477">
        <f>F746+7</f>
        <v>45359</v>
      </c>
      <c r="G747" s="477">
        <f>F747+7</f>
        <v>45366</v>
      </c>
    </row>
    <row r="748" spans="1:8" s="412" customFormat="1" ht="15" hidden="1">
      <c r="A748" s="402"/>
      <c r="B748" s="430"/>
      <c r="C748" s="429"/>
      <c r="D748" s="922"/>
      <c r="E748" s="444">
        <f>F748-4</f>
        <v>45362</v>
      </c>
      <c r="F748" s="477">
        <f>F747+7</f>
        <v>45366</v>
      </c>
      <c r="G748" s="477">
        <f>F748+7</f>
        <v>45373</v>
      </c>
    </row>
    <row r="749" spans="1:8" s="412" customFormat="1" ht="15" hidden="1">
      <c r="A749" s="402"/>
      <c r="B749" s="429"/>
      <c r="C749" s="429"/>
      <c r="D749" s="922"/>
      <c r="E749" s="444">
        <f>F749-4</f>
        <v>45369</v>
      </c>
      <c r="F749" s="477">
        <f>F748+7</f>
        <v>45373</v>
      </c>
      <c r="G749" s="477">
        <f>F749+7</f>
        <v>45380</v>
      </c>
    </row>
    <row r="750" spans="1:8" s="412" customFormat="1" ht="15" hidden="1" customHeight="1">
      <c r="A750" s="402"/>
      <c r="B750" s="430"/>
      <c r="C750" s="429"/>
      <c r="D750" s="1024"/>
      <c r="E750" s="444">
        <f>F750-4</f>
        <v>45376</v>
      </c>
      <c r="F750" s="477">
        <f>F749+7</f>
        <v>45380</v>
      </c>
      <c r="G750" s="477">
        <f>F750+7</f>
        <v>45387</v>
      </c>
    </row>
    <row r="751" spans="1:8" s="482" customFormat="1" ht="15">
      <c r="A751" s="484"/>
      <c r="B751" s="890" t="s">
        <v>1069</v>
      </c>
      <c r="C751" s="1033" t="s">
        <v>20</v>
      </c>
      <c r="D751" s="1033" t="s">
        <v>4</v>
      </c>
      <c r="E751" s="483" t="s">
        <v>2681</v>
      </c>
      <c r="F751" s="483" t="s">
        <v>5</v>
      </c>
      <c r="G751" s="483" t="s">
        <v>155</v>
      </c>
    </row>
    <row r="752" spans="1:8" s="412" customFormat="1" ht="15">
      <c r="A752" s="402"/>
      <c r="B752" s="890"/>
      <c r="C752" s="1034"/>
      <c r="D752" s="1034"/>
      <c r="E752" s="478" t="s">
        <v>2680</v>
      </c>
      <c r="F752" s="478" t="s">
        <v>23</v>
      </c>
      <c r="G752" s="478" t="s">
        <v>24</v>
      </c>
    </row>
    <row r="753" spans="1:7" s="412" customFormat="1" ht="15">
      <c r="A753" s="402"/>
      <c r="B753" s="430" t="s">
        <v>2865</v>
      </c>
      <c r="C753" s="429" t="s">
        <v>2720</v>
      </c>
      <c r="D753" s="921" t="s">
        <v>2864</v>
      </c>
      <c r="E753" s="444">
        <f>F753-4</f>
        <v>45593</v>
      </c>
      <c r="F753" s="477">
        <v>45597</v>
      </c>
      <c r="G753" s="477">
        <f>F753+7</f>
        <v>45604</v>
      </c>
    </row>
    <row r="754" spans="1:7" s="412" customFormat="1" ht="15">
      <c r="A754" s="402"/>
      <c r="B754" s="430" t="s">
        <v>2860</v>
      </c>
      <c r="C754" s="429" t="s">
        <v>2863</v>
      </c>
      <c r="D754" s="922"/>
      <c r="E754" s="444">
        <f>F754-4</f>
        <v>45600</v>
      </c>
      <c r="F754" s="477">
        <f>F753+7</f>
        <v>45604</v>
      </c>
      <c r="G754" s="477">
        <f>F754+7</f>
        <v>45611</v>
      </c>
    </row>
    <row r="755" spans="1:7" s="412" customFormat="1" ht="15">
      <c r="A755" s="402"/>
      <c r="B755" s="430" t="s">
        <v>2862</v>
      </c>
      <c r="C755" s="430">
        <v>142</v>
      </c>
      <c r="D755" s="922"/>
      <c r="E755" s="444">
        <f>F755-4</f>
        <v>45607</v>
      </c>
      <c r="F755" s="477">
        <f>F754+7</f>
        <v>45611</v>
      </c>
      <c r="G755" s="477">
        <f>F755+7</f>
        <v>45618</v>
      </c>
    </row>
    <row r="756" spans="1:7" s="412" customFormat="1" ht="15">
      <c r="A756" s="402"/>
      <c r="B756" s="430" t="s">
        <v>2861</v>
      </c>
      <c r="C756" s="430" t="s">
        <v>2718</v>
      </c>
      <c r="D756" s="922"/>
      <c r="E756" s="444">
        <f>F756-4</f>
        <v>45614</v>
      </c>
      <c r="F756" s="477">
        <f>F755+7</f>
        <v>45618</v>
      </c>
      <c r="G756" s="477">
        <f>F756+7</f>
        <v>45625</v>
      </c>
    </row>
    <row r="757" spans="1:7" s="412" customFormat="1" ht="15" customHeight="1">
      <c r="A757" s="402"/>
      <c r="B757" s="430" t="s">
        <v>2860</v>
      </c>
      <c r="C757" s="430" t="s">
        <v>2859</v>
      </c>
      <c r="D757" s="1024"/>
      <c r="E757" s="444">
        <f>F757-4</f>
        <v>45621</v>
      </c>
      <c r="F757" s="477">
        <f>F756+7</f>
        <v>45625</v>
      </c>
      <c r="G757" s="477">
        <f>F757+7</f>
        <v>45632</v>
      </c>
    </row>
    <row r="758" spans="1:7" s="422" customFormat="1" ht="18" customHeight="1">
      <c r="A758" s="1035" t="s">
        <v>2858</v>
      </c>
      <c r="B758" s="1035"/>
      <c r="C758" s="429"/>
      <c r="D758" s="481"/>
      <c r="E758" s="450"/>
      <c r="F758" s="450"/>
      <c r="G758" s="450"/>
    </row>
    <row r="759" spans="1:7" s="412" customFormat="1" ht="18" customHeight="1">
      <c r="A759" s="447"/>
      <c r="B759" s="890" t="s">
        <v>1069</v>
      </c>
      <c r="C759" s="1036" t="s">
        <v>20</v>
      </c>
      <c r="D759" s="1036" t="s">
        <v>4</v>
      </c>
      <c r="E759" s="443" t="s">
        <v>2681</v>
      </c>
      <c r="F759" s="443" t="s">
        <v>5</v>
      </c>
      <c r="G759" s="443" t="s">
        <v>2559</v>
      </c>
    </row>
    <row r="760" spans="1:7" s="412" customFormat="1" ht="18" customHeight="1">
      <c r="A760" s="447"/>
      <c r="B760" s="890"/>
      <c r="C760" s="1037"/>
      <c r="D760" s="1037"/>
      <c r="E760" s="443" t="s">
        <v>2680</v>
      </c>
      <c r="F760" s="443" t="s">
        <v>23</v>
      </c>
      <c r="G760" s="443" t="s">
        <v>24</v>
      </c>
    </row>
    <row r="761" spans="1:7" s="412" customFormat="1" ht="17.25" customHeight="1">
      <c r="A761" s="447"/>
      <c r="B761" s="430" t="s">
        <v>2857</v>
      </c>
      <c r="C761" s="429" t="s">
        <v>2856</v>
      </c>
      <c r="D761" s="912" t="s">
        <v>2855</v>
      </c>
      <c r="E761" s="443">
        <f>F761-5</f>
        <v>45592</v>
      </c>
      <c r="F761" s="466">
        <v>45597</v>
      </c>
      <c r="G761" s="466">
        <f>F761+11</f>
        <v>45608</v>
      </c>
    </row>
    <row r="762" spans="1:7" s="412" customFormat="1" ht="17.25" customHeight="1">
      <c r="A762" s="447"/>
      <c r="B762" s="430" t="s">
        <v>2854</v>
      </c>
      <c r="C762" s="429" t="s">
        <v>2853</v>
      </c>
      <c r="D762" s="912"/>
      <c r="E762" s="443">
        <f>F762-5</f>
        <v>45599</v>
      </c>
      <c r="F762" s="466">
        <f>F761+7</f>
        <v>45604</v>
      </c>
      <c r="G762" s="466">
        <f>F762+11</f>
        <v>45615</v>
      </c>
    </row>
    <row r="763" spans="1:7" s="412" customFormat="1" ht="17.25" customHeight="1">
      <c r="A763" s="447"/>
      <c r="B763" s="430" t="s">
        <v>2852</v>
      </c>
      <c r="C763" s="429" t="s">
        <v>2851</v>
      </c>
      <c r="D763" s="912"/>
      <c r="E763" s="443">
        <f>F763-5</f>
        <v>45606</v>
      </c>
      <c r="F763" s="466">
        <f>F762+7</f>
        <v>45611</v>
      </c>
      <c r="G763" s="466">
        <f>F763+11</f>
        <v>45622</v>
      </c>
    </row>
    <row r="764" spans="1:7" s="412" customFormat="1" ht="17.25" customHeight="1">
      <c r="A764" s="447"/>
      <c r="B764" s="430" t="s">
        <v>2850</v>
      </c>
      <c r="C764" s="429" t="s">
        <v>2849</v>
      </c>
      <c r="D764" s="912"/>
      <c r="E764" s="443">
        <f>F764-5</f>
        <v>45613</v>
      </c>
      <c r="F764" s="466">
        <f>F763+7</f>
        <v>45618</v>
      </c>
      <c r="G764" s="466">
        <f>F764+11</f>
        <v>45629</v>
      </c>
    </row>
    <row r="765" spans="1:7" s="412" customFormat="1" ht="17.25" customHeight="1">
      <c r="B765" s="406" t="s">
        <v>2684</v>
      </c>
      <c r="C765" s="406" t="s">
        <v>2683</v>
      </c>
      <c r="D765" s="912"/>
      <c r="E765" s="443">
        <f>F765-5</f>
        <v>45620</v>
      </c>
      <c r="F765" s="466">
        <f>F764+7</f>
        <v>45625</v>
      </c>
      <c r="G765" s="466">
        <f>F765+11</f>
        <v>45636</v>
      </c>
    </row>
    <row r="766" spans="1:7" s="422" customFormat="1" ht="18" customHeight="1">
      <c r="A766" s="1035" t="s">
        <v>2842</v>
      </c>
      <c r="B766" s="1035"/>
      <c r="C766" s="429"/>
      <c r="D766" s="481"/>
      <c r="E766" s="450"/>
      <c r="F766" s="450"/>
      <c r="G766" s="450"/>
    </row>
    <row r="767" spans="1:7" s="412" customFormat="1" ht="18" hidden="1" customHeight="1">
      <c r="A767" s="447"/>
      <c r="B767" s="1039" t="s">
        <v>1069</v>
      </c>
      <c r="C767" s="1036" t="s">
        <v>20</v>
      </c>
      <c r="D767" s="1036" t="s">
        <v>4</v>
      </c>
      <c r="E767" s="443" t="s">
        <v>2681</v>
      </c>
      <c r="F767" s="443" t="s">
        <v>5</v>
      </c>
      <c r="G767" s="443" t="s">
        <v>2559</v>
      </c>
    </row>
    <row r="768" spans="1:7" s="412" customFormat="1" ht="18" hidden="1" customHeight="1">
      <c r="A768" s="447"/>
      <c r="B768" s="1039"/>
      <c r="C768" s="1037"/>
      <c r="D768" s="1037"/>
      <c r="E768" s="443" t="s">
        <v>2680</v>
      </c>
      <c r="F768" s="443" t="s">
        <v>23</v>
      </c>
      <c r="G768" s="443" t="s">
        <v>24</v>
      </c>
    </row>
    <row r="769" spans="1:7" s="412" customFormat="1" ht="17.25" hidden="1" customHeight="1">
      <c r="A769" s="447"/>
      <c r="B769" s="430" t="s">
        <v>2844</v>
      </c>
      <c r="C769" s="465" t="s">
        <v>2848</v>
      </c>
      <c r="D769" s="912" t="s">
        <v>2839</v>
      </c>
      <c r="E769" s="443">
        <f>F769-5</f>
        <v>44775</v>
      </c>
      <c r="F769" s="466">
        <v>44780</v>
      </c>
      <c r="G769" s="466">
        <f>F769+11</f>
        <v>44791</v>
      </c>
    </row>
    <row r="770" spans="1:7" s="412" customFormat="1" ht="17.25" hidden="1" customHeight="1">
      <c r="A770" s="447"/>
      <c r="B770" s="430" t="s">
        <v>2847</v>
      </c>
      <c r="C770" s="465" t="s">
        <v>2846</v>
      </c>
      <c r="D770" s="912"/>
      <c r="E770" s="443">
        <f>F770-5</f>
        <v>44782</v>
      </c>
      <c r="F770" s="466">
        <f>F769+7</f>
        <v>44787</v>
      </c>
      <c r="G770" s="466">
        <f>F770+11</f>
        <v>44798</v>
      </c>
    </row>
    <row r="771" spans="1:7" s="412" customFormat="1" ht="17.25" hidden="1" customHeight="1">
      <c r="A771" s="447"/>
      <c r="B771" s="430" t="s">
        <v>2841</v>
      </c>
      <c r="C771" s="429" t="s">
        <v>2845</v>
      </c>
      <c r="D771" s="912"/>
      <c r="E771" s="443">
        <f>F771-5</f>
        <v>44789</v>
      </c>
      <c r="F771" s="466">
        <f>F770+7</f>
        <v>44794</v>
      </c>
      <c r="G771" s="466">
        <f>F771+11</f>
        <v>44805</v>
      </c>
    </row>
    <row r="772" spans="1:7" s="412" customFormat="1" ht="17.25" hidden="1" customHeight="1">
      <c r="A772" s="447"/>
      <c r="B772" s="430" t="s">
        <v>2684</v>
      </c>
      <c r="C772" s="429" t="s">
        <v>2683</v>
      </c>
      <c r="D772" s="912"/>
      <c r="E772" s="443">
        <f>F772-5</f>
        <v>44796</v>
      </c>
      <c r="F772" s="466">
        <f>F771+7</f>
        <v>44801</v>
      </c>
      <c r="G772" s="466">
        <f>F772+11</f>
        <v>44812</v>
      </c>
    </row>
    <row r="773" spans="1:7" s="412" customFormat="1" ht="17.25" hidden="1" customHeight="1">
      <c r="B773" s="430" t="s">
        <v>2844</v>
      </c>
      <c r="C773" s="429" t="s">
        <v>2843</v>
      </c>
      <c r="D773" s="912"/>
      <c r="E773" s="443">
        <f>F773-5</f>
        <v>44803</v>
      </c>
      <c r="F773" s="466">
        <f>F772+7</f>
        <v>44808</v>
      </c>
      <c r="G773" s="466">
        <f>F773+11</f>
        <v>44819</v>
      </c>
    </row>
    <row r="774" spans="1:7" s="412" customFormat="1" ht="18" customHeight="1">
      <c r="A774" s="447"/>
      <c r="B774" s="890" t="s">
        <v>1069</v>
      </c>
      <c r="C774" s="1036" t="s">
        <v>20</v>
      </c>
      <c r="D774" s="1036" t="s">
        <v>4</v>
      </c>
      <c r="E774" s="443" t="s">
        <v>2681</v>
      </c>
      <c r="F774" s="443" t="s">
        <v>5</v>
      </c>
      <c r="G774" s="443" t="s">
        <v>2842</v>
      </c>
    </row>
    <row r="775" spans="1:7" s="412" customFormat="1" ht="18" customHeight="1">
      <c r="A775" s="447"/>
      <c r="B775" s="890"/>
      <c r="C775" s="1037"/>
      <c r="D775" s="1037"/>
      <c r="E775" s="443" t="s">
        <v>2680</v>
      </c>
      <c r="F775" s="443" t="s">
        <v>23</v>
      </c>
      <c r="G775" s="443" t="s">
        <v>24</v>
      </c>
    </row>
    <row r="776" spans="1:7" s="412" customFormat="1" ht="17.25" customHeight="1">
      <c r="A776" s="447"/>
      <c r="B776" s="430" t="s">
        <v>2841</v>
      </c>
      <c r="C776" s="429" t="s">
        <v>2840</v>
      </c>
      <c r="D776" s="912" t="s">
        <v>2839</v>
      </c>
      <c r="E776" s="443">
        <f>F776-5</f>
        <v>45594</v>
      </c>
      <c r="F776" s="466">
        <v>45599</v>
      </c>
      <c r="G776" s="466">
        <f>F776+11</f>
        <v>45610</v>
      </c>
    </row>
    <row r="777" spans="1:7" s="412" customFormat="1" ht="17.25" customHeight="1">
      <c r="A777" s="447"/>
      <c r="B777" s="430" t="s">
        <v>2838</v>
      </c>
      <c r="C777" s="429" t="s">
        <v>2837</v>
      </c>
      <c r="D777" s="912"/>
      <c r="E777" s="443">
        <f>F777-5</f>
        <v>45601</v>
      </c>
      <c r="F777" s="466">
        <f>F776+7</f>
        <v>45606</v>
      </c>
      <c r="G777" s="466">
        <f>F777+11</f>
        <v>45617</v>
      </c>
    </row>
    <row r="778" spans="1:7" s="412" customFormat="1" ht="17.25" customHeight="1">
      <c r="A778" s="447"/>
      <c r="B778" s="430" t="s">
        <v>2836</v>
      </c>
      <c r="C778" s="429" t="s">
        <v>2835</v>
      </c>
      <c r="D778" s="912"/>
      <c r="E778" s="443">
        <f>F778-5</f>
        <v>45608</v>
      </c>
      <c r="F778" s="466">
        <f>F777+7</f>
        <v>45613</v>
      </c>
      <c r="G778" s="466">
        <f>F778+11</f>
        <v>45624</v>
      </c>
    </row>
    <row r="779" spans="1:7" s="412" customFormat="1" ht="17.25" customHeight="1">
      <c r="A779" s="447"/>
      <c r="B779" s="430" t="s">
        <v>2834</v>
      </c>
      <c r="C779" s="429" t="s">
        <v>2833</v>
      </c>
      <c r="D779" s="912"/>
      <c r="E779" s="443">
        <f>F779-5</f>
        <v>45615</v>
      </c>
      <c r="F779" s="466">
        <f>F778+7</f>
        <v>45620</v>
      </c>
      <c r="G779" s="466">
        <f>F779+11</f>
        <v>45631</v>
      </c>
    </row>
    <row r="780" spans="1:7" s="412" customFormat="1" ht="17.25" customHeight="1">
      <c r="B780" s="406" t="s">
        <v>2684</v>
      </c>
      <c r="C780" s="406" t="s">
        <v>2683</v>
      </c>
      <c r="D780" s="912"/>
      <c r="E780" s="443">
        <f>F780-5</f>
        <v>45622</v>
      </c>
      <c r="F780" s="466">
        <f>F779+7</f>
        <v>45627</v>
      </c>
      <c r="G780" s="466">
        <f>F780+11</f>
        <v>45638</v>
      </c>
    </row>
    <row r="781" spans="1:7" s="422" customFormat="1" ht="18" hidden="1" customHeight="1">
      <c r="A781" s="1035" t="s">
        <v>2832</v>
      </c>
      <c r="B781" s="1035"/>
      <c r="C781" s="452"/>
      <c r="D781" s="481"/>
      <c r="E781" s="450"/>
      <c r="F781" s="450"/>
      <c r="G781" s="450"/>
    </row>
    <row r="782" spans="1:7" s="412" customFormat="1" ht="18" hidden="1" customHeight="1">
      <c r="A782" s="447"/>
      <c r="B782" s="1038" t="s">
        <v>1069</v>
      </c>
      <c r="C782" s="1036" t="s">
        <v>20</v>
      </c>
      <c r="D782" s="1036" t="s">
        <v>4</v>
      </c>
      <c r="E782" s="443" t="s">
        <v>2681</v>
      </c>
      <c r="F782" s="443" t="s">
        <v>5</v>
      </c>
      <c r="G782" s="443" t="s">
        <v>2832</v>
      </c>
    </row>
    <row r="783" spans="1:7" s="412" customFormat="1" ht="18" hidden="1" customHeight="1">
      <c r="A783" s="447"/>
      <c r="B783" s="1038"/>
      <c r="C783" s="1037"/>
      <c r="D783" s="1037"/>
      <c r="E783" s="443" t="s">
        <v>2680</v>
      </c>
      <c r="F783" s="443" t="s">
        <v>23</v>
      </c>
      <c r="G783" s="443" t="s">
        <v>24</v>
      </c>
    </row>
    <row r="784" spans="1:7" s="412" customFormat="1" ht="17.25" hidden="1" customHeight="1">
      <c r="A784" s="447"/>
      <c r="B784" s="430" t="s">
        <v>2831</v>
      </c>
      <c r="C784" s="429" t="s">
        <v>2830</v>
      </c>
      <c r="D784" s="921" t="s">
        <v>2829</v>
      </c>
      <c r="E784" s="443">
        <f>F784-5</f>
        <v>44923</v>
      </c>
      <c r="F784" s="466">
        <v>44928</v>
      </c>
      <c r="G784" s="466">
        <f>F784+9</f>
        <v>44937</v>
      </c>
    </row>
    <row r="785" spans="1:7" s="412" customFormat="1" ht="17.25" hidden="1" customHeight="1">
      <c r="A785" s="447"/>
      <c r="B785" s="430" t="s">
        <v>2828</v>
      </c>
      <c r="C785" s="429" t="s">
        <v>2827</v>
      </c>
      <c r="D785" s="922"/>
      <c r="E785" s="443">
        <f>F785-5</f>
        <v>44930</v>
      </c>
      <c r="F785" s="466">
        <f>F784+7</f>
        <v>44935</v>
      </c>
      <c r="G785" s="466">
        <f>F785+9</f>
        <v>44944</v>
      </c>
    </row>
    <row r="786" spans="1:7" s="412" customFormat="1" ht="17.25" hidden="1" customHeight="1">
      <c r="A786" s="447"/>
      <c r="B786" s="430" t="s">
        <v>2684</v>
      </c>
      <c r="C786" s="429" t="s">
        <v>2683</v>
      </c>
      <c r="D786" s="922"/>
      <c r="E786" s="443">
        <f>F786-5</f>
        <v>44937</v>
      </c>
      <c r="F786" s="466">
        <f>F785+7</f>
        <v>44942</v>
      </c>
      <c r="G786" s="466">
        <f>F786+9</f>
        <v>44951</v>
      </c>
    </row>
    <row r="787" spans="1:7" s="412" customFormat="1" ht="17.25" hidden="1" customHeight="1">
      <c r="A787" s="447"/>
      <c r="B787" s="430" t="s">
        <v>2684</v>
      </c>
      <c r="C787" s="429" t="s">
        <v>2683</v>
      </c>
      <c r="D787" s="922"/>
      <c r="E787" s="443">
        <f>F787-5</f>
        <v>44944</v>
      </c>
      <c r="F787" s="466">
        <f>F786+7</f>
        <v>44949</v>
      </c>
      <c r="G787" s="466">
        <f>F787+9</f>
        <v>44958</v>
      </c>
    </row>
    <row r="788" spans="1:7" s="412" customFormat="1" ht="17.25" hidden="1" customHeight="1">
      <c r="A788" s="447"/>
      <c r="B788" s="430" t="s">
        <v>2684</v>
      </c>
      <c r="C788" s="429" t="s">
        <v>2683</v>
      </c>
      <c r="D788" s="1024"/>
      <c r="E788" s="443">
        <f>F788-5</f>
        <v>44951</v>
      </c>
      <c r="F788" s="466">
        <f>F787+7</f>
        <v>44956</v>
      </c>
      <c r="G788" s="466">
        <f>F788+9</f>
        <v>44965</v>
      </c>
    </row>
    <row r="789" spans="1:7" s="460" customFormat="1" ht="15">
      <c r="A789" s="1044" t="s">
        <v>2826</v>
      </c>
      <c r="B789" s="1045"/>
      <c r="E789" s="480"/>
      <c r="F789" s="479"/>
      <c r="G789" s="479"/>
    </row>
    <row r="790" spans="1:7" s="412" customFormat="1" ht="15" customHeight="1">
      <c r="A790" s="402"/>
      <c r="B790" s="890" t="s">
        <v>1069</v>
      </c>
      <c r="C790" s="1036" t="s">
        <v>20</v>
      </c>
      <c r="D790" s="1036" t="s">
        <v>4</v>
      </c>
      <c r="E790" s="431" t="s">
        <v>2825</v>
      </c>
      <c r="F790" s="431" t="s">
        <v>5</v>
      </c>
      <c r="G790" s="431" t="s">
        <v>163</v>
      </c>
    </row>
    <row r="791" spans="1:7" s="412" customFormat="1" ht="15">
      <c r="A791" s="402"/>
      <c r="B791" s="890"/>
      <c r="C791" s="1037"/>
      <c r="D791" s="1037"/>
      <c r="E791" s="478" t="s">
        <v>2680</v>
      </c>
      <c r="F791" s="478" t="s">
        <v>23</v>
      </c>
      <c r="G791" s="478" t="s">
        <v>24</v>
      </c>
    </row>
    <row r="792" spans="1:7" s="412" customFormat="1" ht="15">
      <c r="A792" s="402"/>
      <c r="B792" s="430" t="s">
        <v>2824</v>
      </c>
      <c r="C792" s="429" t="s">
        <v>2823</v>
      </c>
      <c r="D792" s="921" t="s">
        <v>2799</v>
      </c>
      <c r="E792" s="443">
        <f>F792-3</f>
        <v>45600</v>
      </c>
      <c r="F792" s="477">
        <v>45603</v>
      </c>
      <c r="G792" s="477">
        <f>F792+21</f>
        <v>45624</v>
      </c>
    </row>
    <row r="793" spans="1:7" s="412" customFormat="1" ht="15">
      <c r="A793" s="402"/>
      <c r="B793" s="430" t="s">
        <v>2781</v>
      </c>
      <c r="C793" s="429" t="s">
        <v>2781</v>
      </c>
      <c r="D793" s="922"/>
      <c r="E793" s="443">
        <f>F793-3</f>
        <v>45607</v>
      </c>
      <c r="F793" s="477">
        <f>F792+7</f>
        <v>45610</v>
      </c>
      <c r="G793" s="477">
        <f>F793+21</f>
        <v>45631</v>
      </c>
    </row>
    <row r="794" spans="1:7" s="412" customFormat="1" ht="15">
      <c r="A794" s="402"/>
      <c r="B794" s="430" t="s">
        <v>2822</v>
      </c>
      <c r="C794" s="429" t="s">
        <v>2821</v>
      </c>
      <c r="D794" s="922"/>
      <c r="E794" s="443">
        <f>F794-3</f>
        <v>45614</v>
      </c>
      <c r="F794" s="477">
        <f>F793+7</f>
        <v>45617</v>
      </c>
      <c r="G794" s="477">
        <f>F794+21</f>
        <v>45638</v>
      </c>
    </row>
    <row r="795" spans="1:7" s="412" customFormat="1" ht="15">
      <c r="A795" s="402"/>
      <c r="B795" s="430" t="s">
        <v>2820</v>
      </c>
      <c r="C795" s="429" t="s">
        <v>2819</v>
      </c>
      <c r="D795" s="922"/>
      <c r="E795" s="443">
        <f>F795-3</f>
        <v>45621</v>
      </c>
      <c r="F795" s="477">
        <f>F794+7</f>
        <v>45624</v>
      </c>
      <c r="G795" s="477">
        <f>F795+21</f>
        <v>45645</v>
      </c>
    </row>
    <row r="796" spans="1:7" s="412" customFormat="1" ht="15">
      <c r="A796" s="402"/>
      <c r="B796" s="406" t="s">
        <v>2684</v>
      </c>
      <c r="C796" s="406" t="s">
        <v>2683</v>
      </c>
      <c r="D796" s="1024"/>
      <c r="E796" s="443">
        <f>F796-3</f>
        <v>45628</v>
      </c>
      <c r="F796" s="477">
        <f>F795+7</f>
        <v>45631</v>
      </c>
      <c r="G796" s="477">
        <f>F796+21</f>
        <v>45652</v>
      </c>
    </row>
    <row r="797" spans="1:7" s="412" customFormat="1" ht="15" customHeight="1">
      <c r="A797" s="402"/>
      <c r="B797" s="1040" t="s">
        <v>1069</v>
      </c>
      <c r="C797" s="1036" t="s">
        <v>20</v>
      </c>
      <c r="D797" s="1036" t="s">
        <v>4</v>
      </c>
      <c r="E797" s="431" t="s">
        <v>2681</v>
      </c>
      <c r="F797" s="431" t="s">
        <v>5</v>
      </c>
      <c r="G797" s="431" t="s">
        <v>163</v>
      </c>
    </row>
    <row r="798" spans="1:7" s="412" customFormat="1" ht="15">
      <c r="A798" s="402"/>
      <c r="B798" s="1041"/>
      <c r="C798" s="1034"/>
      <c r="D798" s="1034"/>
      <c r="E798" s="478" t="s">
        <v>2680</v>
      </c>
      <c r="F798" s="478" t="s">
        <v>23</v>
      </c>
      <c r="G798" s="478" t="s">
        <v>24</v>
      </c>
    </row>
    <row r="799" spans="1:7" s="412" customFormat="1" ht="15">
      <c r="A799" s="402"/>
      <c r="B799" s="430" t="s">
        <v>2807</v>
      </c>
      <c r="C799" s="429" t="s">
        <v>2818</v>
      </c>
      <c r="D799" s="921" t="s">
        <v>2772</v>
      </c>
      <c r="E799" s="443">
        <f>F799-5</f>
        <v>45596</v>
      </c>
      <c r="F799" s="477">
        <v>45601</v>
      </c>
      <c r="G799" s="477">
        <f>F799+21</f>
        <v>45622</v>
      </c>
    </row>
    <row r="800" spans="1:7" s="412" customFormat="1" ht="15">
      <c r="A800" s="402"/>
      <c r="B800" s="455" t="s">
        <v>2745</v>
      </c>
      <c r="C800" s="453" t="s">
        <v>2817</v>
      </c>
      <c r="D800" s="922"/>
      <c r="E800" s="443">
        <f>F800-5</f>
        <v>45603</v>
      </c>
      <c r="F800" s="477">
        <f>F799+7</f>
        <v>45608</v>
      </c>
      <c r="G800" s="477">
        <f>F800+21</f>
        <v>45629</v>
      </c>
    </row>
    <row r="801" spans="1:7" s="412" customFormat="1" ht="15">
      <c r="A801" s="402"/>
      <c r="B801" s="430" t="s">
        <v>2816</v>
      </c>
      <c r="C801" s="429" t="s">
        <v>1744</v>
      </c>
      <c r="D801" s="922"/>
      <c r="E801" s="443">
        <f>F801-5</f>
        <v>45610</v>
      </c>
      <c r="F801" s="477">
        <f>F800+7</f>
        <v>45615</v>
      </c>
      <c r="G801" s="477">
        <f>F801+21</f>
        <v>45636</v>
      </c>
    </row>
    <row r="802" spans="1:7" s="412" customFormat="1" ht="15">
      <c r="A802" s="402"/>
      <c r="B802" s="430" t="s">
        <v>2815</v>
      </c>
      <c r="C802" s="429" t="s">
        <v>2814</v>
      </c>
      <c r="D802" s="922"/>
      <c r="E802" s="443">
        <f>F802-5</f>
        <v>45617</v>
      </c>
      <c r="F802" s="477">
        <f>F801+7</f>
        <v>45622</v>
      </c>
      <c r="G802" s="477">
        <f>F802+21</f>
        <v>45643</v>
      </c>
    </row>
    <row r="803" spans="1:7" s="412" customFormat="1" ht="15">
      <c r="A803" s="402"/>
      <c r="B803" s="406" t="s">
        <v>2684</v>
      </c>
      <c r="C803" s="406" t="s">
        <v>2683</v>
      </c>
      <c r="D803" s="1024"/>
      <c r="E803" s="443">
        <f>F803-5</f>
        <v>45624</v>
      </c>
      <c r="F803" s="477">
        <f>F802+7</f>
        <v>45629</v>
      </c>
      <c r="G803" s="477">
        <f>F803+21</f>
        <v>45650</v>
      </c>
    </row>
    <row r="804" spans="1:7" s="412" customFormat="1" ht="15" hidden="1" customHeight="1">
      <c r="A804" s="402"/>
      <c r="B804" s="1042" t="s">
        <v>1069</v>
      </c>
      <c r="C804" s="1036" t="s">
        <v>20</v>
      </c>
      <c r="D804" s="1036" t="s">
        <v>4</v>
      </c>
      <c r="E804" s="431" t="s">
        <v>2681</v>
      </c>
      <c r="F804" s="431" t="s">
        <v>5</v>
      </c>
      <c r="G804" s="431" t="s">
        <v>163</v>
      </c>
    </row>
    <row r="805" spans="1:7" s="412" customFormat="1" ht="15" hidden="1">
      <c r="A805" s="402"/>
      <c r="B805" s="1043"/>
      <c r="C805" s="1034"/>
      <c r="D805" s="1034"/>
      <c r="E805" s="478" t="s">
        <v>2680</v>
      </c>
      <c r="F805" s="478" t="s">
        <v>23</v>
      </c>
      <c r="G805" s="478" t="s">
        <v>24</v>
      </c>
    </row>
    <row r="806" spans="1:7" s="412" customFormat="1" ht="15" hidden="1">
      <c r="A806" s="402"/>
      <c r="B806" s="430" t="s">
        <v>2813</v>
      </c>
      <c r="C806" s="429" t="s">
        <v>2812</v>
      </c>
      <c r="D806" s="921" t="s">
        <v>2802</v>
      </c>
      <c r="E806" s="443">
        <f>F806-3</f>
        <v>45381</v>
      </c>
      <c r="F806" s="477">
        <v>45384</v>
      </c>
      <c r="G806" s="477">
        <f>F806+21</f>
        <v>45405</v>
      </c>
    </row>
    <row r="807" spans="1:7" s="412" customFormat="1" ht="15" hidden="1">
      <c r="A807" s="402"/>
      <c r="B807" s="455" t="s">
        <v>2811</v>
      </c>
      <c r="C807" s="453" t="s">
        <v>2810</v>
      </c>
      <c r="D807" s="922"/>
      <c r="E807" s="443">
        <f>F807-3</f>
        <v>45388</v>
      </c>
      <c r="F807" s="477">
        <f>F806+7</f>
        <v>45391</v>
      </c>
      <c r="G807" s="477">
        <f>F807+21</f>
        <v>45412</v>
      </c>
    </row>
    <row r="808" spans="1:7" s="412" customFormat="1" ht="15" hidden="1">
      <c r="A808" s="402"/>
      <c r="B808" s="430" t="s">
        <v>2809</v>
      </c>
      <c r="C808" s="429" t="s">
        <v>2808</v>
      </c>
      <c r="D808" s="922"/>
      <c r="E808" s="443">
        <f>F808-3</f>
        <v>45395</v>
      </c>
      <c r="F808" s="477">
        <f>F807+7</f>
        <v>45398</v>
      </c>
      <c r="G808" s="477">
        <f>F808+21</f>
        <v>45419</v>
      </c>
    </row>
    <row r="809" spans="1:7" s="412" customFormat="1" ht="15" hidden="1">
      <c r="A809" s="402"/>
      <c r="B809" s="430" t="s">
        <v>2807</v>
      </c>
      <c r="C809" s="429" t="s">
        <v>2806</v>
      </c>
      <c r="D809" s="922"/>
      <c r="E809" s="443">
        <f>F809-3</f>
        <v>45402</v>
      </c>
      <c r="F809" s="477">
        <f>F808+7</f>
        <v>45405</v>
      </c>
      <c r="G809" s="477">
        <f>F809+21</f>
        <v>45426</v>
      </c>
    </row>
    <row r="810" spans="1:7" s="412" customFormat="1" ht="15" hidden="1">
      <c r="A810" s="402"/>
      <c r="B810" s="430" t="s">
        <v>2805</v>
      </c>
      <c r="C810" s="429" t="s">
        <v>2804</v>
      </c>
      <c r="D810" s="1024"/>
      <c r="E810" s="443">
        <f>F810-3</f>
        <v>45409</v>
      </c>
      <c r="F810" s="477">
        <f>F809+7</f>
        <v>45412</v>
      </c>
      <c r="G810" s="477">
        <f>F810+21</f>
        <v>45433</v>
      </c>
    </row>
    <row r="811" spans="1:7" s="412" customFormat="1" ht="15">
      <c r="A811" s="402"/>
      <c r="B811" s="476"/>
      <c r="C811" s="475"/>
      <c r="D811" s="474"/>
      <c r="E811" s="473"/>
      <c r="F811" s="472"/>
      <c r="G811" s="472"/>
    </row>
    <row r="812" spans="1:7" s="468" customFormat="1" ht="18" customHeight="1">
      <c r="A812" s="1035" t="s">
        <v>2803</v>
      </c>
      <c r="B812" s="1035"/>
      <c r="C812" s="471"/>
      <c r="D812" s="470"/>
      <c r="E812" s="469"/>
      <c r="F812" s="469"/>
      <c r="G812" s="469"/>
    </row>
    <row r="813" spans="1:7" s="412" customFormat="1" ht="18" hidden="1" customHeight="1">
      <c r="A813" s="447"/>
      <c r="B813" s="1046" t="s">
        <v>19</v>
      </c>
      <c r="C813" s="1036" t="s">
        <v>20</v>
      </c>
      <c r="D813" s="1036" t="s">
        <v>4</v>
      </c>
      <c r="E813" s="443" t="s">
        <v>2681</v>
      </c>
      <c r="F813" s="443" t="s">
        <v>5</v>
      </c>
      <c r="G813" s="443" t="s">
        <v>1</v>
      </c>
    </row>
    <row r="814" spans="1:7" s="412" customFormat="1" ht="18" hidden="1" customHeight="1">
      <c r="A814" s="447"/>
      <c r="B814" s="1047"/>
      <c r="C814" s="1037"/>
      <c r="D814" s="1037"/>
      <c r="E814" s="443" t="s">
        <v>2680</v>
      </c>
      <c r="F814" s="443" t="s">
        <v>23</v>
      </c>
      <c r="G814" s="443" t="s">
        <v>24</v>
      </c>
    </row>
    <row r="815" spans="1:7" s="412" customFormat="1" ht="17.25" hidden="1" customHeight="1">
      <c r="A815" s="447"/>
      <c r="B815" s="429"/>
      <c r="C815" s="429"/>
      <c r="D815" s="912" t="s">
        <v>2802</v>
      </c>
      <c r="E815" s="443">
        <f>F815-5</f>
        <v>43739</v>
      </c>
      <c r="F815" s="466">
        <v>43744</v>
      </c>
      <c r="G815" s="466">
        <f>F815+18</f>
        <v>43762</v>
      </c>
    </row>
    <row r="816" spans="1:7" s="412" customFormat="1" ht="17.25" hidden="1" customHeight="1">
      <c r="A816" s="447"/>
      <c r="B816" s="429"/>
      <c r="C816" s="429"/>
      <c r="D816" s="912"/>
      <c r="E816" s="443">
        <f>F816-5</f>
        <v>43746</v>
      </c>
      <c r="F816" s="466">
        <f>F815+7</f>
        <v>43751</v>
      </c>
      <c r="G816" s="466">
        <f>F816+18</f>
        <v>43769</v>
      </c>
    </row>
    <row r="817" spans="1:8" s="412" customFormat="1" ht="17.25" hidden="1" customHeight="1">
      <c r="A817" s="447"/>
      <c r="B817" s="429"/>
      <c r="C817" s="429"/>
      <c r="D817" s="912"/>
      <c r="E817" s="443">
        <f>F817-5</f>
        <v>43753</v>
      </c>
      <c r="F817" s="466">
        <f>F816+7</f>
        <v>43758</v>
      </c>
      <c r="G817" s="466">
        <f>F817+18</f>
        <v>43776</v>
      </c>
    </row>
    <row r="818" spans="1:8" s="412" customFormat="1" ht="17.25" hidden="1" customHeight="1">
      <c r="A818" s="447"/>
      <c r="B818" s="429"/>
      <c r="C818" s="429"/>
      <c r="D818" s="912"/>
      <c r="E818" s="443">
        <f>F818-5</f>
        <v>43760</v>
      </c>
      <c r="F818" s="466">
        <f>F817+7</f>
        <v>43765</v>
      </c>
      <c r="G818" s="466">
        <f>F818+18</f>
        <v>43783</v>
      </c>
    </row>
    <row r="819" spans="1:8" s="412" customFormat="1" ht="17.25" hidden="1" customHeight="1">
      <c r="B819" s="429"/>
      <c r="C819" s="453"/>
      <c r="D819" s="912"/>
      <c r="E819" s="443">
        <f>F819-5</f>
        <v>43767</v>
      </c>
      <c r="F819" s="466">
        <f>F818+7</f>
        <v>43772</v>
      </c>
      <c r="G819" s="466">
        <f>F819+18</f>
        <v>43790</v>
      </c>
    </row>
    <row r="820" spans="1:8" s="412" customFormat="1" ht="18" customHeight="1">
      <c r="A820" s="447"/>
      <c r="B820" s="890" t="s">
        <v>1069</v>
      </c>
      <c r="C820" s="1036" t="s">
        <v>1315</v>
      </c>
      <c r="D820" s="1036" t="s">
        <v>4</v>
      </c>
      <c r="E820" s="443" t="s">
        <v>2681</v>
      </c>
      <c r="F820" s="443" t="s">
        <v>5</v>
      </c>
      <c r="G820" s="443" t="s">
        <v>1</v>
      </c>
    </row>
    <row r="821" spans="1:8" s="412" customFormat="1" ht="20.25" customHeight="1">
      <c r="A821" s="447"/>
      <c r="B821" s="890"/>
      <c r="C821" s="1037"/>
      <c r="D821" s="1037"/>
      <c r="E821" s="443" t="s">
        <v>2680</v>
      </c>
      <c r="F821" s="443" t="s">
        <v>23</v>
      </c>
      <c r="G821" s="443" t="s">
        <v>24</v>
      </c>
    </row>
    <row r="822" spans="1:8" s="412" customFormat="1" ht="17.25" customHeight="1">
      <c r="A822" s="447"/>
      <c r="B822" s="429" t="s">
        <v>2801</v>
      </c>
      <c r="C822" s="453" t="s">
        <v>2800</v>
      </c>
      <c r="D822" s="912" t="s">
        <v>2799</v>
      </c>
      <c r="E822" s="443">
        <f>F822-4</f>
        <v>45596</v>
      </c>
      <c r="F822" s="466">
        <v>45600</v>
      </c>
      <c r="G822" s="466">
        <f>F822+18</f>
        <v>45618</v>
      </c>
    </row>
    <row r="823" spans="1:8" s="412" customFormat="1" ht="17.25" customHeight="1">
      <c r="A823" s="447"/>
      <c r="B823" s="430" t="s">
        <v>2798</v>
      </c>
      <c r="C823" s="429" t="s">
        <v>2797</v>
      </c>
      <c r="D823" s="912"/>
      <c r="E823" s="443">
        <f>F823-4</f>
        <v>45603</v>
      </c>
      <c r="F823" s="466">
        <f>F822+7</f>
        <v>45607</v>
      </c>
      <c r="G823" s="466">
        <f>F823+18</f>
        <v>45625</v>
      </c>
    </row>
    <row r="824" spans="1:8" s="412" customFormat="1" ht="17.25" customHeight="1">
      <c r="A824" s="447"/>
      <c r="B824" s="430" t="s">
        <v>2796</v>
      </c>
      <c r="C824" s="429" t="s">
        <v>2794</v>
      </c>
      <c r="D824" s="912"/>
      <c r="E824" s="443">
        <f>F824-4</f>
        <v>45610</v>
      </c>
      <c r="F824" s="466">
        <f>F823+7</f>
        <v>45614</v>
      </c>
      <c r="G824" s="466">
        <f>F824+18</f>
        <v>45632</v>
      </c>
      <c r="H824" s="467"/>
    </row>
    <row r="825" spans="1:8" s="412" customFormat="1" ht="17.25" customHeight="1">
      <c r="A825" s="447"/>
      <c r="B825" s="429" t="s">
        <v>2795</v>
      </c>
      <c r="C825" s="453" t="s">
        <v>2794</v>
      </c>
      <c r="D825" s="912"/>
      <c r="E825" s="443">
        <f>F825-4</f>
        <v>45617</v>
      </c>
      <c r="F825" s="466">
        <f>F824+7</f>
        <v>45621</v>
      </c>
      <c r="G825" s="466">
        <f>F825+18</f>
        <v>45639</v>
      </c>
    </row>
    <row r="826" spans="1:8" s="412" customFormat="1" ht="17.25" customHeight="1">
      <c r="B826" s="429"/>
      <c r="C826" s="453"/>
      <c r="D826" s="912"/>
      <c r="E826" s="443">
        <f>F826-4</f>
        <v>45624</v>
      </c>
      <c r="F826" s="466">
        <f>F825+7</f>
        <v>45628</v>
      </c>
      <c r="G826" s="466">
        <f>F826+18</f>
        <v>45646</v>
      </c>
    </row>
    <row r="827" spans="1:8" s="412" customFormat="1" ht="18" customHeight="1">
      <c r="A827" s="447"/>
      <c r="B827" s="1040" t="s">
        <v>1069</v>
      </c>
      <c r="C827" s="1036" t="s">
        <v>1910</v>
      </c>
      <c r="D827" s="1036" t="s">
        <v>4</v>
      </c>
      <c r="E827" s="443" t="s">
        <v>2681</v>
      </c>
      <c r="F827" s="443" t="s">
        <v>5</v>
      </c>
      <c r="G827" s="443" t="s">
        <v>1</v>
      </c>
    </row>
    <row r="828" spans="1:8" s="412" customFormat="1" ht="20.25" customHeight="1">
      <c r="A828" s="447"/>
      <c r="B828" s="1041"/>
      <c r="C828" s="1037"/>
      <c r="D828" s="1037"/>
      <c r="E828" s="443" t="s">
        <v>2680</v>
      </c>
      <c r="F828" s="443" t="s">
        <v>23</v>
      </c>
      <c r="G828" s="443" t="s">
        <v>24</v>
      </c>
    </row>
    <row r="829" spans="1:8" s="412" customFormat="1" ht="17.25" customHeight="1">
      <c r="A829" s="447"/>
      <c r="B829" s="429" t="s">
        <v>2793</v>
      </c>
      <c r="C829" s="453" t="s">
        <v>2792</v>
      </c>
      <c r="D829" s="912" t="s">
        <v>2772</v>
      </c>
      <c r="E829" s="443">
        <f>F829-3</f>
        <v>45596</v>
      </c>
      <c r="F829" s="466">
        <v>45599</v>
      </c>
      <c r="G829" s="466">
        <f>F829+18</f>
        <v>45617</v>
      </c>
    </row>
    <row r="830" spans="1:8" s="412" customFormat="1" ht="17.25" customHeight="1">
      <c r="A830" s="447"/>
      <c r="B830" s="430" t="s">
        <v>2791</v>
      </c>
      <c r="C830" s="429" t="s">
        <v>2790</v>
      </c>
      <c r="D830" s="912"/>
      <c r="E830" s="443">
        <f>F830-3</f>
        <v>45603</v>
      </c>
      <c r="F830" s="466">
        <f>F829+7</f>
        <v>45606</v>
      </c>
      <c r="G830" s="466">
        <f>F830+18</f>
        <v>45624</v>
      </c>
    </row>
    <row r="831" spans="1:8" s="412" customFormat="1" ht="17.25" customHeight="1">
      <c r="A831" s="447"/>
      <c r="B831" s="430" t="s">
        <v>2789</v>
      </c>
      <c r="C831" s="429" t="s">
        <v>2788</v>
      </c>
      <c r="D831" s="912"/>
      <c r="E831" s="443">
        <f>F831-3</f>
        <v>45610</v>
      </c>
      <c r="F831" s="466">
        <f>F830+7</f>
        <v>45613</v>
      </c>
      <c r="G831" s="466">
        <f>F831+18</f>
        <v>45631</v>
      </c>
      <c r="H831" s="467"/>
    </row>
    <row r="832" spans="1:8" s="412" customFormat="1" ht="17.25" customHeight="1">
      <c r="A832" s="447"/>
      <c r="B832" s="430" t="s">
        <v>2787</v>
      </c>
      <c r="C832" s="429" t="s">
        <v>2786</v>
      </c>
      <c r="D832" s="912"/>
      <c r="E832" s="443">
        <f>F832-3</f>
        <v>45617</v>
      </c>
      <c r="F832" s="466">
        <f>F831+7</f>
        <v>45620</v>
      </c>
      <c r="G832" s="466">
        <f>F832+18</f>
        <v>45638</v>
      </c>
    </row>
    <row r="833" spans="1:7" s="412" customFormat="1" ht="17.25" customHeight="1">
      <c r="B833" s="429" t="s">
        <v>1063</v>
      </c>
      <c r="C833" s="453" t="s">
        <v>2683</v>
      </c>
      <c r="D833" s="912"/>
      <c r="E833" s="443">
        <f>F833-3</f>
        <v>45624</v>
      </c>
      <c r="F833" s="466">
        <f>F832+7</f>
        <v>45627</v>
      </c>
      <c r="G833" s="466">
        <f>F833+18</f>
        <v>45645</v>
      </c>
    </row>
    <row r="834" spans="1:7" s="460" customFormat="1">
      <c r="A834" s="1044" t="s">
        <v>2785</v>
      </c>
      <c r="B834" s="1044"/>
      <c r="C834" s="464"/>
      <c r="D834" s="463"/>
      <c r="E834" s="462"/>
      <c r="F834" s="461"/>
      <c r="G834" s="461"/>
    </row>
    <row r="835" spans="1:7" s="412" customFormat="1" ht="15" hidden="1">
      <c r="A835" s="454"/>
      <c r="B835" s="929" t="s">
        <v>1069</v>
      </c>
      <c r="C835" s="1036" t="s">
        <v>20</v>
      </c>
      <c r="D835" s="1048" t="s">
        <v>4</v>
      </c>
      <c r="E835" s="443" t="s">
        <v>2681</v>
      </c>
      <c r="F835" s="443" t="s">
        <v>5</v>
      </c>
      <c r="G835" s="443" t="s">
        <v>166</v>
      </c>
    </row>
    <row r="836" spans="1:7" s="412" customFormat="1" ht="15" hidden="1">
      <c r="A836" s="454"/>
      <c r="B836" s="929"/>
      <c r="C836" s="1034"/>
      <c r="D836" s="1049"/>
      <c r="E836" s="443" t="s">
        <v>2680</v>
      </c>
      <c r="F836" s="443" t="s">
        <v>23</v>
      </c>
      <c r="G836" s="443" t="s">
        <v>24</v>
      </c>
    </row>
    <row r="837" spans="1:7" s="412" customFormat="1" ht="15" hidden="1">
      <c r="A837" s="454"/>
      <c r="B837" s="453" t="s">
        <v>2784</v>
      </c>
      <c r="C837" s="453" t="s">
        <v>2783</v>
      </c>
      <c r="D837" s="907" t="s">
        <v>2782</v>
      </c>
      <c r="E837" s="444">
        <f>F837-5</f>
        <v>45075</v>
      </c>
      <c r="F837" s="418">
        <v>45080</v>
      </c>
      <c r="G837" s="443">
        <f>F837+21</f>
        <v>45101</v>
      </c>
    </row>
    <row r="838" spans="1:7" s="412" customFormat="1" ht="15" hidden="1">
      <c r="A838" s="454"/>
      <c r="B838" s="453" t="s">
        <v>2781</v>
      </c>
      <c r="C838" s="453" t="s">
        <v>1020</v>
      </c>
      <c r="D838" s="908"/>
      <c r="E838" s="444">
        <f>F838-5</f>
        <v>45082</v>
      </c>
      <c r="F838" s="443">
        <f>F837+7</f>
        <v>45087</v>
      </c>
      <c r="G838" s="443">
        <f>F838+17</f>
        <v>45104</v>
      </c>
    </row>
    <row r="839" spans="1:7" s="412" customFormat="1" ht="15" hidden="1">
      <c r="A839" s="454"/>
      <c r="B839" s="453" t="s">
        <v>2780</v>
      </c>
      <c r="C839" s="453" t="s">
        <v>2779</v>
      </c>
      <c r="D839" s="908"/>
      <c r="E839" s="444">
        <f>F839-5</f>
        <v>45089</v>
      </c>
      <c r="F839" s="443">
        <f>F838+7</f>
        <v>45094</v>
      </c>
      <c r="G839" s="443">
        <f>F839+17</f>
        <v>45111</v>
      </c>
    </row>
    <row r="840" spans="1:7" s="412" customFormat="1" ht="15" hidden="1">
      <c r="A840" s="454"/>
      <c r="B840" s="453" t="s">
        <v>2778</v>
      </c>
      <c r="C840" s="453" t="s">
        <v>2777</v>
      </c>
      <c r="D840" s="908"/>
      <c r="E840" s="444">
        <f>F840-5</f>
        <v>45096</v>
      </c>
      <c r="F840" s="443">
        <f>F839+7</f>
        <v>45101</v>
      </c>
      <c r="G840" s="443">
        <f>F840+17</f>
        <v>45118</v>
      </c>
    </row>
    <row r="841" spans="1:7" s="412" customFormat="1" ht="15.75" hidden="1" customHeight="1">
      <c r="A841" s="454"/>
      <c r="B841" s="453" t="s">
        <v>2776</v>
      </c>
      <c r="C841" s="453" t="s">
        <v>2775</v>
      </c>
      <c r="D841" s="909"/>
      <c r="E841" s="444">
        <f>F841-5</f>
        <v>45103</v>
      </c>
      <c r="F841" s="443">
        <f>F840+7</f>
        <v>45108</v>
      </c>
      <c r="G841" s="443">
        <f>F841+17</f>
        <v>45125</v>
      </c>
    </row>
    <row r="842" spans="1:7" s="412" customFormat="1" ht="15">
      <c r="A842" s="454"/>
      <c r="B842" s="1040" t="s">
        <v>1623</v>
      </c>
      <c r="C842" s="1036" t="s">
        <v>20</v>
      </c>
      <c r="D842" s="1048" t="s">
        <v>4</v>
      </c>
      <c r="E842" s="443" t="s">
        <v>2681</v>
      </c>
      <c r="F842" s="443" t="s">
        <v>5</v>
      </c>
      <c r="G842" s="443" t="s">
        <v>166</v>
      </c>
    </row>
    <row r="843" spans="1:7" s="412" customFormat="1" ht="15">
      <c r="A843" s="454"/>
      <c r="B843" s="1041"/>
      <c r="C843" s="1034"/>
      <c r="D843" s="1049"/>
      <c r="E843" s="443" t="s">
        <v>2680</v>
      </c>
      <c r="F843" s="443" t="s">
        <v>23</v>
      </c>
      <c r="G843" s="443" t="s">
        <v>24</v>
      </c>
    </row>
    <row r="844" spans="1:7" s="412" customFormat="1" ht="15">
      <c r="A844" s="454"/>
      <c r="B844" s="430" t="s">
        <v>2774</v>
      </c>
      <c r="C844" s="429" t="s">
        <v>2773</v>
      </c>
      <c r="D844" s="907" t="s">
        <v>2772</v>
      </c>
      <c r="E844" s="444">
        <f>F844-5</f>
        <v>45597</v>
      </c>
      <c r="F844" s="418">
        <v>45602</v>
      </c>
      <c r="G844" s="443">
        <f>F844+21</f>
        <v>45623</v>
      </c>
    </row>
    <row r="845" spans="1:7" s="412" customFormat="1" ht="15">
      <c r="A845" s="454"/>
      <c r="B845" s="430" t="s">
        <v>2771</v>
      </c>
      <c r="C845" s="465" t="s">
        <v>2770</v>
      </c>
      <c r="D845" s="908"/>
      <c r="E845" s="444">
        <f>F845-5</f>
        <v>45604</v>
      </c>
      <c r="F845" s="443">
        <f>F844+7</f>
        <v>45609</v>
      </c>
      <c r="G845" s="443">
        <f>F845+17</f>
        <v>45626</v>
      </c>
    </row>
    <row r="846" spans="1:7" s="412" customFormat="1" ht="15">
      <c r="A846" s="454"/>
      <c r="B846" s="429" t="s">
        <v>2769</v>
      </c>
      <c r="C846" s="465" t="s">
        <v>2768</v>
      </c>
      <c r="D846" s="908"/>
      <c r="E846" s="444">
        <f>F846-5</f>
        <v>45611</v>
      </c>
      <c r="F846" s="443">
        <f>F845+7</f>
        <v>45616</v>
      </c>
      <c r="G846" s="443">
        <f>F846+17</f>
        <v>45633</v>
      </c>
    </row>
    <row r="847" spans="1:7" s="412" customFormat="1" ht="15">
      <c r="A847" s="454"/>
      <c r="B847" s="429" t="s">
        <v>2684</v>
      </c>
      <c r="C847" s="453" t="s">
        <v>2683</v>
      </c>
      <c r="D847" s="908"/>
      <c r="E847" s="444">
        <f>F847-5</f>
        <v>45618</v>
      </c>
      <c r="F847" s="443">
        <f>F846+7</f>
        <v>45623</v>
      </c>
      <c r="G847" s="443">
        <f>F847+17</f>
        <v>45640</v>
      </c>
    </row>
    <row r="848" spans="1:7" s="412" customFormat="1" ht="15.95" customHeight="1">
      <c r="A848" s="454"/>
      <c r="B848" s="429" t="s">
        <v>2684</v>
      </c>
      <c r="C848" s="453" t="s">
        <v>2683</v>
      </c>
      <c r="D848" s="909"/>
      <c r="E848" s="444">
        <f>F848-5</f>
        <v>45625</v>
      </c>
      <c r="F848" s="443">
        <f>F847+7</f>
        <v>45630</v>
      </c>
      <c r="G848" s="443">
        <f>F848+17</f>
        <v>45647</v>
      </c>
    </row>
    <row r="849" spans="1:7" s="460" customFormat="1">
      <c r="A849" s="1044" t="s">
        <v>1312</v>
      </c>
      <c r="B849" s="1044"/>
      <c r="C849" s="464"/>
      <c r="D849" s="463"/>
      <c r="E849" s="462"/>
      <c r="F849" s="461"/>
      <c r="G849" s="461"/>
    </row>
    <row r="850" spans="1:7" s="412" customFormat="1" ht="15" hidden="1">
      <c r="A850" s="454"/>
      <c r="B850" s="1050" t="s">
        <v>1069</v>
      </c>
      <c r="C850" s="1036" t="s">
        <v>20</v>
      </c>
      <c r="D850" s="1048" t="s">
        <v>4</v>
      </c>
      <c r="E850" s="443" t="s">
        <v>2681</v>
      </c>
      <c r="F850" s="443" t="s">
        <v>5</v>
      </c>
      <c r="G850" s="443" t="s">
        <v>1312</v>
      </c>
    </row>
    <row r="851" spans="1:7" s="412" customFormat="1" ht="15" hidden="1">
      <c r="A851" s="454"/>
      <c r="B851" s="1050"/>
      <c r="C851" s="1034"/>
      <c r="D851" s="1049"/>
      <c r="E851" s="443" t="s">
        <v>2680</v>
      </c>
      <c r="F851" s="443" t="s">
        <v>23</v>
      </c>
      <c r="G851" s="443" t="s">
        <v>24</v>
      </c>
    </row>
    <row r="852" spans="1:7" s="412" customFormat="1" ht="15" hidden="1">
      <c r="A852" s="454"/>
      <c r="B852" s="430" t="s">
        <v>2684</v>
      </c>
      <c r="C852" s="429" t="s">
        <v>1184</v>
      </c>
      <c r="D852" s="907" t="s">
        <v>2767</v>
      </c>
      <c r="E852" s="444">
        <f>F852-6</f>
        <v>44834</v>
      </c>
      <c r="F852" s="443">
        <v>44840</v>
      </c>
      <c r="G852" s="443">
        <f>F852+20</f>
        <v>44860</v>
      </c>
    </row>
    <row r="853" spans="1:7" s="412" customFormat="1" ht="15" hidden="1">
      <c r="A853" s="454"/>
      <c r="B853" s="455" t="s">
        <v>2766</v>
      </c>
      <c r="C853" s="453" t="s">
        <v>2765</v>
      </c>
      <c r="D853" s="908"/>
      <c r="E853" s="444">
        <f>F853-6</f>
        <v>44841</v>
      </c>
      <c r="F853" s="443">
        <f>F852+7</f>
        <v>44847</v>
      </c>
      <c r="G853" s="443">
        <f>F853+20</f>
        <v>44867</v>
      </c>
    </row>
    <row r="854" spans="1:7" s="412" customFormat="1" ht="15" hidden="1">
      <c r="A854" s="454"/>
      <c r="B854" s="429" t="s">
        <v>2764</v>
      </c>
      <c r="C854" s="453" t="s">
        <v>2763</v>
      </c>
      <c r="D854" s="908"/>
      <c r="E854" s="444">
        <f>F854-6</f>
        <v>44848</v>
      </c>
      <c r="F854" s="443">
        <f>F853+7</f>
        <v>44854</v>
      </c>
      <c r="G854" s="443">
        <f>F854+20</f>
        <v>44874</v>
      </c>
    </row>
    <row r="855" spans="1:7" s="412" customFormat="1" ht="15" hidden="1">
      <c r="A855" s="454"/>
      <c r="B855" s="455" t="s">
        <v>2762</v>
      </c>
      <c r="C855" s="453" t="s">
        <v>2761</v>
      </c>
      <c r="D855" s="908"/>
      <c r="E855" s="444">
        <f>F855-6</f>
        <v>44855</v>
      </c>
      <c r="F855" s="443">
        <f>F854+7</f>
        <v>44861</v>
      </c>
      <c r="G855" s="443">
        <f>F855+20</f>
        <v>44881</v>
      </c>
    </row>
    <row r="856" spans="1:7" s="412" customFormat="1" ht="15.95" hidden="1" customHeight="1">
      <c r="A856" s="454"/>
      <c r="B856" s="455" t="s">
        <v>2760</v>
      </c>
      <c r="C856" s="453" t="s">
        <v>2759</v>
      </c>
      <c r="D856" s="909"/>
      <c r="E856" s="444">
        <f>F856-6</f>
        <v>44862</v>
      </c>
      <c r="F856" s="443">
        <f>F855+7</f>
        <v>44868</v>
      </c>
      <c r="G856" s="443">
        <f>F856+20</f>
        <v>44888</v>
      </c>
    </row>
    <row r="857" spans="1:7" s="412" customFormat="1" ht="15" hidden="1">
      <c r="A857" s="454"/>
      <c r="B857" s="980" t="s">
        <v>1069</v>
      </c>
      <c r="C857" s="1036" t="s">
        <v>20</v>
      </c>
      <c r="D857" s="1048" t="s">
        <v>4</v>
      </c>
      <c r="E857" s="443" t="s">
        <v>2681</v>
      </c>
      <c r="F857" s="443" t="s">
        <v>5</v>
      </c>
      <c r="G857" s="443" t="s">
        <v>1312</v>
      </c>
    </row>
    <row r="858" spans="1:7" s="412" customFormat="1" ht="15" hidden="1">
      <c r="A858" s="454"/>
      <c r="B858" s="980"/>
      <c r="C858" s="1034"/>
      <c r="D858" s="1049"/>
      <c r="E858" s="443" t="s">
        <v>2680</v>
      </c>
      <c r="F858" s="443" t="s">
        <v>23</v>
      </c>
      <c r="G858" s="443" t="s">
        <v>24</v>
      </c>
    </row>
    <row r="859" spans="1:7" s="412" customFormat="1" ht="15" hidden="1">
      <c r="A859" s="454"/>
      <c r="B859" s="455" t="s">
        <v>2758</v>
      </c>
      <c r="C859" s="453" t="s">
        <v>2757</v>
      </c>
      <c r="D859" s="907" t="s">
        <v>2756</v>
      </c>
      <c r="E859" s="444">
        <f>F859-6</f>
        <v>44862</v>
      </c>
      <c r="F859" s="443">
        <v>44868</v>
      </c>
      <c r="G859" s="443">
        <f>F859+23</f>
        <v>44891</v>
      </c>
    </row>
    <row r="860" spans="1:7" s="412" customFormat="1" ht="15" hidden="1">
      <c r="A860" s="454"/>
      <c r="B860" s="455" t="s">
        <v>2755</v>
      </c>
      <c r="C860" s="453" t="s">
        <v>2754</v>
      </c>
      <c r="D860" s="908"/>
      <c r="E860" s="444">
        <f>F860-6</f>
        <v>44869</v>
      </c>
      <c r="F860" s="443">
        <f>F859+7</f>
        <v>44875</v>
      </c>
      <c r="G860" s="443">
        <f>F860+23</f>
        <v>44898</v>
      </c>
    </row>
    <row r="861" spans="1:7" s="412" customFormat="1" ht="15" hidden="1">
      <c r="A861" s="454"/>
      <c r="B861" s="455" t="s">
        <v>2684</v>
      </c>
      <c r="C861" s="453" t="s">
        <v>2683</v>
      </c>
      <c r="D861" s="908"/>
      <c r="E861" s="444">
        <f>F861-6</f>
        <v>44876</v>
      </c>
      <c r="F861" s="443">
        <f>F860+7</f>
        <v>44882</v>
      </c>
      <c r="G861" s="443">
        <f>F861+23</f>
        <v>44905</v>
      </c>
    </row>
    <row r="862" spans="1:7" s="412" customFormat="1" ht="15" hidden="1">
      <c r="A862" s="454"/>
      <c r="B862" s="455" t="s">
        <v>2684</v>
      </c>
      <c r="C862" s="453" t="s">
        <v>2683</v>
      </c>
      <c r="D862" s="908"/>
      <c r="E862" s="444">
        <f>F862-6</f>
        <v>44883</v>
      </c>
      <c r="F862" s="443">
        <f>F861+7</f>
        <v>44889</v>
      </c>
      <c r="G862" s="443">
        <f>F862+23</f>
        <v>44912</v>
      </c>
    </row>
    <row r="863" spans="1:7" s="412" customFormat="1" ht="15.95" hidden="1" customHeight="1">
      <c r="A863" s="454"/>
      <c r="B863" s="455" t="s">
        <v>2684</v>
      </c>
      <c r="C863" s="453" t="s">
        <v>2683</v>
      </c>
      <c r="D863" s="909"/>
      <c r="E863" s="444">
        <f>F863-6</f>
        <v>44890</v>
      </c>
      <c r="F863" s="443">
        <f>F862+7</f>
        <v>44896</v>
      </c>
      <c r="G863" s="443">
        <f>F863+23</f>
        <v>44919</v>
      </c>
    </row>
    <row r="864" spans="1:7" s="412" customFormat="1" ht="15">
      <c r="A864" s="454"/>
      <c r="B864" s="890" t="s">
        <v>1069</v>
      </c>
      <c r="C864" s="1036" t="s">
        <v>20</v>
      </c>
      <c r="D864" s="1048" t="s">
        <v>4</v>
      </c>
      <c r="E864" s="443" t="s">
        <v>2681</v>
      </c>
      <c r="F864" s="443" t="s">
        <v>5</v>
      </c>
      <c r="G864" s="443" t="s">
        <v>2753</v>
      </c>
    </row>
    <row r="865" spans="1:7" s="412" customFormat="1" ht="15">
      <c r="A865" s="454"/>
      <c r="B865" s="890"/>
      <c r="C865" s="1034"/>
      <c r="D865" s="1049"/>
      <c r="E865" s="443" t="s">
        <v>2680</v>
      </c>
      <c r="F865" s="443" t="s">
        <v>23</v>
      </c>
      <c r="G865" s="443" t="s">
        <v>24</v>
      </c>
    </row>
    <row r="866" spans="1:7" s="412" customFormat="1" ht="15">
      <c r="A866" s="454"/>
      <c r="B866" s="430" t="s">
        <v>2752</v>
      </c>
      <c r="C866" s="453" t="s">
        <v>2751</v>
      </c>
      <c r="D866" s="938" t="s">
        <v>2750</v>
      </c>
      <c r="E866" s="444">
        <f>F866-5</f>
        <v>45597</v>
      </c>
      <c r="F866" s="443">
        <v>45602</v>
      </c>
      <c r="G866" s="443">
        <f>F866+22</f>
        <v>45624</v>
      </c>
    </row>
    <row r="867" spans="1:7" s="412" customFormat="1" ht="15">
      <c r="A867" s="454"/>
      <c r="B867" s="430" t="s">
        <v>2749</v>
      </c>
      <c r="C867" s="429" t="s">
        <v>2748</v>
      </c>
      <c r="D867" s="938"/>
      <c r="E867" s="444">
        <f>F867-5</f>
        <v>45604</v>
      </c>
      <c r="F867" s="443">
        <f>F866+7</f>
        <v>45609</v>
      </c>
      <c r="G867" s="443">
        <f>F867+22</f>
        <v>45631</v>
      </c>
    </row>
    <row r="868" spans="1:7" s="412" customFormat="1" ht="15">
      <c r="A868" s="454"/>
      <c r="B868" s="430" t="s">
        <v>2747</v>
      </c>
      <c r="C868" s="429" t="s">
        <v>2746</v>
      </c>
      <c r="D868" s="938"/>
      <c r="E868" s="444">
        <f>F868-5</f>
        <v>45611</v>
      </c>
      <c r="F868" s="443">
        <f>F867+7</f>
        <v>45616</v>
      </c>
      <c r="G868" s="443">
        <f>F868+22</f>
        <v>45638</v>
      </c>
    </row>
    <row r="869" spans="1:7" s="412" customFormat="1" ht="15">
      <c r="A869" s="454"/>
      <c r="B869" s="429" t="s">
        <v>2684</v>
      </c>
      <c r="C869" s="453" t="s">
        <v>2683</v>
      </c>
      <c r="D869" s="938"/>
      <c r="E869" s="444">
        <f>F869-5</f>
        <v>45618</v>
      </c>
      <c r="F869" s="443">
        <f>F868+7</f>
        <v>45623</v>
      </c>
      <c r="G869" s="443">
        <f>F869+22</f>
        <v>45645</v>
      </c>
    </row>
    <row r="870" spans="1:7" s="412" customFormat="1" ht="15.95" customHeight="1">
      <c r="A870" s="454"/>
      <c r="B870" s="429" t="s">
        <v>2684</v>
      </c>
      <c r="C870" s="453" t="s">
        <v>2683</v>
      </c>
      <c r="D870" s="938"/>
      <c r="E870" s="444">
        <f>F870-5</f>
        <v>45625</v>
      </c>
      <c r="F870" s="443">
        <f>F869+7</f>
        <v>45630</v>
      </c>
      <c r="G870" s="443">
        <f>F870+22</f>
        <v>45652</v>
      </c>
    </row>
    <row r="871" spans="1:7" s="412" customFormat="1" ht="15" hidden="1">
      <c r="A871" s="454"/>
      <c r="B871" s="929" t="s">
        <v>1069</v>
      </c>
      <c r="C871" s="1036" t="s">
        <v>20</v>
      </c>
      <c r="D871" s="1051" t="s">
        <v>4</v>
      </c>
      <c r="E871" s="443" t="s">
        <v>2681</v>
      </c>
      <c r="F871" s="443" t="s">
        <v>5</v>
      </c>
      <c r="G871" s="443" t="s">
        <v>1312</v>
      </c>
    </row>
    <row r="872" spans="1:7" s="412" customFormat="1" ht="15" hidden="1">
      <c r="A872" s="454"/>
      <c r="B872" s="929"/>
      <c r="C872" s="1034"/>
      <c r="D872" s="1049"/>
      <c r="E872" s="443" t="s">
        <v>2680</v>
      </c>
      <c r="F872" s="443" t="s">
        <v>23</v>
      </c>
      <c r="G872" s="443" t="s">
        <v>24</v>
      </c>
    </row>
    <row r="873" spans="1:7" s="412" customFormat="1" ht="15" hidden="1">
      <c r="A873" s="454"/>
      <c r="B873" s="430" t="s">
        <v>2745</v>
      </c>
      <c r="C873" s="429" t="s">
        <v>2744</v>
      </c>
      <c r="D873" s="907" t="s">
        <v>2743</v>
      </c>
      <c r="E873" s="444">
        <f>F873-6</f>
        <v>45014</v>
      </c>
      <c r="F873" s="443">
        <v>45020</v>
      </c>
      <c r="G873" s="443">
        <f>F873+23</f>
        <v>45043</v>
      </c>
    </row>
    <row r="874" spans="1:7" s="412" customFormat="1" ht="15" hidden="1">
      <c r="A874" s="454"/>
      <c r="B874" s="455" t="s">
        <v>2742</v>
      </c>
      <c r="C874" s="453" t="s">
        <v>2741</v>
      </c>
      <c r="D874" s="908"/>
      <c r="E874" s="444">
        <f>F874-6</f>
        <v>45021</v>
      </c>
      <c r="F874" s="443">
        <f>F873+7</f>
        <v>45027</v>
      </c>
      <c r="G874" s="443">
        <f>F874+23</f>
        <v>45050</v>
      </c>
    </row>
    <row r="875" spans="1:7" s="412" customFormat="1" ht="15" hidden="1">
      <c r="A875" s="454"/>
      <c r="B875" s="430" t="s">
        <v>2740</v>
      </c>
      <c r="C875" s="429" t="s">
        <v>2739</v>
      </c>
      <c r="D875" s="908"/>
      <c r="E875" s="444">
        <f>F875-6</f>
        <v>45028</v>
      </c>
      <c r="F875" s="443">
        <f>F874+7</f>
        <v>45034</v>
      </c>
      <c r="G875" s="443">
        <f>F875+23</f>
        <v>45057</v>
      </c>
    </row>
    <row r="876" spans="1:7" s="412" customFormat="1" ht="15" hidden="1">
      <c r="A876" s="454"/>
      <c r="B876" s="455" t="s">
        <v>2738</v>
      </c>
      <c r="C876" s="453" t="s">
        <v>2737</v>
      </c>
      <c r="D876" s="908"/>
      <c r="E876" s="444">
        <f>F876-6</f>
        <v>45035</v>
      </c>
      <c r="F876" s="443">
        <f>F875+7</f>
        <v>45041</v>
      </c>
      <c r="G876" s="443">
        <f>F876+23</f>
        <v>45064</v>
      </c>
    </row>
    <row r="877" spans="1:7" s="412" customFormat="1" ht="15.95" hidden="1" customHeight="1">
      <c r="A877" s="454"/>
      <c r="B877" s="430" t="s">
        <v>2736</v>
      </c>
      <c r="C877" s="429" t="s">
        <v>2735</v>
      </c>
      <c r="D877" s="909"/>
      <c r="E877" s="444">
        <f>F877-6</f>
        <v>45042</v>
      </c>
      <c r="F877" s="443">
        <f>F876+7</f>
        <v>45048</v>
      </c>
      <c r="G877" s="443">
        <f>F877+23</f>
        <v>45071</v>
      </c>
    </row>
    <row r="878" spans="1:7" s="422" customFormat="1">
      <c r="A878" s="1044" t="s">
        <v>2734</v>
      </c>
      <c r="B878" s="1044"/>
      <c r="C878" s="459"/>
      <c r="D878" s="458"/>
      <c r="E878" s="457"/>
      <c r="F878" s="456"/>
      <c r="G878" s="456"/>
    </row>
    <row r="879" spans="1:7" s="412" customFormat="1" ht="15">
      <c r="A879" s="454"/>
      <c r="B879" s="890" t="s">
        <v>1069</v>
      </c>
      <c r="C879" s="1036" t="s">
        <v>20</v>
      </c>
      <c r="D879" s="1036" t="s">
        <v>4</v>
      </c>
      <c r="E879" s="443" t="s">
        <v>2681</v>
      </c>
      <c r="F879" s="443" t="s">
        <v>5</v>
      </c>
      <c r="G879" s="443" t="s">
        <v>94</v>
      </c>
    </row>
    <row r="880" spans="1:7" s="412" customFormat="1" ht="15">
      <c r="A880" s="454"/>
      <c r="B880" s="890"/>
      <c r="C880" s="1037"/>
      <c r="D880" s="1037"/>
      <c r="E880" s="443" t="s">
        <v>2680</v>
      </c>
      <c r="F880" s="443" t="s">
        <v>23</v>
      </c>
      <c r="G880" s="443" t="s">
        <v>24</v>
      </c>
    </row>
    <row r="881" spans="1:7" s="412" customFormat="1" ht="15">
      <c r="A881" s="454"/>
      <c r="B881" s="455" t="s">
        <v>2733</v>
      </c>
      <c r="C881" s="455" t="s">
        <v>2732</v>
      </c>
      <c r="D881" s="912" t="s">
        <v>2731</v>
      </c>
      <c r="E881" s="444">
        <f>F881-6</f>
        <v>45595</v>
      </c>
      <c r="F881" s="443">
        <v>45601</v>
      </c>
      <c r="G881" s="443">
        <f t="shared" ref="G881:G912" si="2">F881+13</f>
        <v>45614</v>
      </c>
    </row>
    <row r="882" spans="1:7" s="412" customFormat="1" ht="15">
      <c r="A882" s="454"/>
      <c r="B882" s="455" t="s">
        <v>2730</v>
      </c>
      <c r="C882" s="455" t="s">
        <v>2728</v>
      </c>
      <c r="D882" s="912"/>
      <c r="E882" s="444">
        <f>F882-6</f>
        <v>45602</v>
      </c>
      <c r="F882" s="443">
        <f>F881+7</f>
        <v>45608</v>
      </c>
      <c r="G882" s="443">
        <f t="shared" si="2"/>
        <v>45621</v>
      </c>
    </row>
    <row r="883" spans="1:7" s="412" customFormat="1" ht="15">
      <c r="A883" s="454"/>
      <c r="B883" s="455" t="s">
        <v>2729</v>
      </c>
      <c r="C883" s="455" t="s">
        <v>2728</v>
      </c>
      <c r="D883" s="912"/>
      <c r="E883" s="444">
        <f>F883-6</f>
        <v>45609</v>
      </c>
      <c r="F883" s="443">
        <f>F882+7</f>
        <v>45615</v>
      </c>
      <c r="G883" s="443">
        <f t="shared" si="2"/>
        <v>45628</v>
      </c>
    </row>
    <row r="884" spans="1:7" s="412" customFormat="1" ht="15">
      <c r="A884" s="454"/>
      <c r="B884" s="406" t="s">
        <v>2684</v>
      </c>
      <c r="C884" s="406" t="s">
        <v>2683</v>
      </c>
      <c r="D884" s="912"/>
      <c r="E884" s="444">
        <f>F884-6</f>
        <v>45616</v>
      </c>
      <c r="F884" s="443">
        <f>F883+7</f>
        <v>45622</v>
      </c>
      <c r="G884" s="443">
        <f t="shared" si="2"/>
        <v>45635</v>
      </c>
    </row>
    <row r="885" spans="1:7" s="412" customFormat="1" ht="15">
      <c r="A885" s="454"/>
      <c r="B885" s="406" t="s">
        <v>2684</v>
      </c>
      <c r="C885" s="406" t="s">
        <v>2683</v>
      </c>
      <c r="D885" s="912"/>
      <c r="E885" s="444">
        <f>F885-6</f>
        <v>45623</v>
      </c>
      <c r="F885" s="443">
        <f>F884+7</f>
        <v>45629</v>
      </c>
      <c r="G885" s="443">
        <f t="shared" si="2"/>
        <v>45642</v>
      </c>
    </row>
    <row r="886" spans="1:7" s="412" customFormat="1" ht="15" hidden="1">
      <c r="A886" s="454"/>
      <c r="B886" s="980" t="s">
        <v>1069</v>
      </c>
      <c r="C886" s="1036" t="s">
        <v>20</v>
      </c>
      <c r="D886" s="1036" t="s">
        <v>4</v>
      </c>
      <c r="E886" s="443" t="s">
        <v>2681</v>
      </c>
      <c r="F886" s="443" t="s">
        <v>5</v>
      </c>
      <c r="G886" s="443" t="e">
        <f t="shared" si="2"/>
        <v>#VALUE!</v>
      </c>
    </row>
    <row r="887" spans="1:7" s="412" customFormat="1" ht="15" hidden="1">
      <c r="A887" s="454"/>
      <c r="B887" s="980"/>
      <c r="C887" s="1037"/>
      <c r="D887" s="1037"/>
      <c r="E887" s="443" t="s">
        <v>2680</v>
      </c>
      <c r="F887" s="443" t="s">
        <v>23</v>
      </c>
      <c r="G887" s="443" t="e">
        <f t="shared" si="2"/>
        <v>#VALUE!</v>
      </c>
    </row>
    <row r="888" spans="1:7" s="412" customFormat="1" ht="15" hidden="1">
      <c r="A888" s="454"/>
      <c r="B888" s="430" t="s">
        <v>2712</v>
      </c>
      <c r="C888" s="429" t="s">
        <v>2727</v>
      </c>
      <c r="D888" s="912" t="s">
        <v>2726</v>
      </c>
      <c r="E888" s="444">
        <f>F888-6</f>
        <v>44860</v>
      </c>
      <c r="F888" s="443">
        <v>44866</v>
      </c>
      <c r="G888" s="443">
        <f t="shared" si="2"/>
        <v>44879</v>
      </c>
    </row>
    <row r="889" spans="1:7" s="412" customFormat="1" ht="15" hidden="1">
      <c r="A889" s="454"/>
      <c r="B889" s="430" t="s">
        <v>2725</v>
      </c>
      <c r="C889" s="429" t="s">
        <v>2724</v>
      </c>
      <c r="D889" s="912"/>
      <c r="E889" s="444">
        <f>F889-6</f>
        <v>44867</v>
      </c>
      <c r="F889" s="443">
        <f>F888+7</f>
        <v>44873</v>
      </c>
      <c r="G889" s="443">
        <f t="shared" si="2"/>
        <v>44886</v>
      </c>
    </row>
    <row r="890" spans="1:7" s="412" customFormat="1" ht="15" hidden="1">
      <c r="A890" s="454"/>
      <c r="B890" s="430" t="s">
        <v>2723</v>
      </c>
      <c r="C890" s="429" t="s">
        <v>2722</v>
      </c>
      <c r="D890" s="912"/>
      <c r="E890" s="444">
        <f>F890-6</f>
        <v>44874</v>
      </c>
      <c r="F890" s="443">
        <f>F889+7</f>
        <v>44880</v>
      </c>
      <c r="G890" s="443">
        <f t="shared" si="2"/>
        <v>44893</v>
      </c>
    </row>
    <row r="891" spans="1:7" s="412" customFormat="1" ht="15" hidden="1">
      <c r="A891" s="454"/>
      <c r="B891" s="455" t="s">
        <v>2721</v>
      </c>
      <c r="C891" s="453" t="s">
        <v>2720</v>
      </c>
      <c r="D891" s="912"/>
      <c r="E891" s="444">
        <f>F891-6</f>
        <v>44881</v>
      </c>
      <c r="F891" s="443">
        <f>F890+7</f>
        <v>44887</v>
      </c>
      <c r="G891" s="443">
        <f t="shared" si="2"/>
        <v>44900</v>
      </c>
    </row>
    <row r="892" spans="1:7" s="412" customFormat="1" ht="15" hidden="1">
      <c r="A892" s="454"/>
      <c r="B892" s="455" t="s">
        <v>2719</v>
      </c>
      <c r="C892" s="453" t="s">
        <v>2718</v>
      </c>
      <c r="D892" s="912"/>
      <c r="E892" s="444">
        <f>F892-6</f>
        <v>44888</v>
      </c>
      <c r="F892" s="443">
        <f>F891+7</f>
        <v>44894</v>
      </c>
      <c r="G892" s="443">
        <f t="shared" si="2"/>
        <v>44907</v>
      </c>
    </row>
    <row r="893" spans="1:7" s="412" customFormat="1" ht="15" hidden="1">
      <c r="A893" s="454"/>
      <c r="B893" s="1053" t="s">
        <v>1069</v>
      </c>
      <c r="C893" s="1036" t="s">
        <v>20</v>
      </c>
      <c r="D893" s="1036" t="s">
        <v>4</v>
      </c>
      <c r="E893" s="443" t="s">
        <v>2681</v>
      </c>
      <c r="F893" s="443" t="s">
        <v>5</v>
      </c>
      <c r="G893" s="443" t="e">
        <f t="shared" si="2"/>
        <v>#VALUE!</v>
      </c>
    </row>
    <row r="894" spans="1:7" s="412" customFormat="1" ht="15" hidden="1">
      <c r="A894" s="454"/>
      <c r="B894" s="1054"/>
      <c r="C894" s="1037"/>
      <c r="D894" s="1037"/>
      <c r="E894" s="443" t="s">
        <v>2680</v>
      </c>
      <c r="F894" s="443" t="s">
        <v>23</v>
      </c>
      <c r="G894" s="443" t="e">
        <f t="shared" si="2"/>
        <v>#VALUE!</v>
      </c>
    </row>
    <row r="895" spans="1:7" s="412" customFormat="1" ht="15" hidden="1">
      <c r="A895" s="454"/>
      <c r="B895" s="430"/>
      <c r="C895" s="429"/>
      <c r="D895" s="912" t="s">
        <v>118</v>
      </c>
      <c r="E895" s="444">
        <f>F895-5</f>
        <v>44621</v>
      </c>
      <c r="F895" s="443">
        <v>44626</v>
      </c>
      <c r="G895" s="443">
        <f t="shared" si="2"/>
        <v>44639</v>
      </c>
    </row>
    <row r="896" spans="1:7" s="412" customFormat="1" ht="15" hidden="1">
      <c r="A896" s="454"/>
      <c r="B896" s="430"/>
      <c r="C896" s="429"/>
      <c r="D896" s="912"/>
      <c r="E896" s="444">
        <f>F896-5</f>
        <v>44628</v>
      </c>
      <c r="F896" s="443">
        <f>F895+7</f>
        <v>44633</v>
      </c>
      <c r="G896" s="443">
        <f t="shared" si="2"/>
        <v>44646</v>
      </c>
    </row>
    <row r="897" spans="1:7" s="412" customFormat="1" ht="15" hidden="1">
      <c r="A897" s="454"/>
      <c r="B897" s="430"/>
      <c r="C897" s="429"/>
      <c r="D897" s="912"/>
      <c r="E897" s="444">
        <f>F897-5</f>
        <v>44635</v>
      </c>
      <c r="F897" s="443">
        <f>F896+7</f>
        <v>44640</v>
      </c>
      <c r="G897" s="443">
        <f t="shared" si="2"/>
        <v>44653</v>
      </c>
    </row>
    <row r="898" spans="1:7" s="412" customFormat="1" ht="15" hidden="1">
      <c r="A898" s="454"/>
      <c r="B898" s="430"/>
      <c r="C898" s="429"/>
      <c r="D898" s="912"/>
      <c r="E898" s="444">
        <f>F898-5</f>
        <v>44642</v>
      </c>
      <c r="F898" s="443">
        <f>F897+7</f>
        <v>44647</v>
      </c>
      <c r="G898" s="443">
        <f t="shared" si="2"/>
        <v>44660</v>
      </c>
    </row>
    <row r="899" spans="1:7" s="412" customFormat="1" ht="15" hidden="1">
      <c r="A899" s="454"/>
      <c r="B899" s="430"/>
      <c r="C899" s="429"/>
      <c r="D899" s="912"/>
      <c r="E899" s="444">
        <f>F899-5</f>
        <v>44649</v>
      </c>
      <c r="F899" s="443">
        <f>F898+7</f>
        <v>44654</v>
      </c>
      <c r="G899" s="443">
        <f t="shared" si="2"/>
        <v>44667</v>
      </c>
    </row>
    <row r="900" spans="1:7" s="422" customFormat="1" ht="15" hidden="1" customHeight="1">
      <c r="A900" s="1035" t="s">
        <v>2717</v>
      </c>
      <c r="B900" s="1035"/>
      <c r="C900" s="452"/>
      <c r="D900" s="451"/>
      <c r="E900" s="450"/>
      <c r="F900" s="450"/>
      <c r="G900" s="443">
        <f t="shared" si="2"/>
        <v>13</v>
      </c>
    </row>
    <row r="901" spans="1:7" s="412" customFormat="1" ht="15.75" hidden="1" customHeight="1">
      <c r="A901" s="447"/>
      <c r="B901" s="1025" t="s">
        <v>19</v>
      </c>
      <c r="C901" s="1036" t="s">
        <v>20</v>
      </c>
      <c r="D901" s="1036" t="s">
        <v>4</v>
      </c>
      <c r="E901" s="443" t="s">
        <v>2681</v>
      </c>
      <c r="F901" s="443" t="s">
        <v>5</v>
      </c>
      <c r="G901" s="443" t="e">
        <f t="shared" si="2"/>
        <v>#VALUE!</v>
      </c>
    </row>
    <row r="902" spans="1:7" s="412" customFormat="1" ht="15.75" hidden="1" customHeight="1">
      <c r="A902" s="447"/>
      <c r="B902" s="1026"/>
      <c r="C902" s="1037"/>
      <c r="D902" s="1037"/>
      <c r="E902" s="443" t="s">
        <v>2680</v>
      </c>
      <c r="F902" s="443" t="s">
        <v>23</v>
      </c>
      <c r="G902" s="443" t="e">
        <f t="shared" si="2"/>
        <v>#VALUE!</v>
      </c>
    </row>
    <row r="903" spans="1:7" s="412" customFormat="1" ht="15.75" hidden="1" customHeight="1">
      <c r="A903" s="447"/>
      <c r="B903" s="429" t="s">
        <v>2716</v>
      </c>
      <c r="C903" s="453" t="s">
        <v>2715</v>
      </c>
      <c r="D903" s="912" t="s">
        <v>2706</v>
      </c>
      <c r="E903" s="444">
        <f>F903-4</f>
        <v>44252</v>
      </c>
      <c r="F903" s="443">
        <v>44256</v>
      </c>
      <c r="G903" s="443">
        <f t="shared" si="2"/>
        <v>44269</v>
      </c>
    </row>
    <row r="904" spans="1:7" s="412" customFormat="1" ht="15.75" hidden="1" customHeight="1">
      <c r="A904" s="447"/>
      <c r="B904" s="429" t="s">
        <v>2714</v>
      </c>
      <c r="C904" s="453" t="s">
        <v>2713</v>
      </c>
      <c r="D904" s="912"/>
      <c r="E904" s="444">
        <f>F904-4</f>
        <v>44259</v>
      </c>
      <c r="F904" s="443">
        <f>F903+7</f>
        <v>44263</v>
      </c>
      <c r="G904" s="443">
        <f t="shared" si="2"/>
        <v>44276</v>
      </c>
    </row>
    <row r="905" spans="1:7" s="412" customFormat="1" ht="15.75" hidden="1" customHeight="1">
      <c r="A905" s="447"/>
      <c r="B905" s="429" t="s">
        <v>2712</v>
      </c>
      <c r="C905" s="453" t="s">
        <v>2711</v>
      </c>
      <c r="D905" s="912"/>
      <c r="E905" s="444">
        <f>F905-4</f>
        <v>44266</v>
      </c>
      <c r="F905" s="443">
        <f>F904+7</f>
        <v>44270</v>
      </c>
      <c r="G905" s="443">
        <f t="shared" si="2"/>
        <v>44283</v>
      </c>
    </row>
    <row r="906" spans="1:7" s="412" customFormat="1" ht="15.75" hidden="1" customHeight="1">
      <c r="A906" s="447"/>
      <c r="B906" s="429" t="s">
        <v>2710</v>
      </c>
      <c r="C906" s="453" t="s">
        <v>2709</v>
      </c>
      <c r="D906" s="912"/>
      <c r="E906" s="444">
        <f>F906-4</f>
        <v>44273</v>
      </c>
      <c r="F906" s="443">
        <f>F905+7</f>
        <v>44277</v>
      </c>
      <c r="G906" s="443">
        <f t="shared" si="2"/>
        <v>44290</v>
      </c>
    </row>
    <row r="907" spans="1:7" s="412" customFormat="1" ht="15.75" hidden="1" customHeight="1">
      <c r="A907" s="447"/>
      <c r="B907" s="430" t="s">
        <v>2665</v>
      </c>
      <c r="C907" s="429" t="s">
        <v>2664</v>
      </c>
      <c r="D907" s="912"/>
      <c r="E907" s="444">
        <f>F907-4</f>
        <v>44280</v>
      </c>
      <c r="F907" s="443">
        <f>F906+7</f>
        <v>44284</v>
      </c>
      <c r="G907" s="443">
        <f t="shared" si="2"/>
        <v>44297</v>
      </c>
    </row>
    <row r="908" spans="1:7" s="422" customFormat="1" ht="15" hidden="1" customHeight="1">
      <c r="A908" s="1035" t="s">
        <v>2707</v>
      </c>
      <c r="B908" s="1035"/>
      <c r="C908" s="452"/>
      <c r="D908" s="451"/>
      <c r="E908" s="450"/>
      <c r="F908" s="450"/>
      <c r="G908" s="443">
        <f t="shared" si="2"/>
        <v>13</v>
      </c>
    </row>
    <row r="909" spans="1:7" s="412" customFormat="1" ht="15" hidden="1" customHeight="1">
      <c r="A909" s="447"/>
      <c r="B909" s="1025" t="s">
        <v>19</v>
      </c>
      <c r="C909" s="1036" t="s">
        <v>20</v>
      </c>
      <c r="D909" s="1036" t="s">
        <v>4</v>
      </c>
      <c r="E909" s="443" t="s">
        <v>2681</v>
      </c>
      <c r="F909" s="443" t="s">
        <v>5</v>
      </c>
      <c r="G909" s="443" t="e">
        <f t="shared" si="2"/>
        <v>#VALUE!</v>
      </c>
    </row>
    <row r="910" spans="1:7" s="412" customFormat="1" ht="15" hidden="1" customHeight="1">
      <c r="A910" s="447"/>
      <c r="B910" s="1026"/>
      <c r="C910" s="1037"/>
      <c r="D910" s="1037"/>
      <c r="E910" s="443" t="s">
        <v>2680</v>
      </c>
      <c r="F910" s="443" t="s">
        <v>23</v>
      </c>
      <c r="G910" s="443" t="e">
        <f t="shared" si="2"/>
        <v>#VALUE!</v>
      </c>
    </row>
    <row r="911" spans="1:7" s="412" customFormat="1" ht="15" hidden="1" customHeight="1">
      <c r="A911" s="447"/>
      <c r="B911" s="429"/>
      <c r="C911" s="453"/>
      <c r="D911" s="912" t="s">
        <v>2708</v>
      </c>
      <c r="E911" s="444">
        <f>F911-4</f>
        <v>44075</v>
      </c>
      <c r="F911" s="443">
        <v>44079</v>
      </c>
      <c r="G911" s="443">
        <f t="shared" si="2"/>
        <v>44092</v>
      </c>
    </row>
    <row r="912" spans="1:7" s="412" customFormat="1" ht="15" hidden="1" customHeight="1">
      <c r="A912" s="447"/>
      <c r="B912" s="429"/>
      <c r="C912" s="453"/>
      <c r="D912" s="912"/>
      <c r="E912" s="444">
        <f>F912-4</f>
        <v>44082</v>
      </c>
      <c r="F912" s="443">
        <f>F911+7</f>
        <v>44086</v>
      </c>
      <c r="G912" s="443">
        <f t="shared" si="2"/>
        <v>44099</v>
      </c>
    </row>
    <row r="913" spans="1:7" s="412" customFormat="1" ht="18" hidden="1" customHeight="1">
      <c r="A913" s="447"/>
      <c r="B913" s="429"/>
      <c r="C913" s="453"/>
      <c r="D913" s="912"/>
      <c r="E913" s="444">
        <f>F913-4</f>
        <v>44089</v>
      </c>
      <c r="F913" s="443">
        <f>F912+7</f>
        <v>44093</v>
      </c>
      <c r="G913" s="443">
        <f t="shared" ref="G913:G931" si="3">F913+13</f>
        <v>44106</v>
      </c>
    </row>
    <row r="914" spans="1:7" s="412" customFormat="1" ht="18" hidden="1" customHeight="1">
      <c r="A914" s="447"/>
      <c r="B914" s="429"/>
      <c r="C914" s="453"/>
      <c r="D914" s="912"/>
      <c r="E914" s="444">
        <f>F914-4</f>
        <v>44096</v>
      </c>
      <c r="F914" s="443">
        <f>F913+7</f>
        <v>44100</v>
      </c>
      <c r="G914" s="443">
        <f t="shared" si="3"/>
        <v>44113</v>
      </c>
    </row>
    <row r="915" spans="1:7" s="412" customFormat="1" ht="17.25" hidden="1" customHeight="1">
      <c r="A915" s="447"/>
      <c r="B915" s="430"/>
      <c r="C915" s="429"/>
      <c r="D915" s="912"/>
      <c r="E915" s="444">
        <f>F915-4</f>
        <v>44103</v>
      </c>
      <c r="F915" s="443">
        <f>F914+7</f>
        <v>44107</v>
      </c>
      <c r="G915" s="443">
        <f t="shared" si="3"/>
        <v>44120</v>
      </c>
    </row>
    <row r="916" spans="1:7" s="422" customFormat="1" ht="15" hidden="1" customHeight="1">
      <c r="A916" s="1035" t="s">
        <v>2707</v>
      </c>
      <c r="B916" s="1035"/>
      <c r="C916" s="452"/>
      <c r="D916" s="451"/>
      <c r="E916" s="450"/>
      <c r="F916" s="450"/>
      <c r="G916" s="443">
        <f t="shared" si="3"/>
        <v>13</v>
      </c>
    </row>
    <row r="917" spans="1:7" s="412" customFormat="1" ht="15" hidden="1" customHeight="1">
      <c r="A917" s="447"/>
      <c r="B917" s="1025" t="s">
        <v>19</v>
      </c>
      <c r="C917" s="1036" t="s">
        <v>20</v>
      </c>
      <c r="D917" s="1036" t="s">
        <v>4</v>
      </c>
      <c r="E917" s="443" t="s">
        <v>2681</v>
      </c>
      <c r="F917" s="443" t="s">
        <v>5</v>
      </c>
      <c r="G917" s="443" t="e">
        <f t="shared" si="3"/>
        <v>#VALUE!</v>
      </c>
    </row>
    <row r="918" spans="1:7" s="412" customFormat="1" ht="15" hidden="1" customHeight="1">
      <c r="A918" s="447"/>
      <c r="B918" s="1026"/>
      <c r="C918" s="1037"/>
      <c r="D918" s="1037"/>
      <c r="E918" s="443" t="s">
        <v>2680</v>
      </c>
      <c r="F918" s="443" t="s">
        <v>23</v>
      </c>
      <c r="G918" s="443" t="e">
        <f t="shared" si="3"/>
        <v>#VALUE!</v>
      </c>
    </row>
    <row r="919" spans="1:7" s="412" customFormat="1" ht="16.5" hidden="1" customHeight="1">
      <c r="A919" s="447"/>
      <c r="B919" s="429"/>
      <c r="C919" s="453"/>
      <c r="D919" s="912" t="s">
        <v>2706</v>
      </c>
      <c r="E919" s="444">
        <f>F919-4</f>
        <v>44252</v>
      </c>
      <c r="F919" s="443">
        <v>44256</v>
      </c>
      <c r="G919" s="443">
        <f t="shared" si="3"/>
        <v>44269</v>
      </c>
    </row>
    <row r="920" spans="1:7" s="412" customFormat="1" ht="15" hidden="1" customHeight="1">
      <c r="A920" s="447"/>
      <c r="B920" s="429"/>
      <c r="C920" s="453"/>
      <c r="D920" s="912"/>
      <c r="E920" s="444">
        <f>F920-4</f>
        <v>44259</v>
      </c>
      <c r="F920" s="443">
        <f>F919+7</f>
        <v>44263</v>
      </c>
      <c r="G920" s="443">
        <f t="shared" si="3"/>
        <v>44276</v>
      </c>
    </row>
    <row r="921" spans="1:7" s="412" customFormat="1" ht="18" hidden="1" customHeight="1">
      <c r="A921" s="447"/>
      <c r="B921" s="429"/>
      <c r="C921" s="453"/>
      <c r="D921" s="912"/>
      <c r="E921" s="444">
        <f>F921-4</f>
        <v>44266</v>
      </c>
      <c r="F921" s="443">
        <f>F920+7</f>
        <v>44270</v>
      </c>
      <c r="G921" s="443">
        <f t="shared" si="3"/>
        <v>44283</v>
      </c>
    </row>
    <row r="922" spans="1:7" s="412" customFormat="1" ht="18" hidden="1" customHeight="1">
      <c r="A922" s="447"/>
      <c r="B922" s="429"/>
      <c r="C922" s="453"/>
      <c r="D922" s="912"/>
      <c r="E922" s="444">
        <f>F922-4</f>
        <v>44273</v>
      </c>
      <c r="F922" s="443">
        <f>F921+7</f>
        <v>44277</v>
      </c>
      <c r="G922" s="443">
        <f t="shared" si="3"/>
        <v>44290</v>
      </c>
    </row>
    <row r="923" spans="1:7" s="412" customFormat="1" ht="17.25" hidden="1" customHeight="1">
      <c r="A923" s="447"/>
      <c r="B923" s="430"/>
      <c r="C923" s="429"/>
      <c r="D923" s="912"/>
      <c r="E923" s="444">
        <f>F923-4</f>
        <v>44280</v>
      </c>
      <c r="F923" s="443">
        <f>F922+7</f>
        <v>44284</v>
      </c>
      <c r="G923" s="443">
        <f t="shared" si="3"/>
        <v>44297</v>
      </c>
    </row>
    <row r="924" spans="1:7" s="422" customFormat="1" ht="15" hidden="1" customHeight="1">
      <c r="A924" s="1035" t="s">
        <v>2705</v>
      </c>
      <c r="B924" s="1035"/>
      <c r="C924" s="452"/>
      <c r="D924" s="451"/>
      <c r="E924" s="450"/>
      <c r="F924" s="450"/>
      <c r="G924" s="443">
        <f t="shared" si="3"/>
        <v>13</v>
      </c>
    </row>
    <row r="925" spans="1:7" s="412" customFormat="1" ht="15" hidden="1" customHeight="1">
      <c r="A925" s="447"/>
      <c r="B925" s="1025" t="s">
        <v>19</v>
      </c>
      <c r="C925" s="1036" t="s">
        <v>20</v>
      </c>
      <c r="D925" s="1036" t="s">
        <v>4</v>
      </c>
      <c r="E925" s="443" t="s">
        <v>2681</v>
      </c>
      <c r="F925" s="443" t="s">
        <v>5</v>
      </c>
      <c r="G925" s="443" t="e">
        <f t="shared" si="3"/>
        <v>#VALUE!</v>
      </c>
    </row>
    <row r="926" spans="1:7" s="412" customFormat="1" ht="15" hidden="1" customHeight="1">
      <c r="A926" s="447"/>
      <c r="B926" s="1026"/>
      <c r="C926" s="1037"/>
      <c r="D926" s="1037"/>
      <c r="E926" s="443" t="s">
        <v>2680</v>
      </c>
      <c r="F926" s="443" t="s">
        <v>23</v>
      </c>
      <c r="G926" s="443" t="e">
        <f t="shared" si="3"/>
        <v>#VALUE!</v>
      </c>
    </row>
    <row r="927" spans="1:7" s="412" customFormat="1" ht="15" hidden="1" customHeight="1">
      <c r="A927" s="447"/>
      <c r="B927" s="429" t="s">
        <v>2664</v>
      </c>
      <c r="C927" s="429" t="s">
        <v>2683</v>
      </c>
      <c r="D927" s="912" t="s">
        <v>128</v>
      </c>
      <c r="E927" s="444">
        <f>F927-5</f>
        <v>43767</v>
      </c>
      <c r="F927" s="443">
        <v>43772</v>
      </c>
      <c r="G927" s="443">
        <f t="shared" si="3"/>
        <v>43785</v>
      </c>
    </row>
    <row r="928" spans="1:7" s="412" customFormat="1" ht="15" hidden="1" customHeight="1">
      <c r="A928" s="447"/>
      <c r="B928" s="429" t="s">
        <v>2704</v>
      </c>
      <c r="C928" s="429" t="s">
        <v>2703</v>
      </c>
      <c r="D928" s="912"/>
      <c r="E928" s="444">
        <f>F928-5</f>
        <v>43774</v>
      </c>
      <c r="F928" s="443">
        <f>F927+7</f>
        <v>43779</v>
      </c>
      <c r="G928" s="443">
        <f t="shared" si="3"/>
        <v>43792</v>
      </c>
    </row>
    <row r="929" spans="1:8" s="412" customFormat="1" ht="18" hidden="1" customHeight="1">
      <c r="A929" s="447"/>
      <c r="B929" s="429" t="s">
        <v>2664</v>
      </c>
      <c r="C929" s="448" t="s">
        <v>1184</v>
      </c>
      <c r="D929" s="912"/>
      <c r="E929" s="444">
        <f>F929-5</f>
        <v>43781</v>
      </c>
      <c r="F929" s="443">
        <f>F928+7</f>
        <v>43786</v>
      </c>
      <c r="G929" s="443">
        <f t="shared" si="3"/>
        <v>43799</v>
      </c>
    </row>
    <row r="930" spans="1:8" s="412" customFormat="1" ht="18" hidden="1" customHeight="1">
      <c r="A930" s="447"/>
      <c r="B930" s="449" t="s">
        <v>2702</v>
      </c>
      <c r="C930" s="448" t="s">
        <v>2701</v>
      </c>
      <c r="D930" s="912"/>
      <c r="E930" s="444">
        <f>F930-5</f>
        <v>43788</v>
      </c>
      <c r="F930" s="443">
        <f>F929+7</f>
        <v>43793</v>
      </c>
      <c r="G930" s="443">
        <f t="shared" si="3"/>
        <v>43806</v>
      </c>
    </row>
    <row r="931" spans="1:8" s="412" customFormat="1" ht="19.5" hidden="1" customHeight="1">
      <c r="A931" s="447"/>
      <c r="B931" s="446" t="s">
        <v>2664</v>
      </c>
      <c r="C931" s="445" t="s">
        <v>1184</v>
      </c>
      <c r="D931" s="912"/>
      <c r="E931" s="444">
        <f>F931-5</f>
        <v>43795</v>
      </c>
      <c r="F931" s="443">
        <f>F930+7</f>
        <v>43800</v>
      </c>
      <c r="G931" s="443">
        <f t="shared" si="3"/>
        <v>43813</v>
      </c>
    </row>
    <row r="932" spans="1:8" s="402" customFormat="1" ht="18" customHeight="1">
      <c r="A932" s="1061" t="s">
        <v>2700</v>
      </c>
      <c r="B932" s="1062"/>
      <c r="C932" s="442"/>
      <c r="D932" s="442"/>
      <c r="E932" s="442"/>
      <c r="F932" s="442"/>
      <c r="G932" s="442"/>
      <c r="H932" s="412"/>
    </row>
    <row r="933" spans="1:8" s="422" customFormat="1" ht="15.75" customHeight="1">
      <c r="A933" s="1063" t="s">
        <v>2699</v>
      </c>
      <c r="B933" s="1063"/>
      <c r="C933" s="441"/>
      <c r="D933" s="424"/>
      <c r="E933" s="424"/>
      <c r="F933" s="423"/>
      <c r="G933" s="423"/>
    </row>
    <row r="934" spans="1:8" s="412" customFormat="1" ht="15">
      <c r="A934" s="415"/>
      <c r="B934" s="890" t="s">
        <v>1069</v>
      </c>
      <c r="C934" s="1065" t="s">
        <v>20</v>
      </c>
      <c r="D934" s="1067" t="s">
        <v>4</v>
      </c>
      <c r="E934" s="421" t="s">
        <v>2681</v>
      </c>
      <c r="F934" s="420" t="s">
        <v>5</v>
      </c>
      <c r="G934" s="419" t="s">
        <v>84</v>
      </c>
    </row>
    <row r="935" spans="1:8" s="412" customFormat="1" ht="15">
      <c r="A935" s="415"/>
      <c r="B935" s="890"/>
      <c r="C935" s="1066"/>
      <c r="D935" s="1068"/>
      <c r="E935" s="421" t="s">
        <v>2680</v>
      </c>
      <c r="F935" s="420" t="s">
        <v>23</v>
      </c>
      <c r="G935" s="419" t="s">
        <v>24</v>
      </c>
    </row>
    <row r="936" spans="1:8" s="412" customFormat="1" ht="15">
      <c r="A936" s="415"/>
      <c r="B936" s="408" t="s">
        <v>2698</v>
      </c>
      <c r="C936" s="438" t="s">
        <v>2697</v>
      </c>
      <c r="D936" s="1069" t="s">
        <v>2696</v>
      </c>
      <c r="E936" s="417">
        <f>F936-5</f>
        <v>45597</v>
      </c>
      <c r="F936" s="416">
        <v>45602</v>
      </c>
      <c r="G936" s="416">
        <f>F936+2</f>
        <v>45604</v>
      </c>
    </row>
    <row r="937" spans="1:8" s="412" customFormat="1" ht="15">
      <c r="A937" s="415"/>
      <c r="B937" s="408" t="s">
        <v>2693</v>
      </c>
      <c r="C937" s="438" t="s">
        <v>2695</v>
      </c>
      <c r="D937" s="1059"/>
      <c r="E937" s="428">
        <f>F937-5</f>
        <v>45604</v>
      </c>
      <c r="F937" s="440">
        <f>F936+7</f>
        <v>45609</v>
      </c>
      <c r="G937" s="416">
        <f>F937+2</f>
        <v>45611</v>
      </c>
    </row>
    <row r="938" spans="1:8" s="412" customFormat="1" ht="15">
      <c r="A938" s="415"/>
      <c r="B938" s="408" t="s">
        <v>2693</v>
      </c>
      <c r="C938" s="438" t="s">
        <v>2694</v>
      </c>
      <c r="D938" s="1059"/>
      <c r="E938" s="428">
        <f>F938-5</f>
        <v>45611</v>
      </c>
      <c r="F938" s="439">
        <f>F937+7</f>
        <v>45616</v>
      </c>
      <c r="G938" s="413">
        <f>F938+2</f>
        <v>45618</v>
      </c>
    </row>
    <row r="939" spans="1:8" s="412" customFormat="1" ht="15">
      <c r="A939" s="415"/>
      <c r="B939" s="408" t="s">
        <v>2693</v>
      </c>
      <c r="C939" s="438" t="s">
        <v>2692</v>
      </c>
      <c r="D939" s="1059"/>
      <c r="E939" s="428">
        <f>F939-5</f>
        <v>45618</v>
      </c>
      <c r="F939" s="437">
        <f>F938+7</f>
        <v>45623</v>
      </c>
      <c r="G939" s="427">
        <f>F939+2</f>
        <v>45625</v>
      </c>
    </row>
    <row r="940" spans="1:8" s="412" customFormat="1" ht="15">
      <c r="A940" s="415"/>
      <c r="B940" s="406" t="s">
        <v>2684</v>
      </c>
      <c r="C940" s="406" t="s">
        <v>2664</v>
      </c>
      <c r="D940" s="1060"/>
      <c r="E940" s="428">
        <f>F940-5</f>
        <v>45625</v>
      </c>
      <c r="F940" s="437">
        <f>F939+7</f>
        <v>45630</v>
      </c>
      <c r="G940" s="427">
        <f>F940+2</f>
        <v>45632</v>
      </c>
    </row>
    <row r="941" spans="1:8" s="412" customFormat="1" ht="15">
      <c r="A941" s="415"/>
      <c r="B941" s="423"/>
      <c r="C941" s="436"/>
      <c r="D941" s="435"/>
      <c r="E941" s="434"/>
      <c r="F941" s="433"/>
      <c r="G941" s="432"/>
    </row>
    <row r="942" spans="1:8" s="412" customFormat="1" ht="15">
      <c r="A942" s="415"/>
      <c r="B942" s="890" t="s">
        <v>1069</v>
      </c>
      <c r="C942" s="1036" t="s">
        <v>1315</v>
      </c>
      <c r="D942" s="1036" t="s">
        <v>4</v>
      </c>
      <c r="E942" s="431" t="s">
        <v>2681</v>
      </c>
      <c r="F942" s="431" t="s">
        <v>5</v>
      </c>
      <c r="G942" s="431" t="s">
        <v>84</v>
      </c>
    </row>
    <row r="943" spans="1:8" s="412" customFormat="1" ht="15">
      <c r="A943" s="415"/>
      <c r="B943" s="890"/>
      <c r="C943" s="1064"/>
      <c r="D943" s="1064"/>
      <c r="E943" s="431" t="s">
        <v>2680</v>
      </c>
      <c r="F943" s="431" t="s">
        <v>23</v>
      </c>
      <c r="G943" s="431" t="s">
        <v>24</v>
      </c>
    </row>
    <row r="944" spans="1:8" s="412" customFormat="1" ht="15">
      <c r="A944" s="415"/>
      <c r="B944" s="430" t="s">
        <v>2688</v>
      </c>
      <c r="C944" s="429" t="s">
        <v>2691</v>
      </c>
      <c r="D944" s="1058" t="s">
        <v>2690</v>
      </c>
      <c r="E944" s="428">
        <f>F944-5</f>
        <v>45594</v>
      </c>
      <c r="F944" s="416">
        <v>45599</v>
      </c>
      <c r="G944" s="416">
        <f>F944+2</f>
        <v>45601</v>
      </c>
    </row>
    <row r="945" spans="1:7" s="412" customFormat="1" ht="15">
      <c r="A945" s="415"/>
      <c r="B945" s="430" t="s">
        <v>2688</v>
      </c>
      <c r="C945" s="429" t="s">
        <v>2689</v>
      </c>
      <c r="D945" s="1059"/>
      <c r="E945" s="428">
        <f>F945-5</f>
        <v>45601</v>
      </c>
      <c r="F945" s="416">
        <f>F944+7</f>
        <v>45606</v>
      </c>
      <c r="G945" s="416">
        <f>F945+2</f>
        <v>45608</v>
      </c>
    </row>
    <row r="946" spans="1:7" s="412" customFormat="1" ht="15">
      <c r="A946" s="415"/>
      <c r="B946" s="430" t="s">
        <v>2688</v>
      </c>
      <c r="C946" s="429" t="s">
        <v>2687</v>
      </c>
      <c r="D946" s="1059"/>
      <c r="E946" s="428">
        <f>F946-5</f>
        <v>45608</v>
      </c>
      <c r="F946" s="413">
        <f>F945+7</f>
        <v>45613</v>
      </c>
      <c r="G946" s="413">
        <f>F946+2</f>
        <v>45615</v>
      </c>
    </row>
    <row r="947" spans="1:7" s="412" customFormat="1" ht="15">
      <c r="A947" s="415"/>
      <c r="B947" s="430" t="s">
        <v>2686</v>
      </c>
      <c r="C947" s="429" t="s">
        <v>2685</v>
      </c>
      <c r="D947" s="1059"/>
      <c r="E947" s="428">
        <f>F947-5</f>
        <v>45615</v>
      </c>
      <c r="F947" s="427">
        <f>F946+7</f>
        <v>45620</v>
      </c>
      <c r="G947" s="427">
        <f>F947+2</f>
        <v>45622</v>
      </c>
    </row>
    <row r="948" spans="1:7" s="412" customFormat="1" ht="15">
      <c r="A948" s="415"/>
      <c r="B948" s="406" t="s">
        <v>2684</v>
      </c>
      <c r="C948" s="406" t="s">
        <v>2683</v>
      </c>
      <c r="D948" s="1060"/>
      <c r="E948" s="428">
        <f>F948-5</f>
        <v>45622</v>
      </c>
      <c r="F948" s="427">
        <f>F947+7</f>
        <v>45627</v>
      </c>
      <c r="G948" s="427">
        <f>F948+2</f>
        <v>45629</v>
      </c>
    </row>
    <row r="949" spans="1:7" s="422" customFormat="1" ht="15">
      <c r="A949" s="1055" t="s">
        <v>2682</v>
      </c>
      <c r="B949" s="1055"/>
      <c r="C949" s="426"/>
      <c r="D949" s="425"/>
      <c r="E949" s="424"/>
      <c r="F949" s="423"/>
      <c r="G949" s="423"/>
    </row>
    <row r="950" spans="1:7" s="412" customFormat="1" ht="15">
      <c r="A950" s="415"/>
      <c r="B950" s="890" t="s">
        <v>1069</v>
      </c>
      <c r="C950" s="1056" t="s">
        <v>20</v>
      </c>
      <c r="D950" s="1052" t="s">
        <v>4</v>
      </c>
      <c r="E950" s="421" t="s">
        <v>2681</v>
      </c>
      <c r="F950" s="420" t="s">
        <v>5</v>
      </c>
      <c r="G950" s="419" t="s">
        <v>85</v>
      </c>
    </row>
    <row r="951" spans="1:7" s="412" customFormat="1" ht="15">
      <c r="A951" s="415"/>
      <c r="B951" s="890"/>
      <c r="C951" s="1057"/>
      <c r="D951" s="1052"/>
      <c r="E951" s="421" t="s">
        <v>2680</v>
      </c>
      <c r="F951" s="420" t="s">
        <v>23</v>
      </c>
      <c r="G951" s="419" t="s">
        <v>24</v>
      </c>
    </row>
    <row r="952" spans="1:7" s="412" customFormat="1" ht="15">
      <c r="A952" s="415"/>
      <c r="B952" s="408" t="s">
        <v>2679</v>
      </c>
      <c r="C952" s="407" t="s">
        <v>2678</v>
      </c>
      <c r="D952" s="885" t="s">
        <v>2677</v>
      </c>
      <c r="E952" s="417">
        <f t="shared" ref="E952:E960" si="4">F952-5</f>
        <v>45594</v>
      </c>
      <c r="F952" s="418">
        <v>45599</v>
      </c>
      <c r="G952" s="416">
        <f t="shared" ref="G952:G960" si="5">F952+1</f>
        <v>45600</v>
      </c>
    </row>
    <row r="953" spans="1:7" s="412" customFormat="1" ht="15" customHeight="1">
      <c r="A953" s="415"/>
      <c r="B953" s="408" t="s">
        <v>2676</v>
      </c>
      <c r="C953" s="407" t="s">
        <v>2675</v>
      </c>
      <c r="D953" s="885"/>
      <c r="E953" s="417">
        <f t="shared" si="4"/>
        <v>45598</v>
      </c>
      <c r="F953" s="418">
        <v>45603</v>
      </c>
      <c r="G953" s="416">
        <f t="shared" si="5"/>
        <v>45604</v>
      </c>
    </row>
    <row r="954" spans="1:7" s="412" customFormat="1" ht="15">
      <c r="A954" s="415"/>
      <c r="B954" s="408" t="s">
        <v>2674</v>
      </c>
      <c r="C954" s="407" t="s">
        <v>2673</v>
      </c>
      <c r="D954" s="885"/>
      <c r="E954" s="417">
        <f t="shared" si="4"/>
        <v>45601</v>
      </c>
      <c r="F954" s="416">
        <f t="shared" ref="F954:F960" si="6">F952+7</f>
        <v>45606</v>
      </c>
      <c r="G954" s="416">
        <f t="shared" si="5"/>
        <v>45607</v>
      </c>
    </row>
    <row r="955" spans="1:7" s="412" customFormat="1" ht="15" customHeight="1">
      <c r="A955" s="415"/>
      <c r="B955" s="408" t="s">
        <v>2669</v>
      </c>
      <c r="C955" s="407" t="s">
        <v>2672</v>
      </c>
      <c r="D955" s="885"/>
      <c r="E955" s="417">
        <f t="shared" si="4"/>
        <v>45605</v>
      </c>
      <c r="F955" s="416">
        <f t="shared" si="6"/>
        <v>45610</v>
      </c>
      <c r="G955" s="416">
        <f t="shared" si="5"/>
        <v>45611</v>
      </c>
    </row>
    <row r="956" spans="1:7" s="412" customFormat="1" ht="15">
      <c r="A956" s="415"/>
      <c r="B956" s="408" t="s">
        <v>2669</v>
      </c>
      <c r="C956" s="407" t="s">
        <v>2671</v>
      </c>
      <c r="D956" s="885"/>
      <c r="E956" s="417">
        <f t="shared" si="4"/>
        <v>45608</v>
      </c>
      <c r="F956" s="416">
        <f t="shared" si="6"/>
        <v>45613</v>
      </c>
      <c r="G956" s="416">
        <f t="shared" si="5"/>
        <v>45614</v>
      </c>
    </row>
    <row r="957" spans="1:7" s="412" customFormat="1" ht="15" customHeight="1">
      <c r="A957" s="415"/>
      <c r="B957" s="408" t="s">
        <v>2669</v>
      </c>
      <c r="C957" s="407" t="s">
        <v>2670</v>
      </c>
      <c r="D957" s="885"/>
      <c r="E957" s="414">
        <f t="shared" si="4"/>
        <v>45612</v>
      </c>
      <c r="F957" s="410">
        <f t="shared" si="6"/>
        <v>45617</v>
      </c>
      <c r="G957" s="413">
        <f t="shared" si="5"/>
        <v>45618</v>
      </c>
    </row>
    <row r="958" spans="1:7">
      <c r="B958" s="408" t="s">
        <v>2669</v>
      </c>
      <c r="C958" s="407" t="s">
        <v>2668</v>
      </c>
      <c r="D958" s="885"/>
      <c r="E958" s="411">
        <f t="shared" si="4"/>
        <v>45615</v>
      </c>
      <c r="F958" s="410">
        <f t="shared" si="6"/>
        <v>45620</v>
      </c>
      <c r="G958" s="409">
        <f t="shared" si="5"/>
        <v>45621</v>
      </c>
    </row>
    <row r="959" spans="1:7">
      <c r="B959" s="408" t="s">
        <v>2667</v>
      </c>
      <c r="C959" s="407" t="s">
        <v>2666</v>
      </c>
      <c r="D959" s="885"/>
      <c r="E959" s="405">
        <f t="shared" si="4"/>
        <v>45619</v>
      </c>
      <c r="F959" s="405">
        <f t="shared" si="6"/>
        <v>45624</v>
      </c>
      <c r="G959" s="405">
        <f t="shared" si="5"/>
        <v>45625</v>
      </c>
    </row>
    <row r="960" spans="1:7">
      <c r="B960" s="406" t="s">
        <v>2665</v>
      </c>
      <c r="C960" s="406" t="s">
        <v>2664</v>
      </c>
      <c r="D960" s="885"/>
      <c r="E960" s="405">
        <f t="shared" si="4"/>
        <v>45622</v>
      </c>
      <c r="F960" s="405">
        <f t="shared" si="6"/>
        <v>45627</v>
      </c>
      <c r="G960" s="405">
        <f t="shared" si="5"/>
        <v>45628</v>
      </c>
    </row>
  </sheetData>
  <mergeCells count="570">
    <mergeCell ref="B934:B935"/>
    <mergeCell ref="C934:C935"/>
    <mergeCell ref="D934:D935"/>
    <mergeCell ref="D936:D940"/>
    <mergeCell ref="B942:B943"/>
    <mergeCell ref="C917:C918"/>
    <mergeCell ref="D917:D918"/>
    <mergeCell ref="D919:D923"/>
    <mergeCell ref="A924:B924"/>
    <mergeCell ref="B925:B926"/>
    <mergeCell ref="C925:C926"/>
    <mergeCell ref="D925:D926"/>
    <mergeCell ref="A932:B932"/>
    <mergeCell ref="A933:B933"/>
    <mergeCell ref="C942:C943"/>
    <mergeCell ref="D942:D943"/>
    <mergeCell ref="B901:B902"/>
    <mergeCell ref="C901:C902"/>
    <mergeCell ref="D901:D902"/>
    <mergeCell ref="B864:B865"/>
    <mergeCell ref="C864:C865"/>
    <mergeCell ref="D864:D865"/>
    <mergeCell ref="B909:B910"/>
    <mergeCell ref="C909:C910"/>
    <mergeCell ref="D909:D910"/>
    <mergeCell ref="B886:B887"/>
    <mergeCell ref="C886:C887"/>
    <mergeCell ref="D886:D887"/>
    <mergeCell ref="D903:D907"/>
    <mergeCell ref="A908:B908"/>
    <mergeCell ref="A878:B878"/>
    <mergeCell ref="D866:D870"/>
    <mergeCell ref="B879:B880"/>
    <mergeCell ref="C879:C880"/>
    <mergeCell ref="D879:D880"/>
    <mergeCell ref="D881:D885"/>
    <mergeCell ref="D857:D858"/>
    <mergeCell ref="D859:D863"/>
    <mergeCell ref="B871:B872"/>
    <mergeCell ref="C871:C872"/>
    <mergeCell ref="D871:D872"/>
    <mergeCell ref="D873:D877"/>
    <mergeCell ref="D852:D856"/>
    <mergeCell ref="D950:D951"/>
    <mergeCell ref="D888:D892"/>
    <mergeCell ref="B893:B894"/>
    <mergeCell ref="C893:C894"/>
    <mergeCell ref="D893:D894"/>
    <mergeCell ref="D895:D899"/>
    <mergeCell ref="A900:B900"/>
    <mergeCell ref="B857:B858"/>
    <mergeCell ref="C857:C858"/>
    <mergeCell ref="D911:D915"/>
    <mergeCell ref="A949:B949"/>
    <mergeCell ref="B950:B951"/>
    <mergeCell ref="C950:C951"/>
    <mergeCell ref="D944:D948"/>
    <mergeCell ref="A916:B916"/>
    <mergeCell ref="B917:B918"/>
    <mergeCell ref="D927:D931"/>
    <mergeCell ref="B842:B843"/>
    <mergeCell ref="C842:C843"/>
    <mergeCell ref="D842:D843"/>
    <mergeCell ref="D844:D848"/>
    <mergeCell ref="A849:B849"/>
    <mergeCell ref="B850:B851"/>
    <mergeCell ref="C850:C851"/>
    <mergeCell ref="D850:D851"/>
    <mergeCell ref="D829:D833"/>
    <mergeCell ref="A834:B834"/>
    <mergeCell ref="B835:B836"/>
    <mergeCell ref="C835:C836"/>
    <mergeCell ref="D835:D836"/>
    <mergeCell ref="D837:D841"/>
    <mergeCell ref="B820:B821"/>
    <mergeCell ref="C820:C821"/>
    <mergeCell ref="D820:D821"/>
    <mergeCell ref="D822:D826"/>
    <mergeCell ref="B827:B828"/>
    <mergeCell ref="C827:C828"/>
    <mergeCell ref="D827:D828"/>
    <mergeCell ref="D806:D810"/>
    <mergeCell ref="A812:B812"/>
    <mergeCell ref="B813:B814"/>
    <mergeCell ref="C813:C814"/>
    <mergeCell ref="D813:D814"/>
    <mergeCell ref="D815:D819"/>
    <mergeCell ref="B797:B798"/>
    <mergeCell ref="C797:C798"/>
    <mergeCell ref="D797:D798"/>
    <mergeCell ref="D799:D803"/>
    <mergeCell ref="B804:B805"/>
    <mergeCell ref="C804:C805"/>
    <mergeCell ref="D804:D805"/>
    <mergeCell ref="D784:D788"/>
    <mergeCell ref="A789:B789"/>
    <mergeCell ref="B790:B791"/>
    <mergeCell ref="C790:C791"/>
    <mergeCell ref="D790:D791"/>
    <mergeCell ref="D792:D796"/>
    <mergeCell ref="B774:B775"/>
    <mergeCell ref="C774:C775"/>
    <mergeCell ref="D774:D775"/>
    <mergeCell ref="D776:D780"/>
    <mergeCell ref="A781:B781"/>
    <mergeCell ref="B782:B783"/>
    <mergeCell ref="C782:C783"/>
    <mergeCell ref="D782:D783"/>
    <mergeCell ref="D761:D765"/>
    <mergeCell ref="A766:B766"/>
    <mergeCell ref="B767:B768"/>
    <mergeCell ref="C767:C768"/>
    <mergeCell ref="D767:D768"/>
    <mergeCell ref="D769:D773"/>
    <mergeCell ref="B751:B752"/>
    <mergeCell ref="C751:C752"/>
    <mergeCell ref="D751:D752"/>
    <mergeCell ref="D753:D757"/>
    <mergeCell ref="A758:B758"/>
    <mergeCell ref="B759:B760"/>
    <mergeCell ref="C759:C760"/>
    <mergeCell ref="D759:D760"/>
    <mergeCell ref="D740:D742"/>
    <mergeCell ref="A743:B743"/>
    <mergeCell ref="B744:B745"/>
    <mergeCell ref="C744:C745"/>
    <mergeCell ref="D744:D745"/>
    <mergeCell ref="D746:D750"/>
    <mergeCell ref="B729:B730"/>
    <mergeCell ref="C729:C730"/>
    <mergeCell ref="D729:D730"/>
    <mergeCell ref="D731:D735"/>
    <mergeCell ref="B736:B737"/>
    <mergeCell ref="C736:C737"/>
    <mergeCell ref="D736:D739"/>
    <mergeCell ref="D716:D720"/>
    <mergeCell ref="A721:B721"/>
    <mergeCell ref="B722:B723"/>
    <mergeCell ref="C722:C723"/>
    <mergeCell ref="D722:D723"/>
    <mergeCell ref="D724:D728"/>
    <mergeCell ref="C714:C715"/>
    <mergeCell ref="D714:D715"/>
    <mergeCell ref="B677:B678"/>
    <mergeCell ref="C677:C678"/>
    <mergeCell ref="D677:D678"/>
    <mergeCell ref="B685:B686"/>
    <mergeCell ref="C685:C686"/>
    <mergeCell ref="D685:D686"/>
    <mergeCell ref="B707:B708"/>
    <mergeCell ref="D702:D706"/>
    <mergeCell ref="D687:D691"/>
    <mergeCell ref="B692:B693"/>
    <mergeCell ref="C692:C693"/>
    <mergeCell ref="D692:D693"/>
    <mergeCell ref="D694:D698"/>
    <mergeCell ref="C241:C242"/>
    <mergeCell ref="D241:D242"/>
    <mergeCell ref="D243:D247"/>
    <mergeCell ref="B249:B250"/>
    <mergeCell ref="C249:C250"/>
    <mergeCell ref="D235:D239"/>
    <mergeCell ref="A240:G240"/>
    <mergeCell ref="B241:B242"/>
    <mergeCell ref="D679:D683"/>
    <mergeCell ref="A668:B668"/>
    <mergeCell ref="B669:B670"/>
    <mergeCell ref="C669:C670"/>
    <mergeCell ref="C263:C264"/>
    <mergeCell ref="D263:D264"/>
    <mergeCell ref="D279:D283"/>
    <mergeCell ref="D293:D297"/>
    <mergeCell ref="B299:B300"/>
    <mergeCell ref="C299:C300"/>
    <mergeCell ref="D299:D300"/>
    <mergeCell ref="B314:B315"/>
    <mergeCell ref="C314:C315"/>
    <mergeCell ref="D314:D315"/>
    <mergeCell ref="B284:B285"/>
    <mergeCell ref="C284:C285"/>
    <mergeCell ref="B217:B218"/>
    <mergeCell ref="C217:C218"/>
    <mergeCell ref="D217:D218"/>
    <mergeCell ref="D219:D223"/>
    <mergeCell ref="B233:B234"/>
    <mergeCell ref="C233:C234"/>
    <mergeCell ref="D233:D234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A185:B185"/>
    <mergeCell ref="B186:B187"/>
    <mergeCell ref="C186:C187"/>
    <mergeCell ref="D186:D187"/>
    <mergeCell ref="D188:D192"/>
    <mergeCell ref="D228:D232"/>
    <mergeCell ref="B202:B203"/>
    <mergeCell ref="C202:C203"/>
    <mergeCell ref="D202:D203"/>
    <mergeCell ref="D158:D162"/>
    <mergeCell ref="B163:B164"/>
    <mergeCell ref="C163:C164"/>
    <mergeCell ref="D163:D164"/>
    <mergeCell ref="D165:D169"/>
    <mergeCell ref="A170:B170"/>
    <mergeCell ref="B149:B150"/>
    <mergeCell ref="C149:C150"/>
    <mergeCell ref="D149:D150"/>
    <mergeCell ref="D151:D155"/>
    <mergeCell ref="B156:B157"/>
    <mergeCell ref="C156:C157"/>
    <mergeCell ref="D156:D157"/>
    <mergeCell ref="D136:D140"/>
    <mergeCell ref="B141:B142"/>
    <mergeCell ref="C141:C142"/>
    <mergeCell ref="D141:D142"/>
    <mergeCell ref="D143:D147"/>
    <mergeCell ref="A148:B148"/>
    <mergeCell ref="B127:B128"/>
    <mergeCell ref="C127:C128"/>
    <mergeCell ref="D127:D128"/>
    <mergeCell ref="D129:D133"/>
    <mergeCell ref="B134:B135"/>
    <mergeCell ref="C134:C135"/>
    <mergeCell ref="D134:D135"/>
    <mergeCell ref="D122:D126"/>
    <mergeCell ref="B104:B105"/>
    <mergeCell ref="C104:C105"/>
    <mergeCell ref="D104:D105"/>
    <mergeCell ref="D106:D110"/>
    <mergeCell ref="A111:B111"/>
    <mergeCell ref="B112:B113"/>
    <mergeCell ref="C112:C113"/>
    <mergeCell ref="D112:D113"/>
    <mergeCell ref="D84:D88"/>
    <mergeCell ref="B89:B90"/>
    <mergeCell ref="C89:C90"/>
    <mergeCell ref="D89:D90"/>
    <mergeCell ref="D114:D118"/>
    <mergeCell ref="A119:B119"/>
    <mergeCell ref="B120:B121"/>
    <mergeCell ref="C120:C121"/>
    <mergeCell ref="D120:D121"/>
    <mergeCell ref="D8:D12"/>
    <mergeCell ref="A13:B13"/>
    <mergeCell ref="B14:B15"/>
    <mergeCell ref="C14:C15"/>
    <mergeCell ref="D14:D15"/>
    <mergeCell ref="D38:D42"/>
    <mergeCell ref="D69:D73"/>
    <mergeCell ref="B74:B75"/>
    <mergeCell ref="C74:C75"/>
    <mergeCell ref="D74:D75"/>
    <mergeCell ref="A59:B59"/>
    <mergeCell ref="B60:B61"/>
    <mergeCell ref="C60:C61"/>
    <mergeCell ref="D60:D61"/>
    <mergeCell ref="D62:D66"/>
    <mergeCell ref="B67:B68"/>
    <mergeCell ref="C67:C68"/>
    <mergeCell ref="D67:D68"/>
    <mergeCell ref="C209:C210"/>
    <mergeCell ref="D209:D210"/>
    <mergeCell ref="D211:D215"/>
    <mergeCell ref="A225:B225"/>
    <mergeCell ref="B28:B29"/>
    <mergeCell ref="C28:C29"/>
    <mergeCell ref="D28:D29"/>
    <mergeCell ref="D46:D50"/>
    <mergeCell ref="A51:B51"/>
    <mergeCell ref="B52:B53"/>
    <mergeCell ref="C52:C53"/>
    <mergeCell ref="D52:D53"/>
    <mergeCell ref="D54:D58"/>
    <mergeCell ref="D76:D80"/>
    <mergeCell ref="A81:B81"/>
    <mergeCell ref="D91:D95"/>
    <mergeCell ref="B96:B97"/>
    <mergeCell ref="C96:C97"/>
    <mergeCell ref="D96:D97"/>
    <mergeCell ref="D98:D102"/>
    <mergeCell ref="A103:B103"/>
    <mergeCell ref="B82:B83"/>
    <mergeCell ref="C82:C83"/>
    <mergeCell ref="D82:D83"/>
    <mergeCell ref="B226:B227"/>
    <mergeCell ref="C226:C227"/>
    <mergeCell ref="D226:D227"/>
    <mergeCell ref="B6:B7"/>
    <mergeCell ref="C6:C7"/>
    <mergeCell ref="D6:D7"/>
    <mergeCell ref="D16:D20"/>
    <mergeCell ref="B21:B22"/>
    <mergeCell ref="C21:C22"/>
    <mergeCell ref="D21:D22"/>
    <mergeCell ref="D23:D26"/>
    <mergeCell ref="A27:B27"/>
    <mergeCell ref="D197:D201"/>
    <mergeCell ref="D30:D34"/>
    <mergeCell ref="A35:B35"/>
    <mergeCell ref="B36:B37"/>
    <mergeCell ref="C36:C37"/>
    <mergeCell ref="D36:D37"/>
    <mergeCell ref="A43:B43"/>
    <mergeCell ref="B44:B45"/>
    <mergeCell ref="C44:C45"/>
    <mergeCell ref="D44:D45"/>
    <mergeCell ref="D204:D208"/>
    <mergeCell ref="B209:B210"/>
    <mergeCell ref="A1:G1"/>
    <mergeCell ref="A2:B2"/>
    <mergeCell ref="B3:G3"/>
    <mergeCell ref="A193:G193"/>
    <mergeCell ref="A194:B194"/>
    <mergeCell ref="B195:B196"/>
    <mergeCell ref="C195:C196"/>
    <mergeCell ref="D195:D196"/>
    <mergeCell ref="C277:C278"/>
    <mergeCell ref="D277:D278"/>
    <mergeCell ref="D249:D250"/>
    <mergeCell ref="D251:D255"/>
    <mergeCell ref="B256:B257"/>
    <mergeCell ref="C256:C257"/>
    <mergeCell ref="D256:D257"/>
    <mergeCell ref="D258:D262"/>
    <mergeCell ref="B263:B264"/>
    <mergeCell ref="D265:D269"/>
    <mergeCell ref="B270:B271"/>
    <mergeCell ref="C270:C271"/>
    <mergeCell ref="D270:D271"/>
    <mergeCell ref="D272:D276"/>
    <mergeCell ref="B277:B278"/>
    <mergeCell ref="A5:B5"/>
    <mergeCell ref="D284:D285"/>
    <mergeCell ref="D286:D290"/>
    <mergeCell ref="B291:B292"/>
    <mergeCell ref="C291:C292"/>
    <mergeCell ref="D291:D292"/>
    <mergeCell ref="D301:D305"/>
    <mergeCell ref="B306:B307"/>
    <mergeCell ref="C306:C307"/>
    <mergeCell ref="D306:D307"/>
    <mergeCell ref="D308:D312"/>
    <mergeCell ref="A313:G313"/>
    <mergeCell ref="D345:D349"/>
    <mergeCell ref="D316:D320"/>
    <mergeCell ref="B321:B322"/>
    <mergeCell ref="C321:C322"/>
    <mergeCell ref="D321:D322"/>
    <mergeCell ref="D323:D327"/>
    <mergeCell ref="A328:G328"/>
    <mergeCell ref="B329:B330"/>
    <mergeCell ref="C329:C330"/>
    <mergeCell ref="D329:D330"/>
    <mergeCell ref="D359:D363"/>
    <mergeCell ref="A364:B364"/>
    <mergeCell ref="D331:D335"/>
    <mergeCell ref="B336:B337"/>
    <mergeCell ref="C336:C337"/>
    <mergeCell ref="D336:D337"/>
    <mergeCell ref="D338:D342"/>
    <mergeCell ref="B343:B344"/>
    <mergeCell ref="C343:C344"/>
    <mergeCell ref="D343:D344"/>
    <mergeCell ref="B350:B351"/>
    <mergeCell ref="C350:C351"/>
    <mergeCell ref="D350:D351"/>
    <mergeCell ref="D352:D356"/>
    <mergeCell ref="B357:B358"/>
    <mergeCell ref="C357:C358"/>
    <mergeCell ref="D357:D358"/>
    <mergeCell ref="B365:B366"/>
    <mergeCell ref="C365:C366"/>
    <mergeCell ref="D365:D366"/>
    <mergeCell ref="D367:D371"/>
    <mergeCell ref="A372:B372"/>
    <mergeCell ref="B373:B374"/>
    <mergeCell ref="C373:C374"/>
    <mergeCell ref="D373:D374"/>
    <mergeCell ref="D375:D379"/>
    <mergeCell ref="B380:B381"/>
    <mergeCell ref="C380:C381"/>
    <mergeCell ref="D380:D381"/>
    <mergeCell ref="D382:D386"/>
    <mergeCell ref="A387:B387"/>
    <mergeCell ref="B388:B389"/>
    <mergeCell ref="C388:C389"/>
    <mergeCell ref="D388:D389"/>
    <mergeCell ref="D390:D394"/>
    <mergeCell ref="B396:B397"/>
    <mergeCell ref="C396:C397"/>
    <mergeCell ref="D396:D397"/>
    <mergeCell ref="D398:D402"/>
    <mergeCell ref="B403:B404"/>
    <mergeCell ref="C403:C404"/>
    <mergeCell ref="D403:D404"/>
    <mergeCell ref="D405:D409"/>
    <mergeCell ref="B411:B412"/>
    <mergeCell ref="C411:C412"/>
    <mergeCell ref="D411:D412"/>
    <mergeCell ref="D413:D417"/>
    <mergeCell ref="A418:B418"/>
    <mergeCell ref="B419:B420"/>
    <mergeCell ref="C419:C420"/>
    <mergeCell ref="D419:D420"/>
    <mergeCell ref="D421:D425"/>
    <mergeCell ref="B426:B427"/>
    <mergeCell ref="C426:C427"/>
    <mergeCell ref="D426:D427"/>
    <mergeCell ref="B457:B458"/>
    <mergeCell ref="C457:C458"/>
    <mergeCell ref="D457:D458"/>
    <mergeCell ref="D428:D432"/>
    <mergeCell ref="B434:B435"/>
    <mergeCell ref="C434:C435"/>
    <mergeCell ref="D434:D435"/>
    <mergeCell ref="D436:D440"/>
    <mergeCell ref="B441:B442"/>
    <mergeCell ref="C441:C442"/>
    <mergeCell ref="A448:B448"/>
    <mergeCell ref="B449:B450"/>
    <mergeCell ref="C449:C450"/>
    <mergeCell ref="D449:D450"/>
    <mergeCell ref="D451:D455"/>
    <mergeCell ref="A456:B456"/>
    <mergeCell ref="D441:D442"/>
    <mergeCell ref="D443:D447"/>
    <mergeCell ref="A522:G522"/>
    <mergeCell ref="A523:B523"/>
    <mergeCell ref="B524:B525"/>
    <mergeCell ref="C524:C525"/>
    <mergeCell ref="D524:D525"/>
    <mergeCell ref="D517:D521"/>
    <mergeCell ref="D488:D492"/>
    <mergeCell ref="D459:D463"/>
    <mergeCell ref="B464:B465"/>
    <mergeCell ref="C464:C465"/>
    <mergeCell ref="D464:D465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D480:D484"/>
    <mergeCell ref="A485:B485"/>
    <mergeCell ref="B486:B487"/>
    <mergeCell ref="C486:C487"/>
    <mergeCell ref="D486:D487"/>
    <mergeCell ref="B493:B494"/>
    <mergeCell ref="C493:C494"/>
    <mergeCell ref="D493:D494"/>
    <mergeCell ref="D495:D499"/>
    <mergeCell ref="B500:B501"/>
    <mergeCell ref="D509:D513"/>
    <mergeCell ref="A514:G514"/>
    <mergeCell ref="B515:B516"/>
    <mergeCell ref="C515:C516"/>
    <mergeCell ref="D515:D516"/>
    <mergeCell ref="C500:C501"/>
    <mergeCell ref="D500:D501"/>
    <mergeCell ref="D502:D506"/>
    <mergeCell ref="B507:B508"/>
    <mergeCell ref="C507:C508"/>
    <mergeCell ref="D507:D508"/>
    <mergeCell ref="D526:D530"/>
    <mergeCell ref="B531:B532"/>
    <mergeCell ref="C531:C532"/>
    <mergeCell ref="D531:D532"/>
    <mergeCell ref="D533:D537"/>
    <mergeCell ref="B538:B539"/>
    <mergeCell ref="C538:C539"/>
    <mergeCell ref="D538:D539"/>
    <mergeCell ref="D540:D544"/>
    <mergeCell ref="A545:B545"/>
    <mergeCell ref="B546:B547"/>
    <mergeCell ref="C546:C547"/>
    <mergeCell ref="D546:D547"/>
    <mergeCell ref="D548:D552"/>
    <mergeCell ref="A553:B553"/>
    <mergeCell ref="B554:B555"/>
    <mergeCell ref="C554:C555"/>
    <mergeCell ref="D554:D555"/>
    <mergeCell ref="D594:D598"/>
    <mergeCell ref="B584:B585"/>
    <mergeCell ref="C584:C585"/>
    <mergeCell ref="D584:D585"/>
    <mergeCell ref="D556:D560"/>
    <mergeCell ref="A561:B561"/>
    <mergeCell ref="B562:B563"/>
    <mergeCell ref="C562:C563"/>
    <mergeCell ref="D562:D563"/>
    <mergeCell ref="D564:D568"/>
    <mergeCell ref="B569:B570"/>
    <mergeCell ref="C569:C570"/>
    <mergeCell ref="D569:D570"/>
    <mergeCell ref="D571:D575"/>
    <mergeCell ref="A576:B576"/>
    <mergeCell ref="B577:B578"/>
    <mergeCell ref="C577:C578"/>
    <mergeCell ref="D577:D578"/>
    <mergeCell ref="D579:D583"/>
    <mergeCell ref="D586:D590"/>
    <mergeCell ref="A591:B591"/>
    <mergeCell ref="B592:B593"/>
    <mergeCell ref="C592:C593"/>
    <mergeCell ref="D592:D593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A599:B599"/>
    <mergeCell ref="B600:B601"/>
    <mergeCell ref="C600:C601"/>
    <mergeCell ref="D600:D601"/>
    <mergeCell ref="D644:D645"/>
    <mergeCell ref="D646:D650"/>
    <mergeCell ref="D616:D620"/>
    <mergeCell ref="B621:B622"/>
    <mergeCell ref="C621:C622"/>
    <mergeCell ref="D621:D622"/>
    <mergeCell ref="D623:D627"/>
    <mergeCell ref="A628:B628"/>
    <mergeCell ref="B629:B630"/>
    <mergeCell ref="C629:C630"/>
    <mergeCell ref="D631:D635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629:D630"/>
    <mergeCell ref="D952:D960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  <mergeCell ref="C660:C661"/>
    <mergeCell ref="D660:D661"/>
    <mergeCell ref="D662:D666"/>
    <mergeCell ref="A699:B699"/>
    <mergeCell ref="B700:B701"/>
    <mergeCell ref="C700:C701"/>
    <mergeCell ref="D700:D701"/>
    <mergeCell ref="D669:D670"/>
    <mergeCell ref="D671:D675"/>
    <mergeCell ref="A676:B676"/>
    <mergeCell ref="C707:C708"/>
    <mergeCell ref="D707:D708"/>
    <mergeCell ref="D709:D713"/>
    <mergeCell ref="B714:B715"/>
  </mergeCells>
  <phoneticPr fontId="10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9"/>
  <sheetViews>
    <sheetView workbookViewId="0">
      <selection activeCell="K17" sqref="K17"/>
    </sheetView>
  </sheetViews>
  <sheetFormatPr defaultColWidth="9" defaultRowHeight="14.25"/>
  <cols>
    <col min="1" max="1" width="5.25" style="622" customWidth="1"/>
    <col min="2" max="2" width="35.25" style="621" customWidth="1"/>
    <col min="3" max="3" width="13.125" style="621" customWidth="1"/>
    <col min="4" max="5" width="11" style="621" customWidth="1"/>
    <col min="6" max="6" width="12.625" style="621" customWidth="1"/>
    <col min="7" max="7" width="12" style="621" customWidth="1"/>
    <col min="8" max="8" width="15" style="621" customWidth="1"/>
    <col min="9" max="9" width="14.5" style="620" customWidth="1"/>
    <col min="10" max="10" width="13.875" style="620" customWidth="1"/>
    <col min="11" max="16384" width="9" style="620"/>
  </cols>
  <sheetData>
    <row r="1" spans="1:8" ht="67.5" customHeight="1">
      <c r="A1" s="1098" t="s">
        <v>3520</v>
      </c>
      <c r="B1" s="1098"/>
      <c r="C1" s="1098"/>
      <c r="D1" s="1098"/>
      <c r="E1" s="1098"/>
      <c r="F1" s="1098"/>
      <c r="G1" s="1098"/>
      <c r="H1" s="1098"/>
    </row>
    <row r="2" spans="1:8" ht="24.75" customHeight="1">
      <c r="A2" s="668"/>
      <c r="B2" s="1099" t="s">
        <v>3519</v>
      </c>
      <c r="C2" s="1099"/>
      <c r="D2" s="1099"/>
      <c r="E2" s="1099"/>
      <c r="F2" s="1099"/>
      <c r="G2" s="670"/>
      <c r="H2" s="669"/>
    </row>
    <row r="3" spans="1:8" ht="30.75" customHeight="1">
      <c r="A3" s="668"/>
      <c r="B3" s="1100" t="s">
        <v>3518</v>
      </c>
      <c r="C3" s="1100"/>
      <c r="D3" s="1100"/>
      <c r="E3" s="1100"/>
      <c r="F3" s="1100"/>
      <c r="G3" s="1100"/>
      <c r="H3" s="1100"/>
    </row>
    <row r="4" spans="1:8" ht="30.75" customHeight="1">
      <c r="A4" s="1101" t="s">
        <v>3517</v>
      </c>
      <c r="B4" s="1101"/>
      <c r="C4" s="667"/>
      <c r="D4" s="667"/>
      <c r="E4" s="667"/>
      <c r="F4" s="667"/>
      <c r="G4" s="667"/>
      <c r="H4" s="667"/>
    </row>
    <row r="5" spans="1:8" s="658" customFormat="1">
      <c r="A5" s="1102" t="s">
        <v>3516</v>
      </c>
      <c r="B5" s="1102"/>
      <c r="C5" s="1102"/>
      <c r="D5" s="1102"/>
      <c r="E5" s="1102"/>
      <c r="F5" s="1102"/>
      <c r="G5" s="1102"/>
      <c r="H5" s="1102"/>
    </row>
    <row r="6" spans="1:8">
      <c r="A6" s="650"/>
      <c r="B6" s="1106" t="s">
        <v>19</v>
      </c>
      <c r="C6" s="1106" t="s">
        <v>20</v>
      </c>
      <c r="D6" s="1080" t="s">
        <v>4</v>
      </c>
      <c r="E6" s="630" t="s">
        <v>3382</v>
      </c>
      <c r="F6" s="630"/>
      <c r="G6" s="630" t="s">
        <v>3500</v>
      </c>
      <c r="H6" s="630" t="s">
        <v>97</v>
      </c>
    </row>
    <row r="7" spans="1:8">
      <c r="A7" s="650"/>
      <c r="B7" s="1083"/>
      <c r="C7" s="1106"/>
      <c r="D7" s="1080"/>
      <c r="E7" s="630" t="s">
        <v>3379</v>
      </c>
      <c r="F7" s="630"/>
      <c r="G7" s="630" t="s">
        <v>23</v>
      </c>
      <c r="H7" s="630" t="s">
        <v>24</v>
      </c>
    </row>
    <row r="8" spans="1:8">
      <c r="A8" s="650"/>
      <c r="B8" s="630" t="s">
        <v>3515</v>
      </c>
      <c r="C8" s="630" t="s">
        <v>3514</v>
      </c>
      <c r="D8" s="1093" t="s">
        <v>3513</v>
      </c>
      <c r="E8" s="623">
        <v>45594</v>
      </c>
      <c r="F8" s="623"/>
      <c r="G8" s="623">
        <v>45601</v>
      </c>
      <c r="H8" s="623">
        <v>45614</v>
      </c>
    </row>
    <row r="9" spans="1:8">
      <c r="A9" s="650"/>
      <c r="B9" s="630" t="s">
        <v>3512</v>
      </c>
      <c r="C9" s="630" t="s">
        <v>3511</v>
      </c>
      <c r="D9" s="1093"/>
      <c r="E9" s="623">
        <v>45601</v>
      </c>
      <c r="F9" s="623"/>
      <c r="G9" s="623">
        <v>45608</v>
      </c>
      <c r="H9" s="623">
        <v>45622</v>
      </c>
    </row>
    <row r="10" spans="1:8" ht="16.5" customHeight="1">
      <c r="A10" s="650"/>
      <c r="B10" s="624" t="s">
        <v>3510</v>
      </c>
      <c r="C10" s="624" t="s">
        <v>3509</v>
      </c>
      <c r="D10" s="1093"/>
      <c r="E10" s="623">
        <v>45608</v>
      </c>
      <c r="F10" s="623"/>
      <c r="G10" s="623">
        <v>45615</v>
      </c>
      <c r="H10" s="623">
        <v>45632</v>
      </c>
    </row>
    <row r="11" spans="1:8" ht="16.5" customHeight="1">
      <c r="A11" s="650"/>
      <c r="B11" s="630" t="s">
        <v>3508</v>
      </c>
      <c r="C11" s="630" t="s">
        <v>3506</v>
      </c>
      <c r="D11" s="1093"/>
      <c r="E11" s="623">
        <v>45615</v>
      </c>
      <c r="F11" s="623"/>
      <c r="G11" s="623">
        <v>45623</v>
      </c>
      <c r="H11" s="623">
        <v>45639</v>
      </c>
    </row>
    <row r="12" spans="1:8" ht="16.5" customHeight="1">
      <c r="A12" s="650"/>
      <c r="B12" s="630" t="s">
        <v>3507</v>
      </c>
      <c r="C12" s="630" t="s">
        <v>3506</v>
      </c>
      <c r="D12" s="1093"/>
      <c r="E12" s="623">
        <v>45622</v>
      </c>
      <c r="F12" s="623"/>
      <c r="G12" s="623">
        <v>45630</v>
      </c>
      <c r="H12" s="623">
        <v>45646</v>
      </c>
    </row>
    <row r="13" spans="1:8">
      <c r="A13" s="650"/>
      <c r="B13" s="654"/>
      <c r="C13" s="654"/>
      <c r="D13" s="666"/>
      <c r="E13" s="666"/>
      <c r="F13" s="635"/>
      <c r="G13" s="635"/>
      <c r="H13" s="635"/>
    </row>
    <row r="14" spans="1:8" ht="16.149999999999999" customHeight="1">
      <c r="A14" s="1072" t="s">
        <v>3505</v>
      </c>
      <c r="B14" s="1072"/>
      <c r="C14" s="1072"/>
      <c r="D14" s="1072"/>
      <c r="E14" s="1072"/>
      <c r="F14" s="1072"/>
      <c r="G14" s="1072"/>
      <c r="H14" s="1072"/>
    </row>
    <row r="15" spans="1:8" s="658" customFormat="1">
      <c r="A15" s="665"/>
      <c r="B15" s="1106" t="s">
        <v>19</v>
      </c>
      <c r="C15" s="1106" t="s">
        <v>20</v>
      </c>
      <c r="D15" s="1106" t="s">
        <v>4</v>
      </c>
      <c r="E15" s="630" t="s">
        <v>3382</v>
      </c>
      <c r="F15" s="625"/>
      <c r="G15" s="625" t="s">
        <v>3500</v>
      </c>
      <c r="H15" s="625" t="s">
        <v>163</v>
      </c>
    </row>
    <row r="16" spans="1:8">
      <c r="A16" s="665"/>
      <c r="B16" s="1105"/>
      <c r="C16" s="1106"/>
      <c r="D16" s="1106"/>
      <c r="E16" s="630" t="s">
        <v>3379</v>
      </c>
      <c r="F16" s="623"/>
      <c r="G16" s="623" t="s">
        <v>23</v>
      </c>
      <c r="H16" s="623" t="s">
        <v>24</v>
      </c>
    </row>
    <row r="17" spans="1:9" ht="15.75" customHeight="1">
      <c r="A17" s="626"/>
      <c r="B17" s="624" t="s">
        <v>3504</v>
      </c>
      <c r="C17" s="624" t="s">
        <v>3498</v>
      </c>
      <c r="D17" s="1079" t="s">
        <v>3503</v>
      </c>
      <c r="E17" s="623">
        <v>45594</v>
      </c>
      <c r="F17" s="623"/>
      <c r="G17" s="623">
        <v>45601</v>
      </c>
      <c r="H17" s="623">
        <v>45615</v>
      </c>
    </row>
    <row r="18" spans="1:9" ht="15.75" customHeight="1">
      <c r="A18" s="626"/>
      <c r="B18" s="624" t="s">
        <v>3496</v>
      </c>
      <c r="C18" s="624" t="s">
        <v>3495</v>
      </c>
      <c r="D18" s="1079"/>
      <c r="E18" s="623">
        <v>45601</v>
      </c>
      <c r="F18" s="623"/>
      <c r="G18" s="623">
        <v>45608</v>
      </c>
      <c r="H18" s="623">
        <v>45623</v>
      </c>
    </row>
    <row r="19" spans="1:9" ht="15.75" customHeight="1">
      <c r="A19" s="650"/>
      <c r="B19" s="624" t="s">
        <v>3494</v>
      </c>
      <c r="C19" s="624" t="s">
        <v>3493</v>
      </c>
      <c r="D19" s="1079"/>
      <c r="E19" s="623">
        <v>45608</v>
      </c>
      <c r="F19" s="623"/>
      <c r="G19" s="623">
        <v>45615</v>
      </c>
      <c r="H19" s="623">
        <v>45630</v>
      </c>
      <c r="I19" s="664"/>
    </row>
    <row r="20" spans="1:9" ht="15.75" customHeight="1">
      <c r="A20" s="650"/>
      <c r="B20" s="624" t="s">
        <v>3492</v>
      </c>
      <c r="C20" s="624" t="s">
        <v>3491</v>
      </c>
      <c r="D20" s="1079"/>
      <c r="E20" s="623">
        <v>45615</v>
      </c>
      <c r="F20" s="623"/>
      <c r="G20" s="623">
        <v>45652</v>
      </c>
      <c r="H20" s="623">
        <v>45637</v>
      </c>
      <c r="I20" s="664"/>
    </row>
    <row r="21" spans="1:9" ht="15.75" customHeight="1">
      <c r="A21" s="650"/>
      <c r="B21" s="624" t="s">
        <v>3490</v>
      </c>
      <c r="C21" s="624" t="s">
        <v>3502</v>
      </c>
      <c r="D21" s="1079"/>
      <c r="E21" s="623">
        <v>45622</v>
      </c>
      <c r="F21" s="623"/>
      <c r="G21" s="623">
        <v>45629</v>
      </c>
      <c r="H21" s="623">
        <v>45644</v>
      </c>
      <c r="I21" s="664"/>
    </row>
    <row r="22" spans="1:9" ht="15.75" customHeight="1">
      <c r="A22" s="650"/>
      <c r="B22" s="636"/>
      <c r="C22" s="636"/>
      <c r="D22" s="657"/>
      <c r="E22" s="657"/>
      <c r="F22" s="635"/>
      <c r="G22" s="635"/>
      <c r="H22" s="635"/>
      <c r="I22" s="664"/>
    </row>
    <row r="23" spans="1:9" ht="21" customHeight="1">
      <c r="A23" s="1107" t="s">
        <v>3501</v>
      </c>
      <c r="B23" s="1107"/>
      <c r="C23" s="1107"/>
      <c r="D23" s="1107"/>
      <c r="E23" s="1107"/>
      <c r="F23" s="1107"/>
      <c r="G23" s="1107"/>
      <c r="H23" s="1107"/>
    </row>
    <row r="24" spans="1:9" s="663" customFormat="1">
      <c r="A24" s="650"/>
      <c r="B24" s="1091" t="s">
        <v>19</v>
      </c>
      <c r="C24" s="1091" t="s">
        <v>20</v>
      </c>
      <c r="D24" s="1091" t="s">
        <v>4</v>
      </c>
      <c r="E24" s="630" t="s">
        <v>3382</v>
      </c>
      <c r="F24" s="662"/>
      <c r="G24" s="662" t="s">
        <v>3500</v>
      </c>
      <c r="H24" s="662" t="s">
        <v>165</v>
      </c>
    </row>
    <row r="25" spans="1:9" s="658" customFormat="1">
      <c r="A25" s="650"/>
      <c r="B25" s="1105"/>
      <c r="C25" s="1091"/>
      <c r="D25" s="1091"/>
      <c r="E25" s="630" t="s">
        <v>3379</v>
      </c>
      <c r="F25" s="662"/>
      <c r="G25" s="662" t="s">
        <v>23</v>
      </c>
      <c r="H25" s="662" t="s">
        <v>24</v>
      </c>
    </row>
    <row r="26" spans="1:9" ht="18.75" customHeight="1">
      <c r="A26" s="650"/>
      <c r="B26" s="627" t="s">
        <v>3499</v>
      </c>
      <c r="C26" s="627" t="s">
        <v>3498</v>
      </c>
      <c r="D26" s="1088" t="s">
        <v>3497</v>
      </c>
      <c r="E26" s="623">
        <v>45594</v>
      </c>
      <c r="F26" s="623"/>
      <c r="G26" s="623">
        <v>45601</v>
      </c>
      <c r="H26" s="623">
        <v>45611</v>
      </c>
    </row>
    <row r="27" spans="1:9" ht="18.75" customHeight="1">
      <c r="A27" s="650"/>
      <c r="B27" s="624" t="s">
        <v>3496</v>
      </c>
      <c r="C27" s="624" t="s">
        <v>3495</v>
      </c>
      <c r="D27" s="1089"/>
      <c r="E27" s="623">
        <v>45601</v>
      </c>
      <c r="F27" s="623"/>
      <c r="G27" s="623">
        <v>45608</v>
      </c>
      <c r="H27" s="623">
        <v>45618</v>
      </c>
    </row>
    <row r="28" spans="1:9" ht="18.75" customHeight="1">
      <c r="A28" s="650"/>
      <c r="B28" s="627" t="s">
        <v>3494</v>
      </c>
      <c r="C28" s="627" t="s">
        <v>3493</v>
      </c>
      <c r="D28" s="1089"/>
      <c r="E28" s="623">
        <v>45608</v>
      </c>
      <c r="F28" s="623"/>
      <c r="G28" s="623">
        <v>45615</v>
      </c>
      <c r="H28" s="623">
        <v>45625</v>
      </c>
    </row>
    <row r="29" spans="1:9" ht="18.75" customHeight="1">
      <c r="A29" s="650"/>
      <c r="B29" s="627" t="s">
        <v>3492</v>
      </c>
      <c r="C29" s="627" t="s">
        <v>3491</v>
      </c>
      <c r="D29" s="1089"/>
      <c r="E29" s="623">
        <v>45615</v>
      </c>
      <c r="F29" s="623"/>
      <c r="G29" s="623">
        <v>45622</v>
      </c>
      <c r="H29" s="623">
        <v>45632</v>
      </c>
    </row>
    <row r="30" spans="1:9" ht="18.75" customHeight="1">
      <c r="A30" s="650"/>
      <c r="B30" s="627" t="s">
        <v>3490</v>
      </c>
      <c r="C30" s="627" t="s">
        <v>3485</v>
      </c>
      <c r="D30" s="1090"/>
      <c r="E30" s="623">
        <v>45622</v>
      </c>
      <c r="F30" s="623"/>
      <c r="G30" s="623">
        <v>45629</v>
      </c>
      <c r="H30" s="623">
        <v>45639</v>
      </c>
    </row>
    <row r="31" spans="1:9" ht="20.100000000000001" customHeight="1">
      <c r="A31" s="650"/>
      <c r="B31" s="661"/>
      <c r="C31" s="661"/>
      <c r="D31" s="660"/>
      <c r="E31" s="660"/>
      <c r="F31" s="631"/>
      <c r="G31" s="631"/>
      <c r="H31" s="631"/>
    </row>
    <row r="32" spans="1:9">
      <c r="A32" s="1072" t="s">
        <v>3489</v>
      </c>
      <c r="B32" s="1072"/>
      <c r="C32" s="1072"/>
      <c r="D32" s="1072"/>
      <c r="E32" s="1072"/>
      <c r="F32" s="1072"/>
      <c r="G32" s="1072"/>
      <c r="H32" s="1072"/>
    </row>
    <row r="33" spans="1:9" ht="21" customHeight="1">
      <c r="A33" s="650"/>
      <c r="B33" s="1079" t="s">
        <v>19</v>
      </c>
      <c r="C33" s="1079" t="s">
        <v>20</v>
      </c>
      <c r="D33" s="1111" t="s">
        <v>4</v>
      </c>
      <c r="E33" s="630" t="s">
        <v>3382</v>
      </c>
      <c r="F33" s="625" t="s">
        <v>3488</v>
      </c>
      <c r="G33" s="630" t="s">
        <v>3487</v>
      </c>
      <c r="H33" s="659" t="s">
        <v>166</v>
      </c>
    </row>
    <row r="34" spans="1:9" s="658" customFormat="1">
      <c r="A34" s="650"/>
      <c r="B34" s="1079"/>
      <c r="C34" s="1079"/>
      <c r="D34" s="1111"/>
      <c r="E34" s="630" t="s">
        <v>3379</v>
      </c>
      <c r="F34" s="630" t="s">
        <v>23</v>
      </c>
      <c r="G34" s="630" t="s">
        <v>23</v>
      </c>
      <c r="H34" s="659" t="s">
        <v>24</v>
      </c>
    </row>
    <row r="35" spans="1:9" ht="16.5" customHeight="1">
      <c r="A35" s="650"/>
      <c r="B35" s="651" t="s">
        <v>3486</v>
      </c>
      <c r="C35" s="651" t="s">
        <v>3485</v>
      </c>
      <c r="D35" s="1092" t="s">
        <v>3484</v>
      </c>
      <c r="E35" s="623">
        <v>45594</v>
      </c>
      <c r="F35" s="623">
        <v>45597</v>
      </c>
      <c r="G35" s="623">
        <v>45602</v>
      </c>
      <c r="H35" s="623">
        <v>45615</v>
      </c>
    </row>
    <row r="36" spans="1:9" ht="16.5" customHeight="1">
      <c r="A36" s="650"/>
      <c r="B36" s="651" t="s">
        <v>3483</v>
      </c>
      <c r="C36" s="651" t="s">
        <v>3482</v>
      </c>
      <c r="D36" s="1093"/>
      <c r="E36" s="623">
        <v>45601</v>
      </c>
      <c r="F36" s="623">
        <v>45604</v>
      </c>
      <c r="G36" s="623">
        <v>45611</v>
      </c>
      <c r="H36" s="623">
        <v>45624</v>
      </c>
    </row>
    <row r="37" spans="1:9" ht="16.5" customHeight="1">
      <c r="A37" s="650"/>
      <c r="B37" s="627" t="s">
        <v>3481</v>
      </c>
      <c r="C37" s="651" t="s">
        <v>3480</v>
      </c>
      <c r="D37" s="1093"/>
      <c r="E37" s="623">
        <v>45608</v>
      </c>
      <c r="F37" s="623">
        <v>45611</v>
      </c>
      <c r="G37" s="623">
        <v>45616</v>
      </c>
      <c r="H37" s="623">
        <v>45629</v>
      </c>
      <c r="I37" s="658"/>
    </row>
    <row r="38" spans="1:9" ht="16.5" customHeight="1">
      <c r="A38" s="650"/>
      <c r="B38" s="651" t="s">
        <v>3479</v>
      </c>
      <c r="C38" s="651" t="s">
        <v>3478</v>
      </c>
      <c r="D38" s="1093"/>
      <c r="E38" s="623">
        <v>45615</v>
      </c>
      <c r="F38" s="623">
        <v>45618</v>
      </c>
      <c r="G38" s="623">
        <v>45623</v>
      </c>
      <c r="H38" s="623">
        <v>45636</v>
      </c>
    </row>
    <row r="39" spans="1:9" ht="16.5" customHeight="1">
      <c r="A39" s="650"/>
      <c r="B39" s="651" t="s">
        <v>3477</v>
      </c>
      <c r="C39" s="651" t="s">
        <v>3476</v>
      </c>
      <c r="D39" s="1093"/>
      <c r="E39" s="623">
        <v>45622</v>
      </c>
      <c r="F39" s="623">
        <v>45625</v>
      </c>
      <c r="G39" s="623">
        <v>45634</v>
      </c>
      <c r="H39" s="623">
        <v>45647</v>
      </c>
    </row>
    <row r="40" spans="1:9">
      <c r="A40" s="650"/>
      <c r="B40" s="653"/>
      <c r="C40" s="653"/>
      <c r="D40" s="657"/>
      <c r="E40" s="656"/>
      <c r="F40" s="635"/>
      <c r="G40" s="635"/>
      <c r="H40" s="635"/>
    </row>
    <row r="41" spans="1:9">
      <c r="A41" s="1072" t="s">
        <v>3475</v>
      </c>
      <c r="B41" s="1072"/>
      <c r="C41" s="1072"/>
      <c r="D41" s="1072"/>
      <c r="E41" s="1072"/>
      <c r="F41" s="1072"/>
      <c r="G41" s="1072"/>
      <c r="H41" s="1072"/>
    </row>
    <row r="42" spans="1:9" ht="15" customHeight="1">
      <c r="A42" s="650"/>
      <c r="B42" s="1079" t="s">
        <v>19</v>
      </c>
      <c r="C42" s="1079" t="s">
        <v>20</v>
      </c>
      <c r="D42" s="1079" t="s">
        <v>4</v>
      </c>
      <c r="E42" s="630" t="s">
        <v>3382</v>
      </c>
      <c r="F42" s="630"/>
      <c r="G42" s="630" t="s">
        <v>3381</v>
      </c>
      <c r="H42" s="630" t="s">
        <v>94</v>
      </c>
    </row>
    <row r="43" spans="1:9" ht="15" customHeight="1">
      <c r="A43" s="650"/>
      <c r="B43" s="1079"/>
      <c r="C43" s="1079"/>
      <c r="D43" s="1079"/>
      <c r="E43" s="630" t="s">
        <v>3379</v>
      </c>
      <c r="F43" s="630"/>
      <c r="G43" s="630" t="s">
        <v>23</v>
      </c>
      <c r="H43" s="630" t="s">
        <v>24</v>
      </c>
    </row>
    <row r="44" spans="1:9" ht="15" customHeight="1">
      <c r="A44" s="650"/>
      <c r="B44" s="625" t="s">
        <v>3474</v>
      </c>
      <c r="C44" s="625" t="s">
        <v>3376</v>
      </c>
      <c r="D44" s="1073" t="s">
        <v>3473</v>
      </c>
      <c r="E44" s="623">
        <v>45595</v>
      </c>
      <c r="F44" s="623"/>
      <c r="G44" s="623">
        <v>45601</v>
      </c>
      <c r="H44" s="623">
        <v>45615</v>
      </c>
    </row>
    <row r="45" spans="1:9" ht="15" customHeight="1">
      <c r="A45" s="650"/>
      <c r="B45" s="625" t="s">
        <v>3472</v>
      </c>
      <c r="C45" s="625" t="s">
        <v>3374</v>
      </c>
      <c r="D45" s="1089"/>
      <c r="E45" s="623">
        <v>45602</v>
      </c>
      <c r="F45" s="623"/>
      <c r="G45" s="623">
        <v>45608</v>
      </c>
      <c r="H45" s="623">
        <v>45615</v>
      </c>
    </row>
    <row r="46" spans="1:9" ht="15" customHeight="1">
      <c r="A46" s="650"/>
      <c r="B46" s="627" t="s">
        <v>3471</v>
      </c>
      <c r="C46" s="625" t="s">
        <v>3391</v>
      </c>
      <c r="D46" s="1089"/>
      <c r="E46" s="623">
        <v>45609</v>
      </c>
      <c r="F46" s="623"/>
      <c r="G46" s="623">
        <v>45615</v>
      </c>
      <c r="H46" s="623">
        <v>45622</v>
      </c>
    </row>
    <row r="47" spans="1:9" ht="15" customHeight="1">
      <c r="A47" s="650"/>
      <c r="B47" s="625" t="s">
        <v>3470</v>
      </c>
      <c r="C47" s="625" t="s">
        <v>3389</v>
      </c>
      <c r="D47" s="1089"/>
      <c r="E47" s="623">
        <v>45616</v>
      </c>
      <c r="F47" s="623"/>
      <c r="G47" s="623">
        <v>45622</v>
      </c>
      <c r="H47" s="623">
        <v>45629</v>
      </c>
      <c r="I47" s="655"/>
    </row>
    <row r="48" spans="1:9" ht="15" customHeight="1">
      <c r="A48" s="650"/>
      <c r="B48" s="625" t="s">
        <v>3469</v>
      </c>
      <c r="C48" s="625" t="s">
        <v>3434</v>
      </c>
      <c r="D48" s="1090"/>
      <c r="E48" s="623">
        <v>45623</v>
      </c>
      <c r="F48" s="623"/>
      <c r="G48" s="623">
        <v>45629</v>
      </c>
      <c r="H48" s="623">
        <v>45636</v>
      </c>
      <c r="I48" s="655"/>
    </row>
    <row r="49" spans="1:8">
      <c r="A49" s="1108" t="s">
        <v>3468</v>
      </c>
      <c r="B49" s="1108"/>
    </row>
    <row r="50" spans="1:8">
      <c r="A50" s="1082" t="s">
        <v>3467</v>
      </c>
      <c r="B50" s="1082"/>
      <c r="C50" s="1082"/>
      <c r="D50" s="1082"/>
      <c r="E50" s="1082"/>
      <c r="F50" s="1082"/>
      <c r="G50" s="1082"/>
      <c r="H50" s="1082"/>
    </row>
    <row r="51" spans="1:8">
      <c r="A51" s="650"/>
      <c r="B51" s="1079" t="s">
        <v>19</v>
      </c>
      <c r="C51" s="1079" t="s">
        <v>20</v>
      </c>
      <c r="D51" s="1105" t="s">
        <v>4</v>
      </c>
      <c r="E51" s="630" t="s">
        <v>3382</v>
      </c>
      <c r="F51" s="630"/>
      <c r="G51" s="630" t="s">
        <v>3455</v>
      </c>
      <c r="H51" s="630" t="s">
        <v>173</v>
      </c>
    </row>
    <row r="52" spans="1:8">
      <c r="A52" s="650"/>
      <c r="B52" s="1079"/>
      <c r="C52" s="1079"/>
      <c r="D52" s="1105"/>
      <c r="E52" s="630" t="s">
        <v>3379</v>
      </c>
      <c r="F52" s="630"/>
      <c r="G52" s="630" t="s">
        <v>23</v>
      </c>
      <c r="H52" s="630" t="s">
        <v>24</v>
      </c>
    </row>
    <row r="53" spans="1:8">
      <c r="A53" s="650"/>
      <c r="B53" s="630" t="s">
        <v>3466</v>
      </c>
      <c r="C53" s="630" t="s">
        <v>3465</v>
      </c>
      <c r="D53" s="1096" t="s">
        <v>3464</v>
      </c>
      <c r="E53" s="623">
        <v>45593</v>
      </c>
      <c r="F53" s="623"/>
      <c r="G53" s="623">
        <v>45599</v>
      </c>
      <c r="H53" s="623">
        <v>45621</v>
      </c>
    </row>
    <row r="54" spans="1:8">
      <c r="A54" s="650"/>
      <c r="B54" s="630" t="s">
        <v>3463</v>
      </c>
      <c r="C54" s="630" t="s">
        <v>3462</v>
      </c>
      <c r="D54" s="1097"/>
      <c r="E54" s="623">
        <v>45601</v>
      </c>
      <c r="F54" s="623"/>
      <c r="G54" s="623">
        <v>45606</v>
      </c>
      <c r="H54" s="623">
        <v>45628</v>
      </c>
    </row>
    <row r="55" spans="1:8">
      <c r="A55" s="650"/>
      <c r="B55" s="630" t="s">
        <v>3461</v>
      </c>
      <c r="C55" s="630" t="s">
        <v>3460</v>
      </c>
      <c r="D55" s="1077"/>
      <c r="E55" s="623">
        <v>45608</v>
      </c>
      <c r="F55" s="623"/>
      <c r="G55" s="623">
        <v>45613</v>
      </c>
      <c r="H55" s="623">
        <v>45635</v>
      </c>
    </row>
    <row r="56" spans="1:8">
      <c r="A56" s="650"/>
      <c r="B56" s="627" t="s">
        <v>3459</v>
      </c>
      <c r="C56" s="630" t="s">
        <v>3458</v>
      </c>
      <c r="D56" s="1077"/>
      <c r="E56" s="623">
        <v>45615</v>
      </c>
      <c r="F56" s="623"/>
      <c r="G56" s="623">
        <v>45620</v>
      </c>
      <c r="H56" s="623">
        <v>45642</v>
      </c>
    </row>
    <row r="57" spans="1:8">
      <c r="A57" s="650"/>
      <c r="B57" s="630" t="s">
        <v>3457</v>
      </c>
      <c r="C57" s="630" t="s">
        <v>3453</v>
      </c>
      <c r="D57" s="1077"/>
      <c r="E57" s="623">
        <v>45622</v>
      </c>
      <c r="F57" s="623"/>
      <c r="G57" s="623">
        <v>45634</v>
      </c>
      <c r="H57" s="623">
        <v>45656</v>
      </c>
    </row>
    <row r="58" spans="1:8">
      <c r="A58" s="650"/>
      <c r="B58" s="654"/>
      <c r="C58" s="654"/>
      <c r="D58" s="637"/>
      <c r="E58" s="637"/>
      <c r="F58" s="635"/>
      <c r="G58" s="635"/>
      <c r="H58" s="635"/>
    </row>
    <row r="59" spans="1:8">
      <c r="A59" s="1072" t="s">
        <v>3456</v>
      </c>
      <c r="B59" s="1072"/>
      <c r="C59" s="1072"/>
      <c r="D59" s="1072"/>
      <c r="E59" s="1072"/>
      <c r="F59" s="1072"/>
      <c r="G59" s="1072"/>
      <c r="H59" s="1072"/>
    </row>
    <row r="60" spans="1:8">
      <c r="A60" s="650"/>
      <c r="B60" s="1109" t="s">
        <v>19</v>
      </c>
      <c r="C60" s="1109" t="s">
        <v>20</v>
      </c>
      <c r="D60" s="1080" t="s">
        <v>4</v>
      </c>
      <c r="E60" s="630" t="s">
        <v>3382</v>
      </c>
      <c r="F60" s="624"/>
      <c r="G60" s="630" t="s">
        <v>3455</v>
      </c>
      <c r="H60" s="630" t="s">
        <v>3</v>
      </c>
    </row>
    <row r="61" spans="1:8">
      <c r="A61" s="650"/>
      <c r="B61" s="1109"/>
      <c r="C61" s="1109"/>
      <c r="D61" s="1080"/>
      <c r="E61" s="630" t="s">
        <v>3379</v>
      </c>
      <c r="F61" s="624"/>
      <c r="G61" s="630" t="s">
        <v>23</v>
      </c>
      <c r="H61" s="630" t="s">
        <v>24</v>
      </c>
    </row>
    <row r="62" spans="1:8">
      <c r="A62" s="650"/>
      <c r="B62" s="630" t="s">
        <v>3454</v>
      </c>
      <c r="C62" s="630" t="s">
        <v>3453</v>
      </c>
      <c r="D62" s="1096" t="s">
        <v>3452</v>
      </c>
      <c r="E62" s="623">
        <v>45596</v>
      </c>
      <c r="F62" s="623"/>
      <c r="G62" s="623">
        <v>45603</v>
      </c>
      <c r="H62" s="623">
        <v>45650</v>
      </c>
    </row>
    <row r="63" spans="1:8">
      <c r="A63" s="650"/>
      <c r="B63" s="630" t="s">
        <v>3451</v>
      </c>
      <c r="C63" s="630" t="s">
        <v>3450</v>
      </c>
      <c r="D63" s="1097"/>
      <c r="E63" s="623">
        <v>45603</v>
      </c>
      <c r="F63" s="623"/>
      <c r="G63" s="623">
        <v>45610</v>
      </c>
      <c r="H63" s="623">
        <v>45657</v>
      </c>
    </row>
    <row r="64" spans="1:8">
      <c r="A64" s="650"/>
      <c r="B64" s="624" t="s">
        <v>3449</v>
      </c>
      <c r="C64" s="624" t="s">
        <v>3448</v>
      </c>
      <c r="D64" s="1097"/>
      <c r="E64" s="623">
        <v>45611</v>
      </c>
      <c r="F64" s="623"/>
      <c r="G64" s="623">
        <v>45620</v>
      </c>
      <c r="H64" s="623">
        <v>45298</v>
      </c>
    </row>
    <row r="65" spans="1:8" ht="15.75" customHeight="1">
      <c r="A65" s="650"/>
      <c r="B65" s="627" t="s">
        <v>3447</v>
      </c>
      <c r="C65" s="630" t="s">
        <v>3446</v>
      </c>
      <c r="D65" s="1097"/>
      <c r="E65" s="623">
        <v>45617</v>
      </c>
      <c r="F65" s="623"/>
      <c r="G65" s="623">
        <v>45624</v>
      </c>
      <c r="H65" s="623">
        <v>45302</v>
      </c>
    </row>
    <row r="66" spans="1:8" ht="15.75" customHeight="1">
      <c r="A66" s="650"/>
      <c r="B66" s="630" t="s">
        <v>3445</v>
      </c>
      <c r="C66" s="630" t="s">
        <v>3444</v>
      </c>
      <c r="D66" s="1097"/>
      <c r="E66" s="623">
        <v>45624</v>
      </c>
      <c r="F66" s="623"/>
      <c r="G66" s="623">
        <v>45633</v>
      </c>
      <c r="H66" s="623">
        <v>45304</v>
      </c>
    </row>
    <row r="67" spans="1:8">
      <c r="A67" s="650"/>
      <c r="B67" s="636"/>
      <c r="C67" s="653"/>
      <c r="D67" s="652"/>
      <c r="E67" s="652"/>
      <c r="F67" s="635"/>
      <c r="G67" s="635"/>
      <c r="H67" s="635"/>
    </row>
    <row r="68" spans="1:8">
      <c r="A68" s="1072" t="s">
        <v>3443</v>
      </c>
      <c r="B68" s="1072"/>
      <c r="C68" s="1072"/>
      <c r="D68" s="1072"/>
      <c r="E68" s="1072"/>
      <c r="F68" s="1072"/>
      <c r="G68" s="1072"/>
      <c r="H68" s="1072"/>
    </row>
    <row r="69" spans="1:8">
      <c r="A69" s="650"/>
      <c r="B69" s="1106" t="s">
        <v>19</v>
      </c>
      <c r="C69" s="1106" t="s">
        <v>20</v>
      </c>
      <c r="D69" s="1106" t="s">
        <v>4</v>
      </c>
      <c r="E69" s="630" t="s">
        <v>3382</v>
      </c>
      <c r="F69" s="625"/>
      <c r="G69" s="625" t="s">
        <v>3421</v>
      </c>
      <c r="H69" s="625" t="s">
        <v>108</v>
      </c>
    </row>
    <row r="70" spans="1:8">
      <c r="A70" s="650"/>
      <c r="B70" s="1105"/>
      <c r="C70" s="1106"/>
      <c r="D70" s="1106"/>
      <c r="E70" s="630" t="s">
        <v>3379</v>
      </c>
      <c r="F70" s="625"/>
      <c r="G70" s="625" t="s">
        <v>23</v>
      </c>
      <c r="H70" s="625" t="s">
        <v>3442</v>
      </c>
    </row>
    <row r="71" spans="1:8" ht="16.5" customHeight="1">
      <c r="A71" s="650"/>
      <c r="B71" s="630" t="s">
        <v>3441</v>
      </c>
      <c r="C71" s="625" t="s">
        <v>3371</v>
      </c>
      <c r="D71" s="1094" t="s">
        <v>3378</v>
      </c>
      <c r="E71" s="623">
        <v>45593</v>
      </c>
      <c r="F71" s="623"/>
      <c r="G71" s="623">
        <v>45598</v>
      </c>
      <c r="H71" s="623">
        <v>45637</v>
      </c>
    </row>
    <row r="72" spans="1:8" ht="16.5" customHeight="1">
      <c r="A72" s="650"/>
      <c r="B72" s="630" t="s">
        <v>3440</v>
      </c>
      <c r="C72" s="625" t="s">
        <v>3376</v>
      </c>
      <c r="D72" s="1095"/>
      <c r="E72" s="623">
        <v>45600</v>
      </c>
      <c r="F72" s="623"/>
      <c r="G72" s="623">
        <v>45605</v>
      </c>
      <c r="H72" s="623">
        <v>45644</v>
      </c>
    </row>
    <row r="73" spans="1:8" ht="16.5" customHeight="1">
      <c r="A73" s="650"/>
      <c r="B73" s="651" t="s">
        <v>3439</v>
      </c>
      <c r="C73" s="651" t="s">
        <v>3438</v>
      </c>
      <c r="D73" s="1086"/>
      <c r="E73" s="623">
        <v>45607</v>
      </c>
      <c r="F73" s="623"/>
      <c r="G73" s="623">
        <v>45612</v>
      </c>
      <c r="H73" s="623">
        <v>45651</v>
      </c>
    </row>
    <row r="74" spans="1:8" ht="16.5" customHeight="1">
      <c r="A74" s="650"/>
      <c r="B74" s="627" t="s">
        <v>3437</v>
      </c>
      <c r="C74" s="625" t="s">
        <v>3391</v>
      </c>
      <c r="D74" s="1086"/>
      <c r="E74" s="623">
        <v>45614</v>
      </c>
      <c r="F74" s="623"/>
      <c r="G74" s="623">
        <v>45584</v>
      </c>
      <c r="H74" s="623">
        <v>45623</v>
      </c>
    </row>
    <row r="75" spans="1:8" ht="16.5" customHeight="1">
      <c r="A75" s="650"/>
      <c r="B75" s="630" t="s">
        <v>3436</v>
      </c>
      <c r="C75" s="625" t="s">
        <v>3389</v>
      </c>
      <c r="D75" s="1086"/>
      <c r="E75" s="623">
        <v>45621</v>
      </c>
      <c r="F75" s="623"/>
      <c r="G75" s="623">
        <v>45626</v>
      </c>
      <c r="H75" s="623">
        <v>45299</v>
      </c>
    </row>
    <row r="76" spans="1:8" ht="16.5" customHeight="1">
      <c r="A76" s="650"/>
      <c r="B76" s="630" t="s">
        <v>3435</v>
      </c>
      <c r="C76" s="625" t="s">
        <v>3434</v>
      </c>
      <c r="D76" s="1087"/>
      <c r="E76" s="623">
        <v>45628</v>
      </c>
      <c r="F76" s="623"/>
      <c r="G76" s="623">
        <v>45633</v>
      </c>
      <c r="H76" s="623">
        <v>45306</v>
      </c>
    </row>
    <row r="77" spans="1:8">
      <c r="A77" s="642"/>
      <c r="D77" s="649"/>
      <c r="E77" s="649"/>
    </row>
    <row r="78" spans="1:8">
      <c r="A78" s="1082" t="s">
        <v>3433</v>
      </c>
      <c r="B78" s="1082"/>
      <c r="C78" s="1082"/>
      <c r="D78" s="1082"/>
      <c r="E78" s="1082"/>
      <c r="F78" s="1082"/>
      <c r="G78" s="1082"/>
      <c r="H78" s="1082"/>
    </row>
    <row r="79" spans="1:8">
      <c r="A79" s="642"/>
      <c r="B79" s="1080" t="s">
        <v>19</v>
      </c>
      <c r="C79" s="1080" t="s">
        <v>20</v>
      </c>
      <c r="D79" s="630" t="s">
        <v>4</v>
      </c>
      <c r="E79" s="630" t="s">
        <v>3382</v>
      </c>
      <c r="F79" s="625"/>
      <c r="G79" s="630" t="s">
        <v>3421</v>
      </c>
      <c r="H79" s="630" t="s">
        <v>3178</v>
      </c>
    </row>
    <row r="80" spans="1:8" ht="16.5" customHeight="1">
      <c r="A80" s="642"/>
      <c r="B80" s="1083"/>
      <c r="C80" s="1080"/>
      <c r="D80" s="630"/>
      <c r="E80" s="630" t="s">
        <v>3379</v>
      </c>
      <c r="F80" s="630"/>
      <c r="G80" s="630" t="s">
        <v>23</v>
      </c>
      <c r="H80" s="630" t="s">
        <v>24</v>
      </c>
    </row>
    <row r="81" spans="1:8" ht="16.5" customHeight="1">
      <c r="A81" s="642"/>
      <c r="B81" s="624" t="s">
        <v>3432</v>
      </c>
      <c r="C81" s="624" t="s">
        <v>3431</v>
      </c>
      <c r="D81" s="1085" t="s">
        <v>3418</v>
      </c>
      <c r="E81" s="623">
        <v>45594</v>
      </c>
      <c r="F81" s="623"/>
      <c r="G81" s="623">
        <v>45603</v>
      </c>
      <c r="H81" s="623">
        <v>45617</v>
      </c>
    </row>
    <row r="82" spans="1:8" ht="16.5" customHeight="1">
      <c r="A82" s="648"/>
      <c r="B82" s="624" t="s">
        <v>3430</v>
      </c>
      <c r="C82" s="624" t="s">
        <v>3429</v>
      </c>
      <c r="D82" s="1086"/>
      <c r="E82" s="623">
        <v>45601</v>
      </c>
      <c r="F82" s="623"/>
      <c r="G82" s="623">
        <v>45610</v>
      </c>
      <c r="H82" s="623">
        <v>45624</v>
      </c>
    </row>
    <row r="83" spans="1:8" ht="16.5" customHeight="1">
      <c r="A83" s="648"/>
      <c r="B83" s="627" t="s">
        <v>3428</v>
      </c>
      <c r="C83" s="624" t="s">
        <v>3427</v>
      </c>
      <c r="D83" s="1086"/>
      <c r="E83" s="623">
        <v>45608</v>
      </c>
      <c r="F83" s="623"/>
      <c r="G83" s="623">
        <v>45617</v>
      </c>
      <c r="H83" s="623">
        <v>45631</v>
      </c>
    </row>
    <row r="84" spans="1:8" ht="16.5" customHeight="1">
      <c r="A84" s="648"/>
      <c r="B84" s="624" t="s">
        <v>3426</v>
      </c>
      <c r="C84" s="624" t="s">
        <v>3425</v>
      </c>
      <c r="D84" s="1086"/>
      <c r="E84" s="623">
        <v>45645</v>
      </c>
      <c r="F84" s="623"/>
      <c r="G84" s="623">
        <v>45624</v>
      </c>
      <c r="H84" s="623">
        <v>45638</v>
      </c>
    </row>
    <row r="85" spans="1:8" ht="16.5" customHeight="1">
      <c r="A85" s="648"/>
      <c r="B85" s="624" t="s">
        <v>3424</v>
      </c>
      <c r="C85" s="624" t="s">
        <v>3423</v>
      </c>
      <c r="D85" s="1087"/>
      <c r="E85" s="623">
        <v>45622</v>
      </c>
      <c r="F85" s="623"/>
      <c r="G85" s="623">
        <v>45631</v>
      </c>
      <c r="H85" s="623">
        <v>45645</v>
      </c>
    </row>
    <row r="86" spans="1:8">
      <c r="A86" s="642"/>
      <c r="B86" s="640"/>
      <c r="C86" s="640"/>
      <c r="D86" s="641"/>
      <c r="E86" s="641"/>
      <c r="F86" s="647"/>
      <c r="G86" s="647"/>
      <c r="H86" s="647"/>
    </row>
    <row r="87" spans="1:8">
      <c r="A87" s="1082" t="s">
        <v>3422</v>
      </c>
      <c r="B87" s="1082"/>
      <c r="C87" s="1082"/>
      <c r="D87" s="1082"/>
      <c r="E87" s="1082"/>
      <c r="F87" s="1082"/>
      <c r="G87" s="1082"/>
      <c r="H87" s="1082"/>
    </row>
    <row r="88" spans="1:8">
      <c r="A88" s="642"/>
      <c r="B88" s="1070" t="s">
        <v>19</v>
      </c>
      <c r="C88" s="1070" t="s">
        <v>20</v>
      </c>
      <c r="D88" s="1070" t="s">
        <v>4</v>
      </c>
      <c r="E88" s="633" t="s">
        <v>3382</v>
      </c>
      <c r="F88" s="646"/>
      <c r="G88" s="633" t="s">
        <v>3421</v>
      </c>
      <c r="H88" s="633" t="s">
        <v>3264</v>
      </c>
    </row>
    <row r="89" spans="1:8">
      <c r="A89" s="642"/>
      <c r="B89" s="1084"/>
      <c r="C89" s="1070"/>
      <c r="D89" s="1070"/>
      <c r="E89" s="633" t="s">
        <v>3379</v>
      </c>
      <c r="F89" s="633"/>
      <c r="G89" s="633" t="s">
        <v>23</v>
      </c>
      <c r="H89" s="633" t="s">
        <v>24</v>
      </c>
    </row>
    <row r="90" spans="1:8" ht="16.5" customHeight="1">
      <c r="A90" s="642"/>
      <c r="B90" s="644" t="s">
        <v>3420</v>
      </c>
      <c r="C90" s="644" t="s">
        <v>3419</v>
      </c>
      <c r="D90" s="1103" t="s">
        <v>3418</v>
      </c>
      <c r="E90" s="643">
        <v>45624</v>
      </c>
      <c r="F90" s="639"/>
      <c r="G90" s="643">
        <v>45604</v>
      </c>
      <c r="H90" s="643">
        <v>45637</v>
      </c>
    </row>
    <row r="91" spans="1:8" ht="16.5" customHeight="1">
      <c r="A91" s="642"/>
      <c r="B91" s="624" t="s">
        <v>3417</v>
      </c>
      <c r="C91" s="644" t="s">
        <v>3416</v>
      </c>
      <c r="D91" s="1104"/>
      <c r="E91" s="643">
        <v>45601</v>
      </c>
      <c r="F91" s="639"/>
      <c r="G91" s="643">
        <v>45611</v>
      </c>
      <c r="H91" s="643">
        <v>45644</v>
      </c>
    </row>
    <row r="92" spans="1:8" ht="16.5" customHeight="1">
      <c r="A92" s="642"/>
      <c r="B92" s="645" t="s">
        <v>3415</v>
      </c>
      <c r="C92" s="644" t="s">
        <v>3414</v>
      </c>
      <c r="D92" s="1104"/>
      <c r="E92" s="643">
        <v>45608</v>
      </c>
      <c r="F92" s="639"/>
      <c r="G92" s="643">
        <v>45618</v>
      </c>
      <c r="H92" s="643">
        <v>45651</v>
      </c>
    </row>
    <row r="93" spans="1:8" ht="16.5" customHeight="1">
      <c r="A93" s="642"/>
      <c r="B93" s="644" t="s">
        <v>3413</v>
      </c>
      <c r="C93" s="644" t="s">
        <v>3412</v>
      </c>
      <c r="D93" s="1104"/>
      <c r="E93" s="623">
        <v>45615</v>
      </c>
      <c r="F93" s="639"/>
      <c r="G93" s="643">
        <v>45626</v>
      </c>
      <c r="H93" s="643">
        <v>45293</v>
      </c>
    </row>
    <row r="94" spans="1:8">
      <c r="A94" s="642"/>
      <c r="B94" s="640"/>
      <c r="C94" s="640"/>
      <c r="D94" s="641"/>
      <c r="E94" s="641"/>
      <c r="F94" s="640"/>
      <c r="G94" s="640"/>
      <c r="H94" s="640"/>
    </row>
    <row r="95" spans="1:8">
      <c r="A95" s="1082" t="s">
        <v>3411</v>
      </c>
      <c r="B95" s="1082"/>
      <c r="C95" s="1082"/>
      <c r="D95" s="1082"/>
      <c r="E95" s="1082"/>
      <c r="F95" s="1082"/>
      <c r="G95" s="1082"/>
      <c r="H95" s="1082"/>
    </row>
    <row r="96" spans="1:8">
      <c r="A96" s="634"/>
      <c r="B96" s="1070" t="s">
        <v>19</v>
      </c>
      <c r="C96" s="1071" t="s">
        <v>20</v>
      </c>
      <c r="D96" s="1070" t="s">
        <v>4</v>
      </c>
      <c r="E96" s="633" t="s">
        <v>3382</v>
      </c>
      <c r="F96" s="633"/>
      <c r="G96" s="633" t="s">
        <v>3404</v>
      </c>
      <c r="H96" s="633" t="s">
        <v>3403</v>
      </c>
    </row>
    <row r="97" spans="1:8">
      <c r="A97" s="634"/>
      <c r="B97" s="1070"/>
      <c r="C97" s="1071"/>
      <c r="D97" s="1070"/>
      <c r="E97" s="633" t="s">
        <v>3379</v>
      </c>
      <c r="F97" s="633"/>
      <c r="G97" s="633" t="s">
        <v>23</v>
      </c>
      <c r="H97" s="632" t="s">
        <v>24</v>
      </c>
    </row>
    <row r="98" spans="1:8" ht="15.75" customHeight="1">
      <c r="A98" s="634"/>
      <c r="B98" s="625" t="s">
        <v>3410</v>
      </c>
      <c r="C98" s="625" t="s">
        <v>3371</v>
      </c>
      <c r="D98" s="1076"/>
      <c r="E98" s="623">
        <v>45596</v>
      </c>
      <c r="F98" s="639"/>
      <c r="G98" s="623">
        <v>45603</v>
      </c>
      <c r="H98" s="623">
        <v>45653</v>
      </c>
    </row>
    <row r="99" spans="1:8" ht="15.75" customHeight="1">
      <c r="B99" s="625" t="s">
        <v>3409</v>
      </c>
      <c r="C99" s="624" t="s">
        <v>3376</v>
      </c>
      <c r="D99" s="1077"/>
      <c r="E99" s="623">
        <v>45603</v>
      </c>
      <c r="F99" s="639"/>
      <c r="G99" s="623">
        <v>45610</v>
      </c>
      <c r="H99" s="623">
        <v>45294</v>
      </c>
    </row>
    <row r="100" spans="1:8" ht="15.75" customHeight="1">
      <c r="B100" s="625" t="s">
        <v>3408</v>
      </c>
      <c r="C100" s="624" t="s">
        <v>3374</v>
      </c>
      <c r="D100" s="1077"/>
      <c r="E100" s="623">
        <v>45610</v>
      </c>
      <c r="F100" s="639"/>
      <c r="G100" s="623">
        <v>45617</v>
      </c>
      <c r="H100" s="623">
        <v>45301</v>
      </c>
    </row>
    <row r="101" spans="1:8" ht="15.75" customHeight="1">
      <c r="B101" s="625" t="s">
        <v>3407</v>
      </c>
      <c r="C101" s="624" t="s">
        <v>3391</v>
      </c>
      <c r="D101" s="1077"/>
      <c r="E101" s="623">
        <v>45617</v>
      </c>
      <c r="F101" s="624"/>
      <c r="G101" s="623">
        <v>45624</v>
      </c>
      <c r="H101" s="623">
        <v>45308</v>
      </c>
    </row>
    <row r="102" spans="1:8" ht="15.75" customHeight="1">
      <c r="B102" s="625" t="s">
        <v>3406</v>
      </c>
      <c r="C102" s="624" t="s">
        <v>3389</v>
      </c>
      <c r="D102" s="1078"/>
      <c r="E102" s="623">
        <v>1128</v>
      </c>
      <c r="F102" s="624"/>
      <c r="G102" s="623">
        <v>45631</v>
      </c>
      <c r="H102" s="623">
        <v>45315</v>
      </c>
    </row>
    <row r="104" spans="1:8">
      <c r="A104" s="1082" t="s">
        <v>3405</v>
      </c>
      <c r="B104" s="1082"/>
      <c r="C104" s="1082"/>
      <c r="D104" s="1082"/>
      <c r="E104" s="1082"/>
      <c r="F104" s="1082"/>
      <c r="G104" s="1082"/>
      <c r="H104" s="1082"/>
    </row>
    <row r="105" spans="1:8">
      <c r="A105" s="634"/>
      <c r="B105" s="1070" t="s">
        <v>19</v>
      </c>
      <c r="C105" s="1071" t="s">
        <v>20</v>
      </c>
      <c r="D105" s="1070" t="s">
        <v>4</v>
      </c>
      <c r="E105" s="633" t="s">
        <v>3382</v>
      </c>
      <c r="F105" s="633"/>
      <c r="G105" s="633" t="s">
        <v>3404</v>
      </c>
      <c r="H105" s="633" t="s">
        <v>3403</v>
      </c>
    </row>
    <row r="106" spans="1:8">
      <c r="A106" s="634"/>
      <c r="B106" s="1070"/>
      <c r="C106" s="1071"/>
      <c r="D106" s="1070"/>
      <c r="E106" s="633" t="s">
        <v>3379</v>
      </c>
      <c r="F106" s="633"/>
      <c r="G106" s="633" t="s">
        <v>23</v>
      </c>
      <c r="H106" s="632" t="s">
        <v>24</v>
      </c>
    </row>
    <row r="107" spans="1:8">
      <c r="A107" s="628"/>
      <c r="B107" s="627" t="s">
        <v>3402</v>
      </c>
      <c r="C107" s="624" t="s">
        <v>3371</v>
      </c>
      <c r="D107" s="1073" t="s">
        <v>3378</v>
      </c>
      <c r="E107" s="623">
        <v>45600</v>
      </c>
      <c r="F107" s="624"/>
      <c r="G107" s="623">
        <v>45606</v>
      </c>
      <c r="H107" s="623">
        <v>45656</v>
      </c>
    </row>
    <row r="108" spans="1:8">
      <c r="A108" s="628"/>
      <c r="B108" s="625" t="s">
        <v>3401</v>
      </c>
      <c r="C108" s="625" t="s">
        <v>3376</v>
      </c>
      <c r="D108" s="1074"/>
      <c r="E108" s="623">
        <v>45607</v>
      </c>
      <c r="F108" s="639"/>
      <c r="G108" s="623">
        <v>45613</v>
      </c>
      <c r="H108" s="623">
        <v>45297</v>
      </c>
    </row>
    <row r="109" spans="1:8">
      <c r="A109" s="626"/>
      <c r="B109" s="625" t="s">
        <v>3400</v>
      </c>
      <c r="C109" s="625" t="s">
        <v>3374</v>
      </c>
      <c r="D109" s="1074"/>
      <c r="E109" s="623">
        <v>45614</v>
      </c>
      <c r="F109" s="639"/>
      <c r="G109" s="623">
        <v>45620</v>
      </c>
      <c r="H109" s="623">
        <v>45304</v>
      </c>
    </row>
    <row r="110" spans="1:8">
      <c r="A110" s="626"/>
      <c r="B110" s="627" t="s">
        <v>3399</v>
      </c>
      <c r="C110" s="624" t="s">
        <v>3391</v>
      </c>
      <c r="D110" s="1074"/>
      <c r="E110" s="623">
        <v>45621</v>
      </c>
      <c r="F110" s="624"/>
      <c r="G110" s="623">
        <v>45627</v>
      </c>
      <c r="H110" s="623">
        <v>45311</v>
      </c>
    </row>
    <row r="111" spans="1:8">
      <c r="A111" s="626"/>
      <c r="B111" s="627" t="s">
        <v>3398</v>
      </c>
      <c r="C111" s="624" t="s">
        <v>3389</v>
      </c>
      <c r="D111" s="1075"/>
      <c r="E111" s="623">
        <v>45628</v>
      </c>
      <c r="F111" s="624"/>
      <c r="G111" s="623">
        <v>45634</v>
      </c>
      <c r="H111" s="623">
        <v>45318</v>
      </c>
    </row>
    <row r="112" spans="1:8">
      <c r="A112" s="626"/>
      <c r="B112" s="638"/>
      <c r="C112" s="636"/>
      <c r="D112" s="637"/>
      <c r="E112" s="635"/>
      <c r="F112" s="636"/>
      <c r="G112" s="635"/>
      <c r="H112" s="635"/>
    </row>
    <row r="113" spans="1:8">
      <c r="A113" s="626"/>
      <c r="B113" s="631"/>
      <c r="C113" s="631"/>
      <c r="D113" s="631"/>
      <c r="E113" s="631"/>
      <c r="F113" s="631"/>
      <c r="G113" s="631"/>
      <c r="H113" s="631"/>
    </row>
    <row r="114" spans="1:8">
      <c r="A114" s="1072" t="s">
        <v>3397</v>
      </c>
      <c r="B114" s="1072"/>
      <c r="C114" s="1072"/>
      <c r="D114" s="1072"/>
      <c r="E114" s="1072"/>
      <c r="F114" s="1072"/>
      <c r="G114" s="1072"/>
      <c r="H114" s="1072"/>
    </row>
    <row r="115" spans="1:8">
      <c r="A115" s="628"/>
      <c r="B115" s="1080" t="s">
        <v>19</v>
      </c>
      <c r="C115" s="1081" t="s">
        <v>20</v>
      </c>
      <c r="D115" s="1080" t="s">
        <v>4</v>
      </c>
      <c r="E115" s="630" t="s">
        <v>3382</v>
      </c>
      <c r="F115" s="630"/>
      <c r="G115" s="630" t="s">
        <v>3381</v>
      </c>
      <c r="H115" s="630" t="s">
        <v>3380</v>
      </c>
    </row>
    <row r="116" spans="1:8">
      <c r="A116" s="628"/>
      <c r="B116" s="1080"/>
      <c r="C116" s="1081"/>
      <c r="D116" s="1080"/>
      <c r="E116" s="630" t="s">
        <v>3379</v>
      </c>
      <c r="F116" s="630"/>
      <c r="G116" s="630" t="s">
        <v>23</v>
      </c>
      <c r="H116" s="629" t="s">
        <v>24</v>
      </c>
    </row>
    <row r="117" spans="1:8" ht="15" customHeight="1">
      <c r="A117" s="628"/>
      <c r="B117" s="624" t="s">
        <v>3396</v>
      </c>
      <c r="C117" s="624" t="s">
        <v>3395</v>
      </c>
      <c r="D117" s="1110" t="s">
        <v>3394</v>
      </c>
      <c r="E117" s="623">
        <v>45596</v>
      </c>
      <c r="F117" s="624"/>
      <c r="G117" s="623">
        <v>45601</v>
      </c>
      <c r="H117" s="623">
        <v>45617</v>
      </c>
    </row>
    <row r="118" spans="1:8" ht="15" customHeight="1">
      <c r="A118" s="626"/>
      <c r="B118" s="627" t="s">
        <v>3393</v>
      </c>
      <c r="C118" s="624" t="s">
        <v>3374</v>
      </c>
      <c r="D118" s="1086"/>
      <c r="E118" s="623">
        <v>45603</v>
      </c>
      <c r="F118" s="623"/>
      <c r="G118" s="623">
        <v>45608</v>
      </c>
      <c r="H118" s="623">
        <v>45624</v>
      </c>
    </row>
    <row r="119" spans="1:8" ht="15" customHeight="1">
      <c r="A119" s="626"/>
      <c r="B119" s="625" t="s">
        <v>3392</v>
      </c>
      <c r="C119" s="624" t="s">
        <v>3391</v>
      </c>
      <c r="D119" s="1086"/>
      <c r="E119" s="623">
        <v>45610</v>
      </c>
      <c r="F119" s="623"/>
      <c r="G119" s="623">
        <v>45615</v>
      </c>
      <c r="H119" s="623">
        <v>45631</v>
      </c>
    </row>
    <row r="120" spans="1:8" ht="15" customHeight="1">
      <c r="A120" s="626"/>
      <c r="B120" s="624" t="s">
        <v>3390</v>
      </c>
      <c r="C120" s="624" t="s">
        <v>3389</v>
      </c>
      <c r="D120" s="1077"/>
      <c r="E120" s="623">
        <v>45617</v>
      </c>
      <c r="F120" s="624"/>
      <c r="G120" s="623">
        <v>45623</v>
      </c>
      <c r="H120" s="623">
        <v>45639</v>
      </c>
    </row>
    <row r="121" spans="1:8" ht="15" customHeight="1">
      <c r="A121" s="626"/>
      <c r="B121" s="624" t="s">
        <v>3388</v>
      </c>
      <c r="C121" s="624" t="s">
        <v>3387</v>
      </c>
      <c r="D121" s="1078"/>
      <c r="E121" s="623">
        <v>45624</v>
      </c>
      <c r="F121" s="624"/>
      <c r="G121" s="623">
        <v>45629</v>
      </c>
      <c r="H121" s="623">
        <v>45645</v>
      </c>
    </row>
    <row r="123" spans="1:8">
      <c r="A123" s="1082" t="s">
        <v>3386</v>
      </c>
      <c r="B123" s="1082"/>
      <c r="C123" s="1082"/>
      <c r="D123" s="1082"/>
      <c r="E123" s="1082"/>
      <c r="F123" s="1082"/>
      <c r="G123" s="1082"/>
      <c r="H123" s="1082"/>
    </row>
    <row r="124" spans="1:8">
      <c r="A124" s="634"/>
      <c r="B124" s="1070" t="s">
        <v>19</v>
      </c>
      <c r="C124" s="1071" t="s">
        <v>20</v>
      </c>
      <c r="D124" s="1070" t="s">
        <v>4</v>
      </c>
      <c r="E124" s="633" t="s">
        <v>3382</v>
      </c>
      <c r="F124" s="633"/>
      <c r="G124" s="633" t="s">
        <v>3385</v>
      </c>
      <c r="H124" s="633" t="s">
        <v>3384</v>
      </c>
    </row>
    <row r="125" spans="1:8">
      <c r="A125" s="634"/>
      <c r="B125" s="1070"/>
      <c r="C125" s="1071"/>
      <c r="D125" s="1070"/>
      <c r="E125" s="633" t="s">
        <v>3379</v>
      </c>
      <c r="F125" s="633"/>
      <c r="G125" s="633" t="s">
        <v>23</v>
      </c>
      <c r="H125" s="632" t="s">
        <v>24</v>
      </c>
    </row>
    <row r="126" spans="1:8">
      <c r="A126" s="628"/>
      <c r="B126" s="625" t="s">
        <v>3377</v>
      </c>
      <c r="C126" s="624" t="s">
        <v>3371</v>
      </c>
      <c r="D126" s="1093" t="s">
        <v>3378</v>
      </c>
      <c r="E126" s="623">
        <v>45590</v>
      </c>
      <c r="F126" s="624"/>
      <c r="G126" s="623">
        <v>45598</v>
      </c>
      <c r="H126" s="623">
        <v>45635</v>
      </c>
    </row>
    <row r="127" spans="1:8">
      <c r="A127" s="628"/>
      <c r="B127" s="625" t="s">
        <v>3377</v>
      </c>
      <c r="C127" s="624" t="s">
        <v>3376</v>
      </c>
      <c r="D127" s="1093"/>
      <c r="E127" s="623">
        <v>45597</v>
      </c>
      <c r="F127" s="624"/>
      <c r="G127" s="623">
        <v>45605</v>
      </c>
      <c r="H127" s="623">
        <v>45642</v>
      </c>
    </row>
    <row r="128" spans="1:8">
      <c r="A128" s="626"/>
      <c r="B128" s="627" t="s">
        <v>3375</v>
      </c>
      <c r="C128" s="624" t="s">
        <v>3374</v>
      </c>
      <c r="D128" s="1093"/>
      <c r="E128" s="623">
        <v>45604</v>
      </c>
      <c r="F128" s="623"/>
      <c r="G128" s="623">
        <v>45612</v>
      </c>
      <c r="H128" s="623">
        <v>45649</v>
      </c>
    </row>
    <row r="129" spans="1:8">
      <c r="A129" s="626"/>
      <c r="B129" s="625" t="s">
        <v>3373</v>
      </c>
      <c r="C129" s="624" t="s">
        <v>662</v>
      </c>
      <c r="D129" s="1093"/>
      <c r="E129" s="623">
        <v>45611</v>
      </c>
      <c r="F129" s="623"/>
      <c r="G129" s="623">
        <v>45619</v>
      </c>
      <c r="H129" s="623">
        <v>45656</v>
      </c>
    </row>
    <row r="130" spans="1:8">
      <c r="A130" s="626"/>
      <c r="B130" s="625" t="s">
        <v>3372</v>
      </c>
      <c r="C130" s="624" t="s">
        <v>3371</v>
      </c>
      <c r="D130" s="1083"/>
      <c r="E130" s="623">
        <v>45618</v>
      </c>
      <c r="F130" s="624"/>
      <c r="G130" s="623">
        <v>45626</v>
      </c>
      <c r="H130" s="623">
        <v>45299</v>
      </c>
    </row>
    <row r="131" spans="1:8">
      <c r="A131" s="626"/>
      <c r="B131" s="631"/>
      <c r="C131" s="631"/>
      <c r="D131" s="631"/>
      <c r="E131" s="631"/>
      <c r="F131" s="631"/>
      <c r="G131" s="631"/>
      <c r="H131" s="631"/>
    </row>
    <row r="132" spans="1:8">
      <c r="A132" s="1072" t="s">
        <v>3383</v>
      </c>
      <c r="B132" s="1072"/>
      <c r="C132" s="1072"/>
      <c r="D132" s="1072"/>
      <c r="E132" s="1072"/>
      <c r="F132" s="1072"/>
      <c r="G132" s="1072"/>
      <c r="H132" s="1072"/>
    </row>
    <row r="133" spans="1:8">
      <c r="A133" s="628"/>
      <c r="B133" s="1080" t="s">
        <v>19</v>
      </c>
      <c r="C133" s="1081" t="s">
        <v>20</v>
      </c>
      <c r="D133" s="1080" t="s">
        <v>4</v>
      </c>
      <c r="E133" s="630" t="s">
        <v>3382</v>
      </c>
      <c r="F133" s="630"/>
      <c r="G133" s="630" t="s">
        <v>3381</v>
      </c>
      <c r="H133" s="630" t="s">
        <v>3380</v>
      </c>
    </row>
    <row r="134" spans="1:8">
      <c r="A134" s="628"/>
      <c r="B134" s="1080"/>
      <c r="C134" s="1081"/>
      <c r="D134" s="1080"/>
      <c r="E134" s="630" t="s">
        <v>3379</v>
      </c>
      <c r="F134" s="630"/>
      <c r="G134" s="630" t="s">
        <v>23</v>
      </c>
      <c r="H134" s="629" t="s">
        <v>24</v>
      </c>
    </row>
    <row r="135" spans="1:8">
      <c r="A135" s="628"/>
      <c r="B135" s="625" t="s">
        <v>3377</v>
      </c>
      <c r="C135" s="624" t="s">
        <v>3371</v>
      </c>
      <c r="D135" s="1093" t="s">
        <v>3378</v>
      </c>
      <c r="E135" s="623">
        <v>45590</v>
      </c>
      <c r="F135" s="624"/>
      <c r="G135" s="623">
        <v>45598</v>
      </c>
      <c r="H135" s="623">
        <v>45635</v>
      </c>
    </row>
    <row r="136" spans="1:8">
      <c r="A136" s="628"/>
      <c r="B136" s="625" t="s">
        <v>3377</v>
      </c>
      <c r="C136" s="624" t="s">
        <v>3376</v>
      </c>
      <c r="D136" s="1093"/>
      <c r="E136" s="623">
        <v>45597</v>
      </c>
      <c r="F136" s="624"/>
      <c r="G136" s="623">
        <v>45605</v>
      </c>
      <c r="H136" s="623">
        <v>45642</v>
      </c>
    </row>
    <row r="137" spans="1:8">
      <c r="A137" s="626"/>
      <c r="B137" s="627" t="s">
        <v>3375</v>
      </c>
      <c r="C137" s="624" t="s">
        <v>3374</v>
      </c>
      <c r="D137" s="1093"/>
      <c r="E137" s="623">
        <v>45604</v>
      </c>
      <c r="F137" s="623"/>
      <c r="G137" s="623">
        <v>45612</v>
      </c>
      <c r="H137" s="623">
        <v>45649</v>
      </c>
    </row>
    <row r="138" spans="1:8">
      <c r="A138" s="626"/>
      <c r="B138" s="625" t="s">
        <v>3373</v>
      </c>
      <c r="C138" s="624" t="s">
        <v>662</v>
      </c>
      <c r="D138" s="1093"/>
      <c r="E138" s="623">
        <v>45611</v>
      </c>
      <c r="F138" s="623"/>
      <c r="G138" s="623">
        <v>45619</v>
      </c>
      <c r="H138" s="623">
        <v>45656</v>
      </c>
    </row>
    <row r="139" spans="1:8">
      <c r="A139" s="626"/>
      <c r="B139" s="625" t="s">
        <v>3372</v>
      </c>
      <c r="C139" s="624" t="s">
        <v>3371</v>
      </c>
      <c r="D139" s="1093"/>
      <c r="E139" s="623">
        <v>45618</v>
      </c>
      <c r="F139" s="624"/>
      <c r="G139" s="623">
        <v>45626</v>
      </c>
      <c r="H139" s="623">
        <v>45299</v>
      </c>
    </row>
  </sheetData>
  <mergeCells count="79">
    <mergeCell ref="A123:H123"/>
    <mergeCell ref="B124:B125"/>
    <mergeCell ref="C124:C125"/>
    <mergeCell ref="D124:D125"/>
    <mergeCell ref="D126:D130"/>
    <mergeCell ref="A132:H132"/>
    <mergeCell ref="B133:B134"/>
    <mergeCell ref="C133:C134"/>
    <mergeCell ref="D133:D134"/>
    <mergeCell ref="D135:D139"/>
    <mergeCell ref="D117:D121"/>
    <mergeCell ref="A68:H68"/>
    <mergeCell ref="C69:C70"/>
    <mergeCell ref="B69:B70"/>
    <mergeCell ref="C33:C34"/>
    <mergeCell ref="D33:D34"/>
    <mergeCell ref="D69:D70"/>
    <mergeCell ref="A50:H50"/>
    <mergeCell ref="C51:C52"/>
    <mergeCell ref="C60:C61"/>
    <mergeCell ref="D6:D7"/>
    <mergeCell ref="D15:D16"/>
    <mergeCell ref="A23:H23"/>
    <mergeCell ref="C6:C7"/>
    <mergeCell ref="B6:B7"/>
    <mergeCell ref="B15:B16"/>
    <mergeCell ref="C15:C16"/>
    <mergeCell ref="A14:H14"/>
    <mergeCell ref="D8:D12"/>
    <mergeCell ref="D17:D21"/>
    <mergeCell ref="D90:D93"/>
    <mergeCell ref="A78:H78"/>
    <mergeCell ref="B24:B25"/>
    <mergeCell ref="A41:H41"/>
    <mergeCell ref="A32:H32"/>
    <mergeCell ref="A49:B49"/>
    <mergeCell ref="B51:B52"/>
    <mergeCell ref="D51:D52"/>
    <mergeCell ref="A59:H59"/>
    <mergeCell ref="B60:B61"/>
    <mergeCell ref="D53:D57"/>
    <mergeCell ref="A1:H1"/>
    <mergeCell ref="B2:F2"/>
    <mergeCell ref="B3:H3"/>
    <mergeCell ref="A4:B4"/>
    <mergeCell ref="A5:H5"/>
    <mergeCell ref="A87:H87"/>
    <mergeCell ref="D81:D85"/>
    <mergeCell ref="B33:B34"/>
    <mergeCell ref="D26:D30"/>
    <mergeCell ref="D24:D25"/>
    <mergeCell ref="C24:C25"/>
    <mergeCell ref="D35:D39"/>
    <mergeCell ref="D71:D76"/>
    <mergeCell ref="D62:D66"/>
    <mergeCell ref="D44:D48"/>
    <mergeCell ref="B42:B43"/>
    <mergeCell ref="D42:D43"/>
    <mergeCell ref="D98:D102"/>
    <mergeCell ref="C42:C43"/>
    <mergeCell ref="D60:D61"/>
    <mergeCell ref="B115:B116"/>
    <mergeCell ref="C115:C116"/>
    <mergeCell ref="D115:D116"/>
    <mergeCell ref="A95:H95"/>
    <mergeCell ref="B96:B97"/>
    <mergeCell ref="C96:C97"/>
    <mergeCell ref="D96:D97"/>
    <mergeCell ref="A104:H104"/>
    <mergeCell ref="B79:B80"/>
    <mergeCell ref="C79:C80"/>
    <mergeCell ref="B88:B89"/>
    <mergeCell ref="D88:D89"/>
    <mergeCell ref="C88:C89"/>
    <mergeCell ref="B105:B106"/>
    <mergeCell ref="C105:C106"/>
    <mergeCell ref="D105:D106"/>
    <mergeCell ref="A114:H114"/>
    <mergeCell ref="D107:D111"/>
  </mergeCells>
  <phoneticPr fontId="10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workbookViewId="0">
      <selection activeCell="K9" sqref="K9"/>
    </sheetView>
  </sheetViews>
  <sheetFormatPr defaultColWidth="9" defaultRowHeight="16.5"/>
  <cols>
    <col min="1" max="1" width="15.25" style="671" customWidth="1"/>
    <col min="2" max="2" width="22.25" style="671" customWidth="1"/>
    <col min="3" max="3" width="18.5" style="672" customWidth="1"/>
    <col min="4" max="4" width="19.375" style="671" customWidth="1"/>
    <col min="5" max="5" width="19.625" style="671" customWidth="1"/>
    <col min="6" max="6" width="20.125" style="671" customWidth="1"/>
    <col min="7" max="7" width="17.75" style="671" customWidth="1"/>
    <col min="8" max="8" width="11.75" style="671" customWidth="1"/>
    <col min="9" max="16384" width="9" style="671"/>
  </cols>
  <sheetData>
    <row r="1" spans="1:8" ht="62.25" customHeight="1">
      <c r="A1" s="1117" t="s">
        <v>3565</v>
      </c>
      <c r="B1" s="1117"/>
      <c r="C1" s="1117"/>
      <c r="D1" s="1117"/>
      <c r="E1" s="1117"/>
      <c r="F1" s="1118"/>
      <c r="G1" s="1117"/>
      <c r="H1" s="714"/>
    </row>
    <row r="2" spans="1:8" ht="36" customHeight="1">
      <c r="A2" s="1119" t="s">
        <v>16</v>
      </c>
      <c r="B2" s="1119"/>
      <c r="C2" s="717"/>
      <c r="D2" s="716"/>
      <c r="E2" s="716"/>
      <c r="F2" s="716"/>
      <c r="G2" s="715">
        <v>45619</v>
      </c>
      <c r="H2" s="714"/>
    </row>
    <row r="3" spans="1:8" ht="23.25" customHeight="1">
      <c r="A3" s="1119" t="s">
        <v>3564</v>
      </c>
      <c r="B3" s="1119"/>
      <c r="C3" s="1119"/>
      <c r="D3" s="1119"/>
      <c r="E3" s="1119"/>
      <c r="F3" s="1119"/>
      <c r="G3" s="1119"/>
      <c r="H3" s="714"/>
    </row>
    <row r="4" spans="1:8">
      <c r="A4" s="707" t="s">
        <v>125</v>
      </c>
      <c r="B4" s="707"/>
      <c r="C4" s="708"/>
      <c r="D4" s="707"/>
      <c r="E4" s="707"/>
      <c r="F4" s="707"/>
      <c r="G4" s="707"/>
      <c r="H4" s="698"/>
    </row>
    <row r="5" spans="1:8">
      <c r="A5" s="706" t="s">
        <v>133</v>
      </c>
      <c r="B5" s="713"/>
      <c r="C5" s="712"/>
      <c r="D5" s="711"/>
      <c r="E5" s="711"/>
      <c r="F5" s="710"/>
      <c r="G5" s="710"/>
    </row>
    <row r="6" spans="1:8">
      <c r="B6" s="1112" t="s">
        <v>19</v>
      </c>
      <c r="C6" s="1123" t="s">
        <v>20</v>
      </c>
      <c r="D6" s="1112" t="s">
        <v>21</v>
      </c>
      <c r="E6" s="680" t="s">
        <v>3530</v>
      </c>
      <c r="F6" s="680" t="s">
        <v>3530</v>
      </c>
      <c r="G6" s="680" t="s">
        <v>133</v>
      </c>
    </row>
    <row r="7" spans="1:8">
      <c r="B7" s="1113"/>
      <c r="C7" s="1124"/>
      <c r="D7" s="1113"/>
      <c r="E7" s="680" t="s">
        <v>1026</v>
      </c>
      <c r="F7" s="680" t="s">
        <v>23</v>
      </c>
      <c r="G7" s="680" t="s">
        <v>24</v>
      </c>
    </row>
    <row r="8" spans="1:8">
      <c r="B8" s="677" t="s">
        <v>3563</v>
      </c>
      <c r="C8" s="677" t="s">
        <v>2180</v>
      </c>
      <c r="D8" s="1114" t="s">
        <v>3562</v>
      </c>
      <c r="E8" s="676">
        <f>F8-4</f>
        <v>45594</v>
      </c>
      <c r="F8" s="676">
        <v>45598</v>
      </c>
      <c r="G8" s="676">
        <f>F8+35</f>
        <v>45633</v>
      </c>
    </row>
    <row r="9" spans="1:8">
      <c r="B9" s="677" t="s">
        <v>623</v>
      </c>
      <c r="C9" s="677" t="s">
        <v>181</v>
      </c>
      <c r="D9" s="1115"/>
      <c r="E9" s="676">
        <f t="shared" ref="E9:F12" si="0">E8+7</f>
        <v>45601</v>
      </c>
      <c r="F9" s="676">
        <f t="shared" si="0"/>
        <v>45605</v>
      </c>
      <c r="G9" s="676">
        <f>F9+35</f>
        <v>45640</v>
      </c>
    </row>
    <row r="10" spans="1:8">
      <c r="B10" s="709" t="s">
        <v>432</v>
      </c>
      <c r="C10" s="677"/>
      <c r="D10" s="1115"/>
      <c r="E10" s="676">
        <f t="shared" si="0"/>
        <v>45608</v>
      </c>
      <c r="F10" s="676">
        <f t="shared" si="0"/>
        <v>45612</v>
      </c>
      <c r="G10" s="676">
        <f>F10+35</f>
        <v>45647</v>
      </c>
    </row>
    <row r="11" spans="1:8">
      <c r="B11" s="677" t="s">
        <v>624</v>
      </c>
      <c r="C11" s="677" t="s">
        <v>30</v>
      </c>
      <c r="D11" s="1115"/>
      <c r="E11" s="676">
        <f t="shared" si="0"/>
        <v>45615</v>
      </c>
      <c r="F11" s="676">
        <f t="shared" si="0"/>
        <v>45619</v>
      </c>
      <c r="G11" s="676">
        <f>F11+35</f>
        <v>45654</v>
      </c>
    </row>
    <row r="12" spans="1:8">
      <c r="B12" s="677" t="s">
        <v>625</v>
      </c>
      <c r="C12" s="677" t="s">
        <v>29</v>
      </c>
      <c r="D12" s="1116"/>
      <c r="E12" s="676">
        <f t="shared" si="0"/>
        <v>45622</v>
      </c>
      <c r="F12" s="676">
        <f t="shared" si="0"/>
        <v>45626</v>
      </c>
      <c r="G12" s="676">
        <f>F12+35</f>
        <v>45661</v>
      </c>
    </row>
    <row r="13" spans="1:8">
      <c r="B13" s="705"/>
      <c r="C13" s="704"/>
      <c r="D13" s="699"/>
      <c r="E13" s="693"/>
      <c r="F13" s="693"/>
      <c r="G13" s="703"/>
    </row>
    <row r="14" spans="1:8">
      <c r="A14" s="707" t="s">
        <v>136</v>
      </c>
      <c r="B14" s="707"/>
      <c r="C14" s="708"/>
      <c r="D14" s="707"/>
      <c r="E14" s="707"/>
      <c r="F14" s="707"/>
      <c r="G14" s="707"/>
      <c r="H14" s="698"/>
    </row>
    <row r="15" spans="1:8">
      <c r="A15" s="706" t="s">
        <v>2201</v>
      </c>
    </row>
    <row r="16" spans="1:8">
      <c r="B16" s="1112" t="s">
        <v>19</v>
      </c>
      <c r="C16" s="1123" t="s">
        <v>20</v>
      </c>
      <c r="D16" s="1112" t="s">
        <v>21</v>
      </c>
      <c r="E16" s="680" t="s">
        <v>3530</v>
      </c>
      <c r="F16" s="680" t="s">
        <v>3530</v>
      </c>
      <c r="G16" s="680" t="s">
        <v>3561</v>
      </c>
    </row>
    <row r="17" spans="1:8">
      <c r="B17" s="1113"/>
      <c r="C17" s="1124"/>
      <c r="D17" s="1113"/>
      <c r="E17" s="680" t="s">
        <v>1026</v>
      </c>
      <c r="F17" s="680" t="s">
        <v>23</v>
      </c>
      <c r="G17" s="680" t="s">
        <v>24</v>
      </c>
    </row>
    <row r="18" spans="1:8">
      <c r="B18" s="677" t="s">
        <v>3558</v>
      </c>
      <c r="C18" s="677" t="s">
        <v>3560</v>
      </c>
      <c r="D18" s="1114" t="s">
        <v>3559</v>
      </c>
      <c r="E18" s="675">
        <f>F18-4</f>
        <v>45593</v>
      </c>
      <c r="F18" s="675">
        <v>45597</v>
      </c>
      <c r="G18" s="675">
        <f>F18+36</f>
        <v>45633</v>
      </c>
    </row>
    <row r="19" spans="1:8" ht="17.25" customHeight="1">
      <c r="B19" s="677" t="s">
        <v>3558</v>
      </c>
      <c r="C19" s="677" t="s">
        <v>3557</v>
      </c>
      <c r="D19" s="1115"/>
      <c r="E19" s="675">
        <f>E18+8</f>
        <v>45601</v>
      </c>
      <c r="F19" s="675">
        <f t="shared" ref="F19:G22" si="1">F18+7</f>
        <v>45604</v>
      </c>
      <c r="G19" s="675">
        <f t="shared" si="1"/>
        <v>45640</v>
      </c>
    </row>
    <row r="20" spans="1:8" ht="18.75" customHeight="1">
      <c r="B20" s="677" t="s">
        <v>3554</v>
      </c>
      <c r="C20" s="677" t="s">
        <v>3556</v>
      </c>
      <c r="D20" s="1115"/>
      <c r="E20" s="675">
        <f>E19+7</f>
        <v>45608</v>
      </c>
      <c r="F20" s="675">
        <f t="shared" si="1"/>
        <v>45611</v>
      </c>
      <c r="G20" s="675">
        <f t="shared" si="1"/>
        <v>45647</v>
      </c>
    </row>
    <row r="21" spans="1:8" ht="17.25" customHeight="1">
      <c r="B21" s="677" t="s">
        <v>3554</v>
      </c>
      <c r="C21" s="677" t="s">
        <v>3555</v>
      </c>
      <c r="D21" s="1115"/>
      <c r="E21" s="675">
        <f>E20+7</f>
        <v>45615</v>
      </c>
      <c r="F21" s="675">
        <f t="shared" si="1"/>
        <v>45618</v>
      </c>
      <c r="G21" s="675">
        <f t="shared" si="1"/>
        <v>45654</v>
      </c>
    </row>
    <row r="22" spans="1:8" ht="15.75" customHeight="1">
      <c r="B22" s="677" t="s">
        <v>3554</v>
      </c>
      <c r="C22" s="677" t="s">
        <v>3553</v>
      </c>
      <c r="D22" s="1116"/>
      <c r="E22" s="675">
        <f>E21+7</f>
        <v>45622</v>
      </c>
      <c r="F22" s="675">
        <f t="shared" si="1"/>
        <v>45625</v>
      </c>
      <c r="G22" s="675">
        <f t="shared" si="1"/>
        <v>45661</v>
      </c>
    </row>
    <row r="23" spans="1:8">
      <c r="B23" s="705"/>
      <c r="C23" s="704"/>
      <c r="D23" s="699"/>
      <c r="E23" s="693"/>
      <c r="F23" s="693"/>
      <c r="G23" s="703"/>
    </row>
    <row r="24" spans="1:8" s="697" customFormat="1">
      <c r="A24" s="1120" t="s">
        <v>3552</v>
      </c>
      <c r="B24" s="1120"/>
      <c r="C24" s="1120"/>
      <c r="D24" s="1120"/>
      <c r="E24" s="1120"/>
      <c r="F24" s="1120"/>
      <c r="G24" s="1120"/>
      <c r="H24" s="698"/>
    </row>
    <row r="25" spans="1:8">
      <c r="A25" s="702" t="s">
        <v>3551</v>
      </c>
    </row>
    <row r="26" spans="1:8">
      <c r="B26" s="1112" t="s">
        <v>19</v>
      </c>
      <c r="C26" s="1123" t="s">
        <v>20</v>
      </c>
      <c r="D26" s="1112" t="s">
        <v>21</v>
      </c>
      <c r="E26" s="680" t="s">
        <v>3530</v>
      </c>
      <c r="F26" s="680" t="s">
        <v>3530</v>
      </c>
      <c r="G26" s="680" t="s">
        <v>3551</v>
      </c>
    </row>
    <row r="27" spans="1:8">
      <c r="B27" s="1113"/>
      <c r="C27" s="1124"/>
      <c r="D27" s="1113"/>
      <c r="E27" s="680" t="s">
        <v>1026</v>
      </c>
      <c r="F27" s="680" t="s">
        <v>23</v>
      </c>
      <c r="G27" s="680" t="s">
        <v>24</v>
      </c>
    </row>
    <row r="28" spans="1:8">
      <c r="B28" s="677" t="s">
        <v>3545</v>
      </c>
      <c r="C28" s="677" t="s">
        <v>3550</v>
      </c>
      <c r="D28" s="1114" t="s">
        <v>3549</v>
      </c>
      <c r="E28" s="676">
        <f>F28-4</f>
        <v>45595</v>
      </c>
      <c r="F28" s="676">
        <v>45599</v>
      </c>
      <c r="G28" s="676">
        <f>F28+3</f>
        <v>45602</v>
      </c>
    </row>
    <row r="29" spans="1:8">
      <c r="B29" s="677" t="s">
        <v>3543</v>
      </c>
      <c r="C29" s="677" t="s">
        <v>3548</v>
      </c>
      <c r="D29" s="1115"/>
      <c r="E29" s="676">
        <f t="shared" ref="E29:G32" si="2">E28+7</f>
        <v>45602</v>
      </c>
      <c r="F29" s="676">
        <f t="shared" si="2"/>
        <v>45606</v>
      </c>
      <c r="G29" s="676">
        <f t="shared" si="2"/>
        <v>45609</v>
      </c>
    </row>
    <row r="30" spans="1:8">
      <c r="B30" s="677" t="s">
        <v>3547</v>
      </c>
      <c r="C30" s="677" t="s">
        <v>3546</v>
      </c>
      <c r="D30" s="1115"/>
      <c r="E30" s="676">
        <f t="shared" si="2"/>
        <v>45609</v>
      </c>
      <c r="F30" s="676">
        <f t="shared" si="2"/>
        <v>45613</v>
      </c>
      <c r="G30" s="676">
        <f t="shared" si="2"/>
        <v>45616</v>
      </c>
    </row>
    <row r="31" spans="1:8">
      <c r="B31" s="677" t="s">
        <v>3545</v>
      </c>
      <c r="C31" s="677" t="s">
        <v>3544</v>
      </c>
      <c r="D31" s="1115"/>
      <c r="E31" s="676">
        <f t="shared" si="2"/>
        <v>45616</v>
      </c>
      <c r="F31" s="676">
        <f t="shared" si="2"/>
        <v>45620</v>
      </c>
      <c r="G31" s="676">
        <f t="shared" si="2"/>
        <v>45623</v>
      </c>
    </row>
    <row r="32" spans="1:8">
      <c r="B32" s="677" t="s">
        <v>3543</v>
      </c>
      <c r="C32" s="677" t="s">
        <v>3542</v>
      </c>
      <c r="D32" s="1116"/>
      <c r="E32" s="676">
        <f t="shared" si="2"/>
        <v>45623</v>
      </c>
      <c r="F32" s="676">
        <f t="shared" si="2"/>
        <v>45627</v>
      </c>
      <c r="G32" s="676">
        <f t="shared" si="2"/>
        <v>45630</v>
      </c>
    </row>
    <row r="33" spans="1:11">
      <c r="C33" s="671"/>
    </row>
    <row r="34" spans="1:11" s="673" customFormat="1">
      <c r="B34" s="701"/>
      <c r="C34" s="700"/>
      <c r="D34" s="699"/>
      <c r="E34" s="693"/>
      <c r="F34" s="693"/>
      <c r="G34" s="693"/>
    </row>
    <row r="35" spans="1:11" s="697" customFormat="1">
      <c r="A35" s="1120" t="s">
        <v>103</v>
      </c>
      <c r="B35" s="1120"/>
      <c r="C35" s="1120"/>
      <c r="D35" s="1120"/>
      <c r="E35" s="1120"/>
      <c r="F35" s="1120"/>
      <c r="G35" s="1120"/>
      <c r="H35" s="698"/>
    </row>
    <row r="36" spans="1:11" s="691" customFormat="1">
      <c r="A36" s="682" t="s">
        <v>3</v>
      </c>
      <c r="B36" s="696"/>
      <c r="C36" s="695"/>
      <c r="D36" s="694"/>
      <c r="E36" s="694"/>
      <c r="F36" s="693"/>
      <c r="G36" s="693"/>
      <c r="H36" s="687"/>
    </row>
    <row r="37" spans="1:11" s="691" customFormat="1">
      <c r="A37" s="674"/>
      <c r="B37" s="1121" t="s">
        <v>19</v>
      </c>
      <c r="C37" s="1125" t="s">
        <v>20</v>
      </c>
      <c r="D37" s="1121" t="s">
        <v>21</v>
      </c>
      <c r="E37" s="680" t="s">
        <v>3530</v>
      </c>
      <c r="F37" s="680" t="s">
        <v>3530</v>
      </c>
      <c r="G37" s="679" t="s">
        <v>3</v>
      </c>
      <c r="H37" s="674"/>
    </row>
    <row r="38" spans="1:11" s="691" customFormat="1">
      <c r="A38" s="674"/>
      <c r="B38" s="1122"/>
      <c r="C38" s="1126"/>
      <c r="D38" s="1122"/>
      <c r="E38" s="679" t="s">
        <v>1026</v>
      </c>
      <c r="F38" s="679" t="s">
        <v>23</v>
      </c>
      <c r="G38" s="679" t="s">
        <v>24</v>
      </c>
      <c r="H38" s="674"/>
    </row>
    <row r="39" spans="1:11" s="691" customFormat="1">
      <c r="A39" s="674"/>
      <c r="B39" s="677" t="s">
        <v>3541</v>
      </c>
      <c r="C39" s="677" t="s">
        <v>3540</v>
      </c>
      <c r="D39" s="1114" t="s">
        <v>3539</v>
      </c>
      <c r="E39" s="676">
        <f>F39-5</f>
        <v>45594</v>
      </c>
      <c r="F39" s="676">
        <v>45599</v>
      </c>
      <c r="G39" s="676">
        <f>F39+39</f>
        <v>45638</v>
      </c>
      <c r="H39" s="674"/>
    </row>
    <row r="40" spans="1:11" s="691" customFormat="1">
      <c r="A40" s="674"/>
      <c r="B40" s="677" t="s">
        <v>3538</v>
      </c>
      <c r="C40" s="677" t="s">
        <v>3537</v>
      </c>
      <c r="D40" s="1115"/>
      <c r="E40" s="676">
        <f>F40-5</f>
        <v>45601</v>
      </c>
      <c r="F40" s="676">
        <f t="shared" ref="F40:G43" si="3">F39+7</f>
        <v>45606</v>
      </c>
      <c r="G40" s="676">
        <f t="shared" si="3"/>
        <v>45645</v>
      </c>
      <c r="H40" s="674"/>
      <c r="K40" s="692"/>
    </row>
    <row r="41" spans="1:11" s="691" customFormat="1">
      <c r="A41" s="674"/>
      <c r="B41" s="677" t="s">
        <v>3536</v>
      </c>
      <c r="C41" s="677" t="s">
        <v>3535</v>
      </c>
      <c r="D41" s="1115"/>
      <c r="E41" s="676">
        <f>F41-5</f>
        <v>45608</v>
      </c>
      <c r="F41" s="676">
        <f t="shared" si="3"/>
        <v>45613</v>
      </c>
      <c r="G41" s="676">
        <f t="shared" si="3"/>
        <v>45652</v>
      </c>
      <c r="H41" s="674"/>
    </row>
    <row r="42" spans="1:11" s="691" customFormat="1">
      <c r="A42" s="674"/>
      <c r="B42" s="677" t="s">
        <v>3534</v>
      </c>
      <c r="C42" s="677" t="s">
        <v>3533</v>
      </c>
      <c r="D42" s="1115"/>
      <c r="E42" s="676">
        <f>F42-5</f>
        <v>45615</v>
      </c>
      <c r="F42" s="676">
        <f t="shared" si="3"/>
        <v>45620</v>
      </c>
      <c r="G42" s="676">
        <f t="shared" si="3"/>
        <v>45659</v>
      </c>
      <c r="H42" s="674"/>
    </row>
    <row r="43" spans="1:11" s="691" customFormat="1">
      <c r="A43" s="674"/>
      <c r="B43" s="677" t="s">
        <v>3532</v>
      </c>
      <c r="C43" s="677" t="s">
        <v>3531</v>
      </c>
      <c r="D43" s="1116"/>
      <c r="E43" s="676">
        <f>F43-5</f>
        <v>45622</v>
      </c>
      <c r="F43" s="676">
        <f t="shared" si="3"/>
        <v>45627</v>
      </c>
      <c r="G43" s="676">
        <f t="shared" si="3"/>
        <v>45666</v>
      </c>
      <c r="H43" s="674"/>
    </row>
    <row r="44" spans="1:11" s="673" customFormat="1">
      <c r="A44" s="674"/>
      <c r="B44" s="690"/>
      <c r="C44" s="674"/>
      <c r="D44" s="674"/>
      <c r="E44" s="674"/>
      <c r="F44" s="674"/>
      <c r="G44" s="674"/>
      <c r="H44" s="674"/>
    </row>
    <row r="45" spans="1:11" s="673" customFormat="1">
      <c r="A45" s="682" t="s">
        <v>173</v>
      </c>
      <c r="B45" s="689"/>
      <c r="C45" s="688"/>
      <c r="D45" s="682"/>
      <c r="E45" s="682"/>
      <c r="F45" s="682"/>
      <c r="G45" s="687"/>
      <c r="H45" s="674"/>
    </row>
    <row r="46" spans="1:11" s="673" customFormat="1">
      <c r="A46" s="674"/>
      <c r="B46" s="1121" t="s">
        <v>19</v>
      </c>
      <c r="C46" s="1125" t="s">
        <v>20</v>
      </c>
      <c r="D46" s="1121" t="s">
        <v>21</v>
      </c>
      <c r="E46" s="680" t="s">
        <v>3530</v>
      </c>
      <c r="F46" s="680" t="s">
        <v>3530</v>
      </c>
      <c r="G46" s="679" t="s">
        <v>173</v>
      </c>
      <c r="H46" s="674"/>
    </row>
    <row r="47" spans="1:11" s="673" customFormat="1">
      <c r="A47" s="674"/>
      <c r="B47" s="1122"/>
      <c r="C47" s="1126"/>
      <c r="D47" s="1122"/>
      <c r="E47" s="679" t="s">
        <v>1026</v>
      </c>
      <c r="F47" s="679" t="s">
        <v>23</v>
      </c>
      <c r="G47" s="679" t="s">
        <v>24</v>
      </c>
      <c r="H47" s="674"/>
    </row>
    <row r="48" spans="1:11" s="673" customFormat="1">
      <c r="A48" s="674"/>
      <c r="B48" s="677" t="s">
        <v>3541</v>
      </c>
      <c r="C48" s="677" t="s">
        <v>3540</v>
      </c>
      <c r="D48" s="1114" t="s">
        <v>3539</v>
      </c>
      <c r="E48" s="676">
        <f>F48-5</f>
        <v>45594</v>
      </c>
      <c r="F48" s="676">
        <v>45599</v>
      </c>
      <c r="G48" s="676">
        <f>F48+26</f>
        <v>45625</v>
      </c>
      <c r="H48" s="674"/>
    </row>
    <row r="49" spans="1:8" s="673" customFormat="1">
      <c r="A49" s="674"/>
      <c r="B49" s="677" t="s">
        <v>3538</v>
      </c>
      <c r="C49" s="677" t="s">
        <v>3537</v>
      </c>
      <c r="D49" s="1115"/>
      <c r="E49" s="676">
        <f>F49-5</f>
        <v>45601</v>
      </c>
      <c r="F49" s="676">
        <f t="shared" ref="F49:G52" si="4">F48+7</f>
        <v>45606</v>
      </c>
      <c r="G49" s="676">
        <f t="shared" si="4"/>
        <v>45632</v>
      </c>
      <c r="H49" s="674"/>
    </row>
    <row r="50" spans="1:8" s="673" customFormat="1">
      <c r="A50" s="674"/>
      <c r="B50" s="677" t="s">
        <v>3536</v>
      </c>
      <c r="C50" s="677" t="s">
        <v>3535</v>
      </c>
      <c r="D50" s="1115"/>
      <c r="E50" s="676">
        <f>F50-5</f>
        <v>45608</v>
      </c>
      <c r="F50" s="676">
        <f t="shared" si="4"/>
        <v>45613</v>
      </c>
      <c r="G50" s="676">
        <f t="shared" si="4"/>
        <v>45639</v>
      </c>
      <c r="H50" s="674"/>
    </row>
    <row r="51" spans="1:8" s="673" customFormat="1">
      <c r="A51" s="674"/>
      <c r="B51" s="677" t="s">
        <v>3534</v>
      </c>
      <c r="C51" s="677" t="s">
        <v>3533</v>
      </c>
      <c r="D51" s="1115"/>
      <c r="E51" s="676">
        <f>F51-5</f>
        <v>45615</v>
      </c>
      <c r="F51" s="676">
        <f t="shared" si="4"/>
        <v>45620</v>
      </c>
      <c r="G51" s="676">
        <f t="shared" si="4"/>
        <v>45646</v>
      </c>
      <c r="H51" s="674"/>
    </row>
    <row r="52" spans="1:8" s="673" customFormat="1">
      <c r="A52" s="674"/>
      <c r="B52" s="677" t="s">
        <v>3532</v>
      </c>
      <c r="C52" s="677" t="s">
        <v>3531</v>
      </c>
      <c r="D52" s="1116"/>
      <c r="E52" s="676">
        <f>F52-5</f>
        <v>45622</v>
      </c>
      <c r="F52" s="676">
        <f t="shared" si="4"/>
        <v>45627</v>
      </c>
      <c r="G52" s="676">
        <f t="shared" si="4"/>
        <v>45653</v>
      </c>
      <c r="H52" s="674"/>
    </row>
    <row r="53" spans="1:8" s="673" customFormat="1">
      <c r="A53" s="674"/>
      <c r="B53" s="686"/>
      <c r="C53" s="681"/>
      <c r="D53" s="674"/>
      <c r="E53" s="674"/>
      <c r="F53" s="674"/>
      <c r="G53" s="674"/>
      <c r="H53" s="674"/>
    </row>
    <row r="54" spans="1:8" s="673" customFormat="1">
      <c r="A54" s="682"/>
      <c r="B54" s="683"/>
      <c r="C54" s="685"/>
      <c r="D54" s="684"/>
      <c r="E54" s="684"/>
      <c r="F54" s="683"/>
      <c r="G54" s="674"/>
      <c r="H54" s="674"/>
    </row>
    <row r="55" spans="1:8" s="673" customFormat="1">
      <c r="A55" s="682" t="s">
        <v>108</v>
      </c>
      <c r="B55" s="674"/>
      <c r="C55" s="681"/>
      <c r="D55" s="674"/>
      <c r="E55" s="674"/>
      <c r="F55" s="674"/>
      <c r="G55" s="674"/>
      <c r="H55" s="674"/>
    </row>
    <row r="56" spans="1:8" s="673" customFormat="1">
      <c r="A56" s="674"/>
      <c r="B56" s="1121" t="s">
        <v>19</v>
      </c>
      <c r="C56" s="1125" t="s">
        <v>20</v>
      </c>
      <c r="D56" s="1121" t="s">
        <v>21</v>
      </c>
      <c r="E56" s="680" t="s">
        <v>3530</v>
      </c>
      <c r="F56" s="680" t="s">
        <v>3530</v>
      </c>
      <c r="G56" s="679" t="s">
        <v>108</v>
      </c>
      <c r="H56" s="674"/>
    </row>
    <row r="57" spans="1:8" s="673" customFormat="1" ht="13.5" customHeight="1">
      <c r="A57" s="674"/>
      <c r="B57" s="1122"/>
      <c r="C57" s="1126"/>
      <c r="D57" s="1122"/>
      <c r="E57" s="679" t="s">
        <v>1026</v>
      </c>
      <c r="F57" s="679" t="s">
        <v>23</v>
      </c>
      <c r="G57" s="679" t="s">
        <v>24</v>
      </c>
      <c r="H57" s="674"/>
    </row>
    <row r="58" spans="1:8" s="673" customFormat="1" ht="19.5" customHeight="1">
      <c r="A58" s="674"/>
      <c r="B58" s="678" t="s">
        <v>3529</v>
      </c>
      <c r="C58" s="677" t="s">
        <v>3528</v>
      </c>
      <c r="D58" s="1114" t="s">
        <v>3527</v>
      </c>
      <c r="E58" s="676">
        <f>F58-4</f>
        <v>45594</v>
      </c>
      <c r="F58" s="676">
        <v>45598</v>
      </c>
      <c r="G58" s="676">
        <f>F58+44</f>
        <v>45642</v>
      </c>
      <c r="H58" s="674"/>
    </row>
    <row r="59" spans="1:8" s="673" customFormat="1" ht="18.75" customHeight="1">
      <c r="A59" s="674"/>
      <c r="B59" s="678" t="s">
        <v>3526</v>
      </c>
      <c r="C59" s="677" t="s">
        <v>1207</v>
      </c>
      <c r="D59" s="1115"/>
      <c r="E59" s="676">
        <f t="shared" ref="E59:G62" si="5">E58+7</f>
        <v>45601</v>
      </c>
      <c r="F59" s="676">
        <f t="shared" si="5"/>
        <v>45605</v>
      </c>
      <c r="G59" s="675">
        <f t="shared" si="5"/>
        <v>45649</v>
      </c>
      <c r="H59" s="674"/>
    </row>
    <row r="60" spans="1:8" s="673" customFormat="1" ht="19.5" customHeight="1">
      <c r="A60" s="674"/>
      <c r="B60" s="677" t="s">
        <v>3525</v>
      </c>
      <c r="C60" s="677" t="s">
        <v>3524</v>
      </c>
      <c r="D60" s="1115"/>
      <c r="E60" s="676">
        <f t="shared" si="5"/>
        <v>45608</v>
      </c>
      <c r="F60" s="676">
        <f t="shared" si="5"/>
        <v>45612</v>
      </c>
      <c r="G60" s="675">
        <f t="shared" si="5"/>
        <v>45656</v>
      </c>
      <c r="H60" s="674"/>
    </row>
    <row r="61" spans="1:8" s="673" customFormat="1">
      <c r="A61" s="674"/>
      <c r="B61" s="677" t="s">
        <v>3523</v>
      </c>
      <c r="C61" s="677" t="s">
        <v>3522</v>
      </c>
      <c r="D61" s="1115"/>
      <c r="E61" s="676">
        <f t="shared" si="5"/>
        <v>45615</v>
      </c>
      <c r="F61" s="676">
        <f t="shared" si="5"/>
        <v>45619</v>
      </c>
      <c r="G61" s="675">
        <f t="shared" si="5"/>
        <v>45663</v>
      </c>
      <c r="H61" s="674"/>
    </row>
    <row r="62" spans="1:8" s="673" customFormat="1" ht="19.5" customHeight="1">
      <c r="A62" s="674"/>
      <c r="B62" s="677" t="s">
        <v>3521</v>
      </c>
      <c r="C62" s="677" t="s">
        <v>2206</v>
      </c>
      <c r="D62" s="1116"/>
      <c r="E62" s="676">
        <f t="shared" si="5"/>
        <v>45622</v>
      </c>
      <c r="F62" s="676">
        <f t="shared" si="5"/>
        <v>45626</v>
      </c>
      <c r="G62" s="675">
        <f t="shared" si="5"/>
        <v>45670</v>
      </c>
      <c r="H62" s="674"/>
    </row>
    <row r="63" spans="1:8">
      <c r="C63" s="671"/>
    </row>
  </sheetData>
  <mergeCells count="29">
    <mergeCell ref="D58:D62"/>
    <mergeCell ref="D37:D38"/>
    <mergeCell ref="D39:D43"/>
    <mergeCell ref="D46:D47"/>
    <mergeCell ref="D48:D52"/>
    <mergeCell ref="D56:D57"/>
    <mergeCell ref="B37:B38"/>
    <mergeCell ref="B46:B47"/>
    <mergeCell ref="B56:B57"/>
    <mergeCell ref="C6:C7"/>
    <mergeCell ref="C16:C17"/>
    <mergeCell ref="C26:C27"/>
    <mergeCell ref="C37:C38"/>
    <mergeCell ref="C46:C47"/>
    <mergeCell ref="C56:C57"/>
    <mergeCell ref="A35:G35"/>
    <mergeCell ref="B6:B7"/>
    <mergeCell ref="B16:B17"/>
    <mergeCell ref="B26:B27"/>
    <mergeCell ref="D6:D7"/>
    <mergeCell ref="D8:D12"/>
    <mergeCell ref="D16:D17"/>
    <mergeCell ref="D18:D22"/>
    <mergeCell ref="D26:D27"/>
    <mergeCell ref="D28:D32"/>
    <mergeCell ref="A1:G1"/>
    <mergeCell ref="A2:B2"/>
    <mergeCell ref="A3:G3"/>
    <mergeCell ref="A24:G24"/>
  </mergeCells>
  <phoneticPr fontId="10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2"/>
  <sheetViews>
    <sheetView workbookViewId="0">
      <selection activeCell="I15" sqref="I15"/>
    </sheetView>
  </sheetViews>
  <sheetFormatPr defaultColWidth="9" defaultRowHeight="14.25"/>
  <cols>
    <col min="1" max="1" width="22.125" style="1127" customWidth="1"/>
    <col min="2" max="2" width="26.125" style="1127" customWidth="1"/>
    <col min="3" max="3" width="9" style="1127"/>
    <col min="4" max="4" width="11.625" style="1127" customWidth="1"/>
    <col min="5" max="5" width="20.25" style="1127" customWidth="1"/>
    <col min="6" max="6" width="34" style="1127" customWidth="1"/>
    <col min="7" max="7" width="11.625" style="1127" customWidth="1"/>
    <col min="8" max="16384" width="9" style="1127"/>
  </cols>
  <sheetData>
    <row r="1" spans="1:6" ht="42.75" customHeight="1">
      <c r="A1" s="1209" t="s">
        <v>3646</v>
      </c>
      <c r="B1" s="1209"/>
      <c r="C1" s="1209"/>
      <c r="D1" s="1209"/>
      <c r="E1" s="1209"/>
      <c r="F1" s="1209"/>
    </row>
    <row r="2" spans="1:6" ht="36.75" customHeight="1">
      <c r="A2" s="1201"/>
      <c r="B2" s="1206" t="s">
        <v>3519</v>
      </c>
      <c r="C2" s="1206"/>
      <c r="D2" s="1206"/>
      <c r="E2" s="1206"/>
      <c r="F2" s="1208" t="s">
        <v>3645</v>
      </c>
    </row>
    <row r="3" spans="1:6" ht="36.75" customHeight="1">
      <c r="A3" s="1201"/>
      <c r="B3" s="1207" t="s">
        <v>3518</v>
      </c>
      <c r="C3" s="1206"/>
      <c r="D3" s="1206"/>
      <c r="E3" s="1206"/>
      <c r="F3" s="1206"/>
    </row>
    <row r="4" spans="1:6">
      <c r="A4" s="1181" t="s">
        <v>3644</v>
      </c>
      <c r="B4" s="1181"/>
      <c r="C4" s="1205"/>
      <c r="D4" s="1204"/>
      <c r="E4" s="1204"/>
      <c r="F4" s="1203"/>
    </row>
    <row r="5" spans="1:6">
      <c r="A5" s="1181" t="s">
        <v>18</v>
      </c>
      <c r="B5" s="1181"/>
      <c r="C5" s="1179"/>
      <c r="D5" s="1200"/>
      <c r="E5" s="1200"/>
      <c r="F5" s="1202"/>
    </row>
    <row r="6" spans="1:6">
      <c r="A6" s="1201"/>
      <c r="B6" s="1138" t="s">
        <v>19</v>
      </c>
      <c r="C6" s="1138" t="s">
        <v>20</v>
      </c>
      <c r="D6" s="1138" t="s">
        <v>4</v>
      </c>
      <c r="E6" s="1137" t="s">
        <v>3573</v>
      </c>
      <c r="F6" s="1130" t="s">
        <v>18</v>
      </c>
    </row>
    <row r="7" spans="1:6">
      <c r="A7" s="1201"/>
      <c r="B7" s="1134"/>
      <c r="C7" s="1134"/>
      <c r="D7" s="1134"/>
      <c r="E7" s="1178" t="s">
        <v>23</v>
      </c>
      <c r="F7" s="1178" t="s">
        <v>24</v>
      </c>
    </row>
    <row r="8" spans="1:6">
      <c r="A8" s="1132"/>
      <c r="B8" s="1197" t="s">
        <v>3643</v>
      </c>
      <c r="C8" s="1197" t="s">
        <v>3641</v>
      </c>
      <c r="D8" s="1133" t="s">
        <v>82</v>
      </c>
      <c r="E8" s="1172">
        <v>45607</v>
      </c>
      <c r="F8" s="1172">
        <f>E8+46</f>
        <v>45653</v>
      </c>
    </row>
    <row r="9" spans="1:6">
      <c r="A9" s="1132"/>
      <c r="B9" s="1197" t="s">
        <v>613</v>
      </c>
      <c r="C9" s="1197" t="s">
        <v>3642</v>
      </c>
      <c r="D9" s="1129"/>
      <c r="E9" s="1172">
        <f>E8+7</f>
        <v>45614</v>
      </c>
      <c r="F9" s="1172">
        <f>E9+46</f>
        <v>45660</v>
      </c>
    </row>
    <row r="10" spans="1:6">
      <c r="A10" s="1132"/>
      <c r="B10" s="1197" t="s">
        <v>614</v>
      </c>
      <c r="C10" s="1199" t="s">
        <v>3639</v>
      </c>
      <c r="D10" s="1129"/>
      <c r="E10" s="1172">
        <f>E9+7</f>
        <v>45621</v>
      </c>
      <c r="F10" s="1172">
        <f>E10+46</f>
        <v>45667</v>
      </c>
    </row>
    <row r="11" spans="1:6">
      <c r="A11" s="1132"/>
      <c r="B11" s="1198"/>
      <c r="C11" s="1197"/>
      <c r="D11" s="1129"/>
      <c r="E11" s="1172"/>
      <c r="F11" s="1172"/>
    </row>
    <row r="12" spans="1:6">
      <c r="A12" s="1132"/>
      <c r="B12" s="1197"/>
      <c r="C12" s="1197"/>
      <c r="D12" s="1129"/>
      <c r="E12" s="1172"/>
      <c r="F12" s="1172"/>
    </row>
    <row r="13" spans="1:6">
      <c r="A13" s="1132"/>
      <c r="B13" s="1197"/>
      <c r="C13" s="1197"/>
      <c r="D13" s="1196"/>
      <c r="E13" s="1172"/>
      <c r="F13" s="1172"/>
    </row>
    <row r="14" spans="1:6">
      <c r="A14" s="1181" t="s">
        <v>34</v>
      </c>
      <c r="B14" s="1181"/>
      <c r="C14" s="1185"/>
      <c r="D14" s="1179"/>
      <c r="E14" s="1179"/>
      <c r="F14" s="1200"/>
    </row>
    <row r="15" spans="1:6">
      <c r="A15" s="1132"/>
      <c r="B15" s="1138" t="s">
        <v>19</v>
      </c>
      <c r="C15" s="1134" t="s">
        <v>20</v>
      </c>
      <c r="D15" s="1138" t="s">
        <v>4</v>
      </c>
      <c r="E15" s="1137" t="s">
        <v>3573</v>
      </c>
      <c r="F15" s="1130" t="s">
        <v>133</v>
      </c>
    </row>
    <row r="16" spans="1:6">
      <c r="A16" s="1132"/>
      <c r="B16" s="1138"/>
      <c r="C16" s="1145"/>
      <c r="D16" s="1138"/>
      <c r="E16" s="1130" t="s">
        <v>23</v>
      </c>
      <c r="F16" s="1130" t="s">
        <v>24</v>
      </c>
    </row>
    <row r="17" spans="1:6">
      <c r="A17" s="1132"/>
      <c r="B17" s="1197" t="s">
        <v>612</v>
      </c>
      <c r="C17" s="1197" t="s">
        <v>3641</v>
      </c>
      <c r="D17" s="1133" t="s">
        <v>82</v>
      </c>
      <c r="E17" s="1172">
        <v>45607</v>
      </c>
      <c r="F17" s="1172">
        <f>E17+58</f>
        <v>45665</v>
      </c>
    </row>
    <row r="18" spans="1:6">
      <c r="A18" s="1132"/>
      <c r="B18" s="1197" t="s">
        <v>613</v>
      </c>
      <c r="C18" s="1197" t="s">
        <v>3640</v>
      </c>
      <c r="D18" s="1129"/>
      <c r="E18" s="1172">
        <f>E17+7</f>
        <v>45614</v>
      </c>
      <c r="F18" s="1172">
        <f>E18+58</f>
        <v>45672</v>
      </c>
    </row>
    <row r="19" spans="1:6">
      <c r="A19" s="1132"/>
      <c r="B19" s="1197" t="s">
        <v>614</v>
      </c>
      <c r="C19" s="1199" t="s">
        <v>3639</v>
      </c>
      <c r="D19" s="1129"/>
      <c r="E19" s="1172">
        <f>E18+7</f>
        <v>45621</v>
      </c>
      <c r="F19" s="1172">
        <f>E19+58</f>
        <v>45679</v>
      </c>
    </row>
    <row r="20" spans="1:6">
      <c r="A20" s="1132"/>
      <c r="B20" s="1198"/>
      <c r="C20" s="1197"/>
      <c r="D20" s="1129"/>
      <c r="E20" s="1172"/>
      <c r="F20" s="1172"/>
    </row>
    <row r="21" spans="1:6">
      <c r="A21" s="1132"/>
      <c r="B21" s="1197"/>
      <c r="C21" s="1197"/>
      <c r="D21" s="1196"/>
      <c r="E21" s="1172"/>
      <c r="F21" s="1172"/>
    </row>
    <row r="22" spans="1:6">
      <c r="A22" s="1194" t="s">
        <v>160</v>
      </c>
      <c r="B22" s="1195"/>
      <c r="C22" s="1195"/>
      <c r="D22" s="1194"/>
      <c r="E22" s="1194"/>
      <c r="F22" s="1193"/>
    </row>
    <row r="23" spans="1:6">
      <c r="A23" s="1194" t="s">
        <v>163</v>
      </c>
      <c r="B23" s="1195"/>
      <c r="C23" s="1195"/>
      <c r="D23" s="1194"/>
      <c r="E23" s="1194"/>
      <c r="F23" s="1193"/>
    </row>
    <row r="24" spans="1:6">
      <c r="A24" s="1192"/>
      <c r="B24" s="1133" t="s">
        <v>19</v>
      </c>
      <c r="C24" s="1133" t="s">
        <v>20</v>
      </c>
      <c r="D24" s="1133" t="s">
        <v>4</v>
      </c>
      <c r="E24" s="1137" t="s">
        <v>3573</v>
      </c>
      <c r="F24" s="1190" t="s">
        <v>163</v>
      </c>
    </row>
    <row r="25" spans="1:6">
      <c r="A25" s="1192"/>
      <c r="B25" s="1129"/>
      <c r="C25" s="1129"/>
      <c r="D25" s="1183"/>
      <c r="E25" s="1190" t="s">
        <v>23</v>
      </c>
      <c r="F25" s="1190" t="s">
        <v>24</v>
      </c>
    </row>
    <row r="26" spans="1:6" ht="15.75">
      <c r="A26" s="1192"/>
      <c r="B26" s="1169" t="s">
        <v>3630</v>
      </c>
      <c r="C26" s="1166" t="s">
        <v>3629</v>
      </c>
      <c r="D26" s="1133" t="s">
        <v>3147</v>
      </c>
      <c r="E26" s="1128">
        <v>45599</v>
      </c>
      <c r="F26" s="1128">
        <f>E26+40</f>
        <v>45639</v>
      </c>
    </row>
    <row r="27" spans="1:6" ht="15.75">
      <c r="A27" s="1192"/>
      <c r="B27" s="1169" t="s">
        <v>3628</v>
      </c>
      <c r="C27" s="1166" t="s">
        <v>3627</v>
      </c>
      <c r="D27" s="1129"/>
      <c r="E27" s="1128">
        <v>45606</v>
      </c>
      <c r="F27" s="1128">
        <f>E27+40</f>
        <v>45646</v>
      </c>
    </row>
    <row r="28" spans="1:6" ht="15.75">
      <c r="A28" s="1192"/>
      <c r="B28" s="1169" t="s">
        <v>3626</v>
      </c>
      <c r="C28" s="1166" t="s">
        <v>3625</v>
      </c>
      <c r="D28" s="1129"/>
      <c r="E28" s="1128">
        <v>45613</v>
      </c>
      <c r="F28" s="1128">
        <f>E28+40</f>
        <v>45653</v>
      </c>
    </row>
    <row r="29" spans="1:6" ht="15.75">
      <c r="A29" s="1192"/>
      <c r="B29" s="1169" t="s">
        <v>3624</v>
      </c>
      <c r="C29" s="1166" t="s">
        <v>3623</v>
      </c>
      <c r="D29" s="1183"/>
      <c r="E29" s="1128">
        <v>45620</v>
      </c>
      <c r="F29" s="1128">
        <f>E29+40</f>
        <v>45660</v>
      </c>
    </row>
    <row r="30" spans="1:6">
      <c r="A30" s="1149" t="s">
        <v>69</v>
      </c>
      <c r="B30" s="1149"/>
      <c r="C30" s="1149"/>
      <c r="D30" s="1149"/>
      <c r="E30" s="1191"/>
      <c r="F30" s="1191"/>
    </row>
    <row r="31" spans="1:6">
      <c r="A31" s="1191" t="s">
        <v>165</v>
      </c>
      <c r="B31" s="1191"/>
      <c r="C31" s="1191"/>
      <c r="D31" s="1191"/>
      <c r="E31" s="1191"/>
      <c r="F31" s="1191"/>
    </row>
    <row r="32" spans="1:6">
      <c r="A32" s="1132"/>
      <c r="B32" s="1133" t="s">
        <v>3638</v>
      </c>
      <c r="C32" s="1133" t="s">
        <v>20</v>
      </c>
      <c r="D32" s="1133" t="s">
        <v>4</v>
      </c>
      <c r="E32" s="1137" t="s">
        <v>3573</v>
      </c>
      <c r="F32" s="1190" t="s">
        <v>165</v>
      </c>
    </row>
    <row r="33" spans="1:6">
      <c r="A33" s="1132"/>
      <c r="B33" s="1129"/>
      <c r="C33" s="1129"/>
      <c r="D33" s="1183"/>
      <c r="E33" s="1190" t="s">
        <v>23</v>
      </c>
      <c r="F33" s="1190" t="s">
        <v>24</v>
      </c>
    </row>
    <row r="34" spans="1:6" ht="15.75">
      <c r="A34" s="1132"/>
      <c r="B34" s="1169" t="s">
        <v>3637</v>
      </c>
      <c r="C34" s="1166" t="s">
        <v>2546</v>
      </c>
      <c r="D34" s="1133" t="s">
        <v>118</v>
      </c>
      <c r="E34" s="1128">
        <v>45602</v>
      </c>
      <c r="F34" s="1128">
        <f>E34+22</f>
        <v>45624</v>
      </c>
    </row>
    <row r="35" spans="1:6" ht="15.75">
      <c r="A35" s="1132"/>
      <c r="B35" s="1169" t="s">
        <v>3636</v>
      </c>
      <c r="C35" s="1166" t="s">
        <v>3635</v>
      </c>
      <c r="D35" s="1129"/>
      <c r="E35" s="1128">
        <v>45609</v>
      </c>
      <c r="F35" s="1128">
        <f>E35+22</f>
        <v>45631</v>
      </c>
    </row>
    <row r="36" spans="1:6" ht="15.75">
      <c r="A36" s="1132"/>
      <c r="B36" s="1169" t="s">
        <v>3634</v>
      </c>
      <c r="C36" s="1166" t="s">
        <v>175</v>
      </c>
      <c r="D36" s="1129"/>
      <c r="E36" s="1128">
        <v>45616</v>
      </c>
      <c r="F36" s="1128">
        <f>E36+22</f>
        <v>45638</v>
      </c>
    </row>
    <row r="37" spans="1:6" ht="15.75">
      <c r="A37" s="1132"/>
      <c r="B37" s="1169" t="s">
        <v>3633</v>
      </c>
      <c r="C37" s="1169" t="s">
        <v>3632</v>
      </c>
      <c r="D37" s="1183"/>
      <c r="E37" s="1186">
        <v>45623</v>
      </c>
      <c r="F37" s="1128">
        <v>45645</v>
      </c>
    </row>
    <row r="38" spans="1:6">
      <c r="A38" s="1140" t="s">
        <v>166</v>
      </c>
      <c r="B38" s="1189"/>
      <c r="C38" s="1140"/>
      <c r="D38" s="1140"/>
      <c r="E38" s="1140"/>
      <c r="F38" s="1140"/>
    </row>
    <row r="39" spans="1:6">
      <c r="A39" s="1132"/>
      <c r="B39" s="1138" t="s">
        <v>19</v>
      </c>
      <c r="C39" s="1138" t="s">
        <v>20</v>
      </c>
      <c r="D39" s="1138" t="s">
        <v>4</v>
      </c>
      <c r="E39" s="1137" t="s">
        <v>3573</v>
      </c>
      <c r="F39" s="1178" t="s">
        <v>166</v>
      </c>
    </row>
    <row r="40" spans="1:6">
      <c r="A40" s="1132"/>
      <c r="B40" s="1134"/>
      <c r="C40" s="1134"/>
      <c r="D40" s="1138"/>
      <c r="E40" s="1184" t="s">
        <v>23</v>
      </c>
      <c r="F40" s="1130" t="s">
        <v>24</v>
      </c>
    </row>
    <row r="41" spans="1:6" ht="15.75">
      <c r="A41" s="1132"/>
      <c r="B41" s="1169" t="s">
        <v>3630</v>
      </c>
      <c r="C41" s="1166" t="s">
        <v>3629</v>
      </c>
      <c r="D41" s="1133" t="s">
        <v>3147</v>
      </c>
      <c r="E41" s="1128">
        <v>45599</v>
      </c>
      <c r="F41" s="1128">
        <f>E41+27</f>
        <v>45626</v>
      </c>
    </row>
    <row r="42" spans="1:6" ht="15.75">
      <c r="A42" s="1132"/>
      <c r="B42" s="1169" t="s">
        <v>3628</v>
      </c>
      <c r="C42" s="1166" t="s">
        <v>3627</v>
      </c>
      <c r="D42" s="1129"/>
      <c r="E42" s="1128">
        <v>45606</v>
      </c>
      <c r="F42" s="1128">
        <f>E42+27</f>
        <v>45633</v>
      </c>
    </row>
    <row r="43" spans="1:6" ht="15.75">
      <c r="A43" s="1132"/>
      <c r="B43" s="1169" t="s">
        <v>3626</v>
      </c>
      <c r="C43" s="1166" t="s">
        <v>3625</v>
      </c>
      <c r="D43" s="1129"/>
      <c r="E43" s="1128">
        <v>45613</v>
      </c>
      <c r="F43" s="1128">
        <f>E43+27</f>
        <v>45640</v>
      </c>
    </row>
    <row r="44" spans="1:6" ht="15.75">
      <c r="A44" s="1132"/>
      <c r="B44" s="1169" t="s">
        <v>3624</v>
      </c>
      <c r="C44" s="1166" t="s">
        <v>3623</v>
      </c>
      <c r="D44" s="1183"/>
      <c r="E44" s="1128">
        <v>45620</v>
      </c>
      <c r="F44" s="1186">
        <v>45402</v>
      </c>
    </row>
    <row r="45" spans="1:6">
      <c r="A45" s="1181" t="s">
        <v>174</v>
      </c>
      <c r="B45" s="1181"/>
      <c r="C45" s="1185"/>
      <c r="D45" s="1179"/>
      <c r="E45" s="1179"/>
      <c r="F45" s="1179"/>
    </row>
    <row r="46" spans="1:6">
      <c r="A46" s="1131"/>
      <c r="B46" s="1138" t="s">
        <v>19</v>
      </c>
      <c r="C46" s="1138" t="s">
        <v>20</v>
      </c>
      <c r="D46" s="1138" t="s">
        <v>4</v>
      </c>
      <c r="E46" s="1137" t="s">
        <v>3573</v>
      </c>
      <c r="F46" s="1178" t="s">
        <v>3631</v>
      </c>
    </row>
    <row r="47" spans="1:6">
      <c r="A47" s="1131"/>
      <c r="B47" s="1134"/>
      <c r="C47" s="1134"/>
      <c r="D47" s="1138"/>
      <c r="E47" s="1184" t="s">
        <v>23</v>
      </c>
      <c r="F47" s="1130" t="s">
        <v>24</v>
      </c>
    </row>
    <row r="48" spans="1:6" ht="15.75">
      <c r="A48" s="1131"/>
      <c r="B48" s="1169" t="s">
        <v>3630</v>
      </c>
      <c r="C48" s="1166" t="s">
        <v>3629</v>
      </c>
      <c r="D48" s="1133" t="s">
        <v>3147</v>
      </c>
      <c r="E48" s="1128">
        <v>45599</v>
      </c>
      <c r="F48" s="1152">
        <f>E48+10</f>
        <v>45609</v>
      </c>
    </row>
    <row r="49" spans="1:6" ht="15.75">
      <c r="A49" s="1131"/>
      <c r="B49" s="1169" t="s">
        <v>3628</v>
      </c>
      <c r="C49" s="1166" t="s">
        <v>3627</v>
      </c>
      <c r="D49" s="1129"/>
      <c r="E49" s="1128">
        <v>45606</v>
      </c>
      <c r="F49" s="1155">
        <f>E49+10</f>
        <v>45616</v>
      </c>
    </row>
    <row r="50" spans="1:6" ht="15.75">
      <c r="A50" s="1131"/>
      <c r="B50" s="1169" t="s">
        <v>3626</v>
      </c>
      <c r="C50" s="1166" t="s">
        <v>3625</v>
      </c>
      <c r="D50" s="1129"/>
      <c r="E50" s="1128">
        <v>45613</v>
      </c>
      <c r="F50" s="1155">
        <f>E50+10</f>
        <v>45623</v>
      </c>
    </row>
    <row r="51" spans="1:6" ht="15.75">
      <c r="A51" s="1131"/>
      <c r="B51" s="1169" t="s">
        <v>3624</v>
      </c>
      <c r="C51" s="1166" t="s">
        <v>3623</v>
      </c>
      <c r="D51" s="1183"/>
      <c r="E51" s="1128">
        <v>45620</v>
      </c>
      <c r="F51" s="1186">
        <v>45512</v>
      </c>
    </row>
    <row r="52" spans="1:6">
      <c r="A52" s="1181" t="s">
        <v>155</v>
      </c>
      <c r="B52" s="1181"/>
      <c r="C52" s="1185"/>
      <c r="D52" s="1179"/>
      <c r="E52" s="1179"/>
      <c r="F52" s="1179"/>
    </row>
    <row r="53" spans="1:6">
      <c r="A53" s="1131"/>
      <c r="B53" s="1138" t="s">
        <v>19</v>
      </c>
      <c r="C53" s="1138" t="s">
        <v>20</v>
      </c>
      <c r="D53" s="1138" t="s">
        <v>4</v>
      </c>
      <c r="E53" s="1137" t="s">
        <v>3573</v>
      </c>
      <c r="F53" s="1178" t="s">
        <v>155</v>
      </c>
    </row>
    <row r="54" spans="1:6">
      <c r="A54" s="1131"/>
      <c r="B54" s="1134"/>
      <c r="C54" s="1134"/>
      <c r="D54" s="1138"/>
      <c r="E54" s="1184" t="s">
        <v>23</v>
      </c>
      <c r="F54" s="1130" t="s">
        <v>24</v>
      </c>
    </row>
    <row r="55" spans="1:6" ht="15.75">
      <c r="A55" s="1131"/>
      <c r="B55" s="1188" t="s">
        <v>3622</v>
      </c>
      <c r="C55" s="1188" t="s">
        <v>3621</v>
      </c>
      <c r="D55" s="1170" t="s">
        <v>3620</v>
      </c>
      <c r="E55" s="1128">
        <v>45599</v>
      </c>
      <c r="F55" s="1155">
        <f>E55+20</f>
        <v>45619</v>
      </c>
    </row>
    <row r="56" spans="1:6" ht="15.75">
      <c r="A56" s="1131"/>
      <c r="B56" s="1154" t="s">
        <v>3619</v>
      </c>
      <c r="C56" s="1188" t="s">
        <v>3616</v>
      </c>
      <c r="D56" s="1168"/>
      <c r="E56" s="1128">
        <v>45606</v>
      </c>
      <c r="F56" s="1155">
        <f>E56+20</f>
        <v>45626</v>
      </c>
    </row>
    <row r="57" spans="1:6" ht="15.75">
      <c r="A57" s="1131"/>
      <c r="B57" s="1188" t="s">
        <v>3618</v>
      </c>
      <c r="C57" s="1188" t="s">
        <v>3616</v>
      </c>
      <c r="D57" s="1168"/>
      <c r="E57" s="1128">
        <v>45613</v>
      </c>
      <c r="F57" s="1155">
        <f>E57+20</f>
        <v>45633</v>
      </c>
    </row>
    <row r="58" spans="1:6" ht="15.75">
      <c r="A58" s="1131"/>
      <c r="B58" s="1188" t="s">
        <v>3617</v>
      </c>
      <c r="C58" s="1188" t="s">
        <v>3616</v>
      </c>
      <c r="D58" s="1168"/>
      <c r="E58" s="1128">
        <v>45620</v>
      </c>
      <c r="F58" s="1155">
        <v>45640</v>
      </c>
    </row>
    <row r="59" spans="1:6">
      <c r="A59" s="1181" t="s">
        <v>3615</v>
      </c>
      <c r="B59" s="1181"/>
      <c r="C59" s="1185"/>
      <c r="D59" s="1179"/>
      <c r="E59" s="1179"/>
      <c r="F59" s="1179"/>
    </row>
    <row r="60" spans="1:6">
      <c r="A60" s="1131"/>
      <c r="B60" s="1138" t="s">
        <v>19</v>
      </c>
      <c r="C60" s="1138" t="s">
        <v>20</v>
      </c>
      <c r="D60" s="1138" t="s">
        <v>4</v>
      </c>
      <c r="E60" s="1137" t="s">
        <v>3573</v>
      </c>
      <c r="F60" s="1178" t="s">
        <v>155</v>
      </c>
    </row>
    <row r="61" spans="1:6">
      <c r="A61" s="1131"/>
      <c r="B61" s="1134"/>
      <c r="C61" s="1134"/>
      <c r="D61" s="1138"/>
      <c r="E61" s="1184" t="s">
        <v>23</v>
      </c>
      <c r="F61" s="1130" t="s">
        <v>24</v>
      </c>
    </row>
    <row r="62" spans="1:6" ht="15.75">
      <c r="A62" s="1131"/>
      <c r="B62" s="1169" t="s">
        <v>3612</v>
      </c>
      <c r="C62" s="1166" t="s">
        <v>3614</v>
      </c>
      <c r="D62" s="1133" t="s">
        <v>3147</v>
      </c>
      <c r="E62" s="1128">
        <v>45599</v>
      </c>
      <c r="F62" s="1155">
        <f>E62+10</f>
        <v>45609</v>
      </c>
    </row>
    <row r="63" spans="1:6" ht="15.75">
      <c r="A63" s="1131"/>
      <c r="B63" s="1169" t="s">
        <v>3582</v>
      </c>
      <c r="C63" s="1166" t="s">
        <v>3581</v>
      </c>
      <c r="D63" s="1129"/>
      <c r="E63" s="1128">
        <v>45606</v>
      </c>
      <c r="F63" s="1155">
        <f>E63+10</f>
        <v>45616</v>
      </c>
    </row>
    <row r="64" spans="1:6" ht="15.75">
      <c r="A64" s="1131"/>
      <c r="B64" s="1169" t="s">
        <v>3613</v>
      </c>
      <c r="C64" s="1166" t="s">
        <v>3579</v>
      </c>
      <c r="D64" s="1129"/>
      <c r="E64" s="1128">
        <v>45613</v>
      </c>
      <c r="F64" s="1155">
        <f>E64+10</f>
        <v>45623</v>
      </c>
    </row>
    <row r="65" spans="1:6" ht="15.75">
      <c r="A65" s="1131"/>
      <c r="B65" s="1169" t="s">
        <v>3612</v>
      </c>
      <c r="C65" s="1166" t="s">
        <v>3577</v>
      </c>
      <c r="D65" s="1183"/>
      <c r="E65" s="1128">
        <v>45620</v>
      </c>
      <c r="F65" s="1155">
        <f>E65+10</f>
        <v>45630</v>
      </c>
    </row>
    <row r="66" spans="1:6">
      <c r="A66" s="1181" t="s">
        <v>2559</v>
      </c>
      <c r="B66" s="1181"/>
      <c r="C66" s="1185"/>
      <c r="D66" s="1179"/>
      <c r="E66" s="1179"/>
      <c r="F66" s="1179"/>
    </row>
    <row r="67" spans="1:6">
      <c r="A67" s="1187"/>
      <c r="B67" s="1138" t="s">
        <v>19</v>
      </c>
      <c r="C67" s="1138" t="s">
        <v>20</v>
      </c>
      <c r="D67" s="1138" t="s">
        <v>4</v>
      </c>
      <c r="E67" s="1137" t="s">
        <v>3573</v>
      </c>
      <c r="F67" s="1178" t="s">
        <v>2559</v>
      </c>
    </row>
    <row r="68" spans="1:6">
      <c r="A68" s="1187"/>
      <c r="B68" s="1134"/>
      <c r="C68" s="1134"/>
      <c r="D68" s="1138"/>
      <c r="E68" s="1184" t="s">
        <v>23</v>
      </c>
      <c r="F68" s="1130" t="s">
        <v>24</v>
      </c>
    </row>
    <row r="69" spans="1:6" ht="15.75">
      <c r="A69" s="1187"/>
      <c r="B69" s="1169" t="s">
        <v>3611</v>
      </c>
      <c r="C69" s="1166" t="s">
        <v>774</v>
      </c>
      <c r="D69" s="1133" t="s">
        <v>118</v>
      </c>
      <c r="E69" s="1153">
        <v>45600</v>
      </c>
      <c r="F69" s="1155">
        <f>E69+20</f>
        <v>45620</v>
      </c>
    </row>
    <row r="70" spans="1:6" ht="15.75">
      <c r="A70" s="1187"/>
      <c r="B70" s="1169" t="s">
        <v>3610</v>
      </c>
      <c r="C70" s="1166" t="s">
        <v>3609</v>
      </c>
      <c r="D70" s="1129"/>
      <c r="E70" s="1153">
        <v>45607</v>
      </c>
      <c r="F70" s="1155">
        <f>E70+10</f>
        <v>45617</v>
      </c>
    </row>
    <row r="71" spans="1:6" ht="15.75">
      <c r="A71" s="1187"/>
      <c r="B71" s="1169" t="s">
        <v>3608</v>
      </c>
      <c r="C71" s="1166" t="s">
        <v>3607</v>
      </c>
      <c r="D71" s="1129"/>
      <c r="E71" s="1153">
        <v>45612</v>
      </c>
      <c r="F71" s="1155">
        <f>E71+10</f>
        <v>45622</v>
      </c>
    </row>
    <row r="72" spans="1:6" ht="15.75">
      <c r="A72" s="1131"/>
      <c r="B72" s="1169" t="s">
        <v>3606</v>
      </c>
      <c r="C72" s="1166" t="s">
        <v>3605</v>
      </c>
      <c r="D72" s="1183"/>
      <c r="E72" s="1186">
        <v>45617</v>
      </c>
      <c r="F72" s="1155">
        <f>E72+10</f>
        <v>45627</v>
      </c>
    </row>
    <row r="73" spans="1:6">
      <c r="A73" s="1181" t="s">
        <v>3604</v>
      </c>
      <c r="B73" s="1181"/>
      <c r="C73" s="1185"/>
      <c r="D73" s="1179"/>
      <c r="E73" s="1185"/>
      <c r="F73" s="1179"/>
    </row>
    <row r="74" spans="1:6">
      <c r="A74" s="1132"/>
      <c r="B74" s="1138" t="s">
        <v>19</v>
      </c>
      <c r="C74" s="1138" t="s">
        <v>20</v>
      </c>
      <c r="D74" s="1138" t="s">
        <v>4</v>
      </c>
      <c r="E74" s="1137" t="s">
        <v>3573</v>
      </c>
      <c r="F74" s="1178" t="s">
        <v>3604</v>
      </c>
    </row>
    <row r="75" spans="1:6">
      <c r="A75" s="1132"/>
      <c r="B75" s="1134"/>
      <c r="C75" s="1134"/>
      <c r="D75" s="1138"/>
      <c r="E75" s="1184" t="s">
        <v>23</v>
      </c>
      <c r="F75" s="1130" t="s">
        <v>24</v>
      </c>
    </row>
    <row r="76" spans="1:6" ht="15.75">
      <c r="A76" s="1132"/>
      <c r="B76" s="1169" t="s">
        <v>3603</v>
      </c>
      <c r="C76" s="1166" t="s">
        <v>728</v>
      </c>
      <c r="D76" s="1133" t="s">
        <v>118</v>
      </c>
      <c r="E76" s="1128">
        <v>45599</v>
      </c>
      <c r="F76" s="1155">
        <f>E76+20</f>
        <v>45619</v>
      </c>
    </row>
    <row r="77" spans="1:6" ht="15.75">
      <c r="A77" s="1132"/>
      <c r="B77" s="1169" t="s">
        <v>3602</v>
      </c>
      <c r="C77" s="1166" t="s">
        <v>3601</v>
      </c>
      <c r="D77" s="1129"/>
      <c r="E77" s="1128">
        <v>45606</v>
      </c>
      <c r="F77" s="1155">
        <f>E77+20</f>
        <v>45626</v>
      </c>
    </row>
    <row r="78" spans="1:6" ht="15.75">
      <c r="A78" s="1132"/>
      <c r="B78" s="1169" t="s">
        <v>3600</v>
      </c>
      <c r="C78" s="1166" t="s">
        <v>3599</v>
      </c>
      <c r="D78" s="1129"/>
      <c r="E78" s="1128">
        <v>45613</v>
      </c>
      <c r="F78" s="1155">
        <f>E78+20</f>
        <v>45633</v>
      </c>
    </row>
    <row r="79" spans="1:6" ht="15.75">
      <c r="A79" s="1132"/>
      <c r="B79" s="1169" t="s">
        <v>3598</v>
      </c>
      <c r="C79" s="1166" t="s">
        <v>3597</v>
      </c>
      <c r="D79" s="1183"/>
      <c r="E79" s="1128">
        <v>45620</v>
      </c>
      <c r="F79" s="1155">
        <f>E79+20</f>
        <v>45640</v>
      </c>
    </row>
    <row r="80" spans="1:6">
      <c r="A80" s="1149" t="s">
        <v>95</v>
      </c>
      <c r="B80" s="1182"/>
      <c r="C80" s="1182"/>
      <c r="D80" s="1149"/>
      <c r="E80" s="1149"/>
      <c r="F80" s="1149"/>
    </row>
    <row r="81" spans="1:6">
      <c r="A81" s="1181" t="s">
        <v>96</v>
      </c>
      <c r="B81" s="1181"/>
      <c r="C81" s="1180"/>
      <c r="D81" s="1179"/>
      <c r="E81" s="1149"/>
      <c r="F81" s="1149"/>
    </row>
    <row r="82" spans="1:6">
      <c r="A82" s="1132"/>
      <c r="B82" s="1138" t="s">
        <v>19</v>
      </c>
      <c r="C82" s="1138" t="s">
        <v>20</v>
      </c>
      <c r="D82" s="1138" t="s">
        <v>4</v>
      </c>
      <c r="E82" s="1137" t="s">
        <v>3573</v>
      </c>
      <c r="F82" s="1178" t="s">
        <v>97</v>
      </c>
    </row>
    <row r="83" spans="1:6">
      <c r="A83" s="1132"/>
      <c r="B83" s="1134"/>
      <c r="C83" s="1134"/>
      <c r="D83" s="1134"/>
      <c r="E83" s="1137" t="s">
        <v>23</v>
      </c>
      <c r="F83" s="1178" t="s">
        <v>24</v>
      </c>
    </row>
    <row r="84" spans="1:6">
      <c r="A84" s="1132"/>
      <c r="B84" s="1169" t="s">
        <v>3596</v>
      </c>
      <c r="C84" s="1169" t="s">
        <v>3595</v>
      </c>
      <c r="D84" s="1177" t="s">
        <v>3594</v>
      </c>
      <c r="E84" s="1152">
        <v>45600</v>
      </c>
      <c r="F84" s="1172">
        <f>E84+31</f>
        <v>45631</v>
      </c>
    </row>
    <row r="85" spans="1:6" ht="15.75">
      <c r="A85" s="1132"/>
      <c r="B85" s="1169" t="s">
        <v>3593</v>
      </c>
      <c r="C85" s="1166" t="s">
        <v>3592</v>
      </c>
      <c r="D85" s="1176"/>
      <c r="E85" s="1152">
        <f>E84+12</f>
        <v>45612</v>
      </c>
      <c r="F85" s="1172">
        <f>E85+31</f>
        <v>45643</v>
      </c>
    </row>
    <row r="86" spans="1:6" ht="15.75">
      <c r="A86" s="1132"/>
      <c r="B86" s="1169" t="s">
        <v>3591</v>
      </c>
      <c r="C86" s="1166" t="s">
        <v>3569</v>
      </c>
      <c r="D86" s="1176"/>
      <c r="E86" s="1175">
        <f>E85+8</f>
        <v>45620</v>
      </c>
      <c r="F86" s="1174">
        <f>E86+31</f>
        <v>45651</v>
      </c>
    </row>
    <row r="87" spans="1:6" ht="15.75">
      <c r="A87" s="1132"/>
      <c r="B87" s="1169" t="s">
        <v>3590</v>
      </c>
      <c r="C87" s="1166" t="s">
        <v>3589</v>
      </c>
      <c r="D87" s="1173"/>
      <c r="E87" s="1152">
        <f>E86+8</f>
        <v>45628</v>
      </c>
      <c r="F87" s="1172">
        <f>E87+31</f>
        <v>45659</v>
      </c>
    </row>
    <row r="88" spans="1:6">
      <c r="A88" s="1164" t="s">
        <v>3551</v>
      </c>
      <c r="B88" s="1162"/>
      <c r="C88" s="1171"/>
      <c r="D88" s="1139"/>
      <c r="E88" s="1149"/>
      <c r="F88" s="1149"/>
    </row>
    <row r="89" spans="1:6">
      <c r="A89" s="1131"/>
      <c r="B89" s="1138" t="s">
        <v>19</v>
      </c>
      <c r="C89" s="1138" t="s">
        <v>20</v>
      </c>
      <c r="D89" s="1138" t="s">
        <v>4</v>
      </c>
      <c r="E89" s="1159" t="s">
        <v>3573</v>
      </c>
      <c r="F89" s="1158" t="s">
        <v>3551</v>
      </c>
    </row>
    <row r="90" spans="1:6">
      <c r="A90" s="1131"/>
      <c r="B90" s="1134"/>
      <c r="C90" s="1134"/>
      <c r="D90" s="1138"/>
      <c r="E90" s="1156" t="s">
        <v>23</v>
      </c>
      <c r="F90" s="1155" t="s">
        <v>24</v>
      </c>
    </row>
    <row r="91" spans="1:6">
      <c r="A91" s="1131"/>
      <c r="B91" s="1130" t="s">
        <v>3587</v>
      </c>
      <c r="C91" s="1169" t="s">
        <v>1391</v>
      </c>
      <c r="D91" s="1170" t="s">
        <v>3588</v>
      </c>
      <c r="E91" s="1152">
        <v>45599</v>
      </c>
      <c r="F91" s="1155">
        <f>E91+2</f>
        <v>45601</v>
      </c>
    </row>
    <row r="92" spans="1:6">
      <c r="A92" s="1131"/>
      <c r="B92" s="1130" t="s">
        <v>3587</v>
      </c>
      <c r="C92" s="1169" t="s">
        <v>1417</v>
      </c>
      <c r="D92" s="1168"/>
      <c r="E92" s="1152">
        <f>E91+7</f>
        <v>45606</v>
      </c>
      <c r="F92" s="1155">
        <f>E92+2</f>
        <v>45608</v>
      </c>
    </row>
    <row r="93" spans="1:6">
      <c r="A93" s="1131"/>
      <c r="B93" s="1130" t="s">
        <v>3587</v>
      </c>
      <c r="C93" s="1169" t="s">
        <v>821</v>
      </c>
      <c r="D93" s="1168"/>
      <c r="E93" s="1152">
        <f>E92+7</f>
        <v>45613</v>
      </c>
      <c r="F93" s="1155">
        <f>E93+2</f>
        <v>45615</v>
      </c>
    </row>
    <row r="94" spans="1:6">
      <c r="A94" s="1131"/>
      <c r="B94" s="1130" t="s">
        <v>3587</v>
      </c>
      <c r="C94" s="1169" t="s">
        <v>822</v>
      </c>
      <c r="D94" s="1168"/>
      <c r="E94" s="1152">
        <f>E93+7</f>
        <v>45620</v>
      </c>
      <c r="F94" s="1155">
        <f>E94+2</f>
        <v>45622</v>
      </c>
    </row>
    <row r="95" spans="1:6">
      <c r="A95" s="1164" t="s">
        <v>3586</v>
      </c>
      <c r="B95" s="1162"/>
      <c r="C95" s="1162"/>
      <c r="D95" s="1139"/>
      <c r="E95" s="1161"/>
      <c r="F95" s="1161"/>
    </row>
    <row r="96" spans="1:6">
      <c r="A96" s="1131"/>
      <c r="B96" s="1138" t="s">
        <v>19</v>
      </c>
      <c r="C96" s="1138" t="s">
        <v>20</v>
      </c>
      <c r="D96" s="1138" t="s">
        <v>4</v>
      </c>
      <c r="E96" s="1159" t="s">
        <v>3573</v>
      </c>
      <c r="F96" s="1158" t="s">
        <v>3586</v>
      </c>
    </row>
    <row r="97" spans="1:6">
      <c r="A97" s="1131"/>
      <c r="B97" s="1134"/>
      <c r="C97" s="1134"/>
      <c r="D97" s="1138"/>
      <c r="E97" s="1156" t="s">
        <v>23</v>
      </c>
      <c r="F97" s="1155" t="s">
        <v>24</v>
      </c>
    </row>
    <row r="98" spans="1:6" ht="15.75">
      <c r="A98" s="1131"/>
      <c r="B98" s="1130" t="s">
        <v>3584</v>
      </c>
      <c r="C98" s="1166" t="s">
        <v>1391</v>
      </c>
      <c r="D98" s="1167" t="s">
        <v>3585</v>
      </c>
      <c r="E98" s="1153">
        <v>45598</v>
      </c>
      <c r="F98" s="1152">
        <f>E98+2</f>
        <v>45600</v>
      </c>
    </row>
    <row r="99" spans="1:6" ht="15.75">
      <c r="A99" s="1131"/>
      <c r="B99" s="1130" t="s">
        <v>3584</v>
      </c>
      <c r="C99" s="1166" t="s">
        <v>1417</v>
      </c>
      <c r="D99" s="1165"/>
      <c r="E99" s="1153">
        <f>E98+7</f>
        <v>45605</v>
      </c>
      <c r="F99" s="1152">
        <f>E99+2</f>
        <v>45607</v>
      </c>
    </row>
    <row r="100" spans="1:6" ht="15.75">
      <c r="A100" s="1131"/>
      <c r="B100" s="1130" t="s">
        <v>3584</v>
      </c>
      <c r="C100" s="1166" t="s">
        <v>821</v>
      </c>
      <c r="D100" s="1165"/>
      <c r="E100" s="1153">
        <f>E99+7</f>
        <v>45612</v>
      </c>
      <c r="F100" s="1152">
        <f>E100+2</f>
        <v>45614</v>
      </c>
    </row>
    <row r="101" spans="1:6" ht="15.75">
      <c r="A101" s="1131"/>
      <c r="B101" s="1130" t="s">
        <v>3584</v>
      </c>
      <c r="C101" s="1166" t="s">
        <v>822</v>
      </c>
      <c r="D101" s="1165"/>
      <c r="E101" s="1153">
        <f>E100+7</f>
        <v>45619</v>
      </c>
      <c r="F101" s="1152">
        <f>E101+2</f>
        <v>45621</v>
      </c>
    </row>
    <row r="102" spans="1:6" ht="15.75">
      <c r="A102" s="1131"/>
      <c r="B102" s="1130" t="s">
        <v>3584</v>
      </c>
      <c r="C102" s="1166" t="s">
        <v>823</v>
      </c>
      <c r="D102" s="1165"/>
      <c r="E102" s="1153">
        <f>E101+7</f>
        <v>45626</v>
      </c>
      <c r="F102" s="1152">
        <f>E102+2</f>
        <v>45628</v>
      </c>
    </row>
    <row r="103" spans="1:6">
      <c r="A103" s="1164" t="s">
        <v>2921</v>
      </c>
      <c r="B103" s="1163"/>
      <c r="C103" s="1162"/>
      <c r="D103" s="1139"/>
      <c r="E103" s="1161"/>
      <c r="F103" s="1161"/>
    </row>
    <row r="104" spans="1:6">
      <c r="A104" s="1131"/>
      <c r="B104" s="1138" t="s">
        <v>19</v>
      </c>
      <c r="C104" s="1134" t="s">
        <v>20</v>
      </c>
      <c r="D104" s="1160" t="s">
        <v>4</v>
      </c>
      <c r="E104" s="1159" t="s">
        <v>3573</v>
      </c>
      <c r="F104" s="1158" t="s">
        <v>2921</v>
      </c>
    </row>
    <row r="105" spans="1:6">
      <c r="A105" s="1131"/>
      <c r="B105" s="1134"/>
      <c r="C105" s="1150"/>
      <c r="D105" s="1157"/>
      <c r="E105" s="1156" t="s">
        <v>23</v>
      </c>
      <c r="F105" s="1155" t="s">
        <v>24</v>
      </c>
    </row>
    <row r="106" spans="1:6">
      <c r="A106" s="1131"/>
      <c r="B106" s="1154" t="s">
        <v>3578</v>
      </c>
      <c r="C106" s="1154" t="s">
        <v>3583</v>
      </c>
      <c r="D106" s="1134" t="s">
        <v>118</v>
      </c>
      <c r="E106" s="1153">
        <v>45599</v>
      </c>
      <c r="F106" s="1152">
        <f>E106+7</f>
        <v>45606</v>
      </c>
    </row>
    <row r="107" spans="1:6">
      <c r="A107" s="1131"/>
      <c r="B107" s="1154" t="s">
        <v>3582</v>
      </c>
      <c r="C107" s="1154" t="s">
        <v>3581</v>
      </c>
      <c r="D107" s="1150"/>
      <c r="E107" s="1153">
        <f>E106+7</f>
        <v>45606</v>
      </c>
      <c r="F107" s="1152">
        <f>E106+14</f>
        <v>45613</v>
      </c>
    </row>
    <row r="108" spans="1:6">
      <c r="A108" s="1131"/>
      <c r="B108" s="1154" t="s">
        <v>3580</v>
      </c>
      <c r="C108" s="1154" t="s">
        <v>3579</v>
      </c>
      <c r="D108" s="1150"/>
      <c r="E108" s="1153">
        <f>E106+14</f>
        <v>45613</v>
      </c>
      <c r="F108" s="1152">
        <f>E108+7</f>
        <v>45620</v>
      </c>
    </row>
    <row r="109" spans="1:6">
      <c r="A109" s="1131"/>
      <c r="B109" s="1154" t="s">
        <v>3578</v>
      </c>
      <c r="C109" s="1154" t="s">
        <v>3577</v>
      </c>
      <c r="D109" s="1145"/>
      <c r="E109" s="1153">
        <f>E107+14</f>
        <v>45620</v>
      </c>
      <c r="F109" s="1152">
        <f>E109+7</f>
        <v>45627</v>
      </c>
    </row>
    <row r="110" spans="1:6">
      <c r="A110" s="1149" t="s">
        <v>103</v>
      </c>
      <c r="B110" s="1149"/>
      <c r="C110" s="1149"/>
      <c r="D110" s="1149"/>
      <c r="E110" s="1149"/>
      <c r="F110" s="1151"/>
    </row>
    <row r="111" spans="1:6">
      <c r="A111" s="1149" t="s">
        <v>3</v>
      </c>
      <c r="B111" s="1149"/>
      <c r="C111" s="1149"/>
      <c r="D111" s="1149"/>
      <c r="E111" s="1149"/>
      <c r="F111" s="1151"/>
    </row>
    <row r="112" spans="1:6">
      <c r="A112" s="1132"/>
      <c r="B112" s="1147" t="s">
        <v>19</v>
      </c>
      <c r="C112" s="1147" t="s">
        <v>20</v>
      </c>
      <c r="D112" s="1134" t="s">
        <v>4</v>
      </c>
      <c r="E112" s="1137" t="s">
        <v>3573</v>
      </c>
      <c r="F112" s="1130" t="s">
        <v>114</v>
      </c>
    </row>
    <row r="113" spans="1:7">
      <c r="A113" s="1132"/>
      <c r="B113" s="1146"/>
      <c r="C113" s="1146"/>
      <c r="D113" s="1145"/>
      <c r="E113" s="1130" t="s">
        <v>23</v>
      </c>
      <c r="F113" s="1130" t="s">
        <v>24</v>
      </c>
    </row>
    <row r="114" spans="1:7">
      <c r="A114" s="1132"/>
      <c r="B114" s="1130" t="s">
        <v>3575</v>
      </c>
      <c r="C114" s="1130" t="s">
        <v>3576</v>
      </c>
      <c r="D114" s="1134" t="s">
        <v>3147</v>
      </c>
      <c r="E114" s="1128">
        <v>45602</v>
      </c>
      <c r="F114" s="1142">
        <f>E114+40</f>
        <v>45642</v>
      </c>
    </row>
    <row r="115" spans="1:7">
      <c r="A115" s="1132"/>
      <c r="B115" s="1130" t="s">
        <v>3575</v>
      </c>
      <c r="C115" s="1130" t="s">
        <v>3569</v>
      </c>
      <c r="D115" s="1150"/>
      <c r="E115" s="1128">
        <f>E114+11</f>
        <v>45613</v>
      </c>
      <c r="F115" s="1142">
        <f>E115+40</f>
        <v>45653</v>
      </c>
    </row>
    <row r="116" spans="1:7">
      <c r="A116" s="1132"/>
      <c r="B116" s="1130" t="s">
        <v>3575</v>
      </c>
      <c r="C116" s="1130" t="s">
        <v>3568</v>
      </c>
      <c r="D116" s="1150"/>
      <c r="E116" s="1128">
        <f>E115+7</f>
        <v>45620</v>
      </c>
      <c r="F116" s="1142">
        <f>E116+40</f>
        <v>45660</v>
      </c>
    </row>
    <row r="117" spans="1:7">
      <c r="A117" s="1132"/>
      <c r="B117" s="1130"/>
      <c r="C117" s="1130"/>
      <c r="D117" s="1150"/>
      <c r="E117" s="1128"/>
      <c r="F117" s="1142"/>
    </row>
    <row r="118" spans="1:7">
      <c r="A118" s="1149" t="s">
        <v>108</v>
      </c>
      <c r="B118" s="1149"/>
      <c r="C118" s="1149"/>
      <c r="D118" s="1149"/>
      <c r="E118" s="1149" t="s">
        <v>2240</v>
      </c>
      <c r="F118" s="1148"/>
    </row>
    <row r="119" spans="1:7">
      <c r="A119" s="1132"/>
      <c r="B119" s="1147" t="s">
        <v>19</v>
      </c>
      <c r="C119" s="1147" t="s">
        <v>20</v>
      </c>
      <c r="D119" s="1134" t="s">
        <v>4</v>
      </c>
      <c r="E119" s="1137" t="s">
        <v>3573</v>
      </c>
      <c r="F119" s="1130" t="s">
        <v>108</v>
      </c>
    </row>
    <row r="120" spans="1:7">
      <c r="A120" s="1132"/>
      <c r="B120" s="1146"/>
      <c r="C120" s="1146"/>
      <c r="D120" s="1145"/>
      <c r="E120" s="1130" t="s">
        <v>23</v>
      </c>
      <c r="F120" s="1130" t="s">
        <v>24</v>
      </c>
    </row>
    <row r="121" spans="1:7">
      <c r="A121" s="1132"/>
      <c r="B121" s="1130" t="s">
        <v>3575</v>
      </c>
      <c r="C121" s="1130" t="s">
        <v>3576</v>
      </c>
      <c r="D121" s="1144" t="s">
        <v>3147</v>
      </c>
      <c r="E121" s="1128">
        <v>45602</v>
      </c>
      <c r="F121" s="1142">
        <f>E121+40</f>
        <v>45642</v>
      </c>
    </row>
    <row r="122" spans="1:7">
      <c r="A122" s="1132"/>
      <c r="B122" s="1130" t="s">
        <v>3575</v>
      </c>
      <c r="C122" s="1130" t="s">
        <v>3569</v>
      </c>
      <c r="D122" s="1143"/>
      <c r="E122" s="1128">
        <f>E121+11</f>
        <v>45613</v>
      </c>
      <c r="F122" s="1142">
        <f>E122+40</f>
        <v>45653</v>
      </c>
    </row>
    <row r="123" spans="1:7">
      <c r="A123" s="1132"/>
      <c r="B123" s="1130" t="s">
        <v>3575</v>
      </c>
      <c r="C123" s="1130" t="s">
        <v>3568</v>
      </c>
      <c r="D123" s="1143"/>
      <c r="E123" s="1128">
        <f>E122+7</f>
        <v>45620</v>
      </c>
      <c r="F123" s="1142">
        <f>E123+40</f>
        <v>45660</v>
      </c>
    </row>
    <row r="124" spans="1:7">
      <c r="A124" s="1132"/>
      <c r="B124" s="1130"/>
      <c r="C124" s="1130"/>
      <c r="D124" s="1143"/>
      <c r="E124" s="1128"/>
      <c r="F124" s="1142"/>
    </row>
    <row r="125" spans="1:7">
      <c r="A125" s="1141" t="s">
        <v>116</v>
      </c>
      <c r="B125" s="1141"/>
      <c r="C125" s="1141"/>
      <c r="D125" s="1141"/>
      <c r="E125" s="1141"/>
      <c r="F125" s="1141"/>
      <c r="G125" s="1139"/>
    </row>
    <row r="126" spans="1:7">
      <c r="A126" s="1140" t="s">
        <v>3574</v>
      </c>
      <c r="B126" s="1140"/>
      <c r="C126" s="1140"/>
      <c r="D126" s="1140"/>
      <c r="E126" s="1140"/>
      <c r="F126" s="1140"/>
      <c r="G126" s="1139"/>
    </row>
    <row r="127" spans="1:7">
      <c r="A127" s="1132"/>
      <c r="B127" s="1135" t="s">
        <v>19</v>
      </c>
      <c r="C127" s="1135" t="s">
        <v>20</v>
      </c>
      <c r="D127" s="1138" t="s">
        <v>4</v>
      </c>
      <c r="E127" s="1137" t="s">
        <v>3573</v>
      </c>
      <c r="F127" s="1136" t="s">
        <v>117</v>
      </c>
      <c r="G127" s="1136"/>
    </row>
    <row r="128" spans="1:7">
      <c r="A128" s="1132"/>
      <c r="B128" s="1135"/>
      <c r="C128" s="1135"/>
      <c r="D128" s="1134"/>
      <c r="E128" s="1130" t="s">
        <v>23</v>
      </c>
      <c r="F128" s="1130" t="s">
        <v>3572</v>
      </c>
      <c r="G128" s="1130" t="s">
        <v>3571</v>
      </c>
    </row>
    <row r="129" spans="1:7">
      <c r="A129" s="1132"/>
      <c r="B129" s="1130" t="s">
        <v>3567</v>
      </c>
      <c r="C129" s="1130" t="s">
        <v>3570</v>
      </c>
      <c r="D129" s="1133" t="s">
        <v>3147</v>
      </c>
      <c r="E129" s="1128">
        <v>45602</v>
      </c>
      <c r="F129" s="1128">
        <f>E129+30</f>
        <v>45632</v>
      </c>
      <c r="G129" s="1128">
        <f>E129+40</f>
        <v>45642</v>
      </c>
    </row>
    <row r="130" spans="1:7">
      <c r="A130" s="1132"/>
      <c r="B130" s="1130" t="s">
        <v>3567</v>
      </c>
      <c r="C130" s="1130" t="s">
        <v>3569</v>
      </c>
      <c r="D130" s="1129"/>
      <c r="E130" s="1128">
        <f>E129+11</f>
        <v>45613</v>
      </c>
      <c r="F130" s="1128">
        <f>F129+7</f>
        <v>45639</v>
      </c>
      <c r="G130" s="1128">
        <f>G129+7</f>
        <v>45649</v>
      </c>
    </row>
    <row r="131" spans="1:7">
      <c r="A131" s="1132"/>
      <c r="B131" s="1130" t="s">
        <v>3567</v>
      </c>
      <c r="C131" s="1130" t="s">
        <v>3568</v>
      </c>
      <c r="D131" s="1129"/>
      <c r="E131" s="1128">
        <f>E130+7</f>
        <v>45620</v>
      </c>
      <c r="F131" s="1128">
        <f>F130+7</f>
        <v>45646</v>
      </c>
      <c r="G131" s="1128">
        <f>G130+7</f>
        <v>45656</v>
      </c>
    </row>
    <row r="132" spans="1:7">
      <c r="A132" s="1131"/>
      <c r="B132" s="1130" t="s">
        <v>3567</v>
      </c>
      <c r="C132" s="1130" t="s">
        <v>3566</v>
      </c>
      <c r="D132" s="1129"/>
      <c r="E132" s="1128">
        <f>E131+7</f>
        <v>45627</v>
      </c>
      <c r="F132" s="1128">
        <f>F131+7</f>
        <v>45653</v>
      </c>
      <c r="G132" s="1128">
        <f>G131+7</f>
        <v>45663</v>
      </c>
    </row>
  </sheetData>
  <mergeCells count="82">
    <mergeCell ref="D62:D65"/>
    <mergeCell ref="A1:F1"/>
    <mergeCell ref="B2:E2"/>
    <mergeCell ref="B3:F3"/>
    <mergeCell ref="A4:B4"/>
    <mergeCell ref="A5:B5"/>
    <mergeCell ref="D82:D83"/>
    <mergeCell ref="D84:D86"/>
    <mergeCell ref="D89:D90"/>
    <mergeCell ref="D91:D94"/>
    <mergeCell ref="D96:D97"/>
    <mergeCell ref="B96:B97"/>
    <mergeCell ref="A14:B14"/>
    <mergeCell ref="A38:F38"/>
    <mergeCell ref="A45:B45"/>
    <mergeCell ref="A52:B52"/>
    <mergeCell ref="A59:B59"/>
    <mergeCell ref="B46:B47"/>
    <mergeCell ref="B53:B54"/>
    <mergeCell ref="B67:B68"/>
    <mergeCell ref="B74:B75"/>
    <mergeCell ref="B82:B83"/>
    <mergeCell ref="B89:B90"/>
    <mergeCell ref="A66:B66"/>
    <mergeCell ref="A73:B73"/>
    <mergeCell ref="A81:B81"/>
    <mergeCell ref="B104:B105"/>
    <mergeCell ref="B112:B113"/>
    <mergeCell ref="B119:B120"/>
    <mergeCell ref="C119:C120"/>
    <mergeCell ref="B6:B7"/>
    <mergeCell ref="B15:B16"/>
    <mergeCell ref="B24:B25"/>
    <mergeCell ref="B32:B33"/>
    <mergeCell ref="B39:B40"/>
    <mergeCell ref="B60:B61"/>
    <mergeCell ref="C53:C54"/>
    <mergeCell ref="C60:C61"/>
    <mergeCell ref="C67:C68"/>
    <mergeCell ref="C74:C75"/>
    <mergeCell ref="C82:C83"/>
    <mergeCell ref="C89:C90"/>
    <mergeCell ref="D53:D54"/>
    <mergeCell ref="D55:D58"/>
    <mergeCell ref="D60:D61"/>
    <mergeCell ref="B127:B128"/>
    <mergeCell ref="C6:C7"/>
    <mergeCell ref="C15:C16"/>
    <mergeCell ref="C24:C25"/>
    <mergeCell ref="C32:C33"/>
    <mergeCell ref="C39:C40"/>
    <mergeCell ref="C46:C47"/>
    <mergeCell ref="D32:D33"/>
    <mergeCell ref="D34:D37"/>
    <mergeCell ref="D39:D40"/>
    <mergeCell ref="D41:D44"/>
    <mergeCell ref="D46:D47"/>
    <mergeCell ref="D48:D51"/>
    <mergeCell ref="D6:D7"/>
    <mergeCell ref="D8:D12"/>
    <mergeCell ref="D15:D16"/>
    <mergeCell ref="D17:D20"/>
    <mergeCell ref="D24:D25"/>
    <mergeCell ref="D26:D29"/>
    <mergeCell ref="D67:D68"/>
    <mergeCell ref="D69:D72"/>
    <mergeCell ref="D74:D75"/>
    <mergeCell ref="D76:D79"/>
    <mergeCell ref="D127:D128"/>
    <mergeCell ref="C127:C128"/>
    <mergeCell ref="C96:C97"/>
    <mergeCell ref="C104:C105"/>
    <mergeCell ref="C112:C113"/>
    <mergeCell ref="D98:D102"/>
    <mergeCell ref="D129:D132"/>
    <mergeCell ref="D106:D109"/>
    <mergeCell ref="D112:D113"/>
    <mergeCell ref="D114:D117"/>
    <mergeCell ref="D119:D120"/>
    <mergeCell ref="D121:D124"/>
    <mergeCell ref="A125:F125"/>
    <mergeCell ref="A126:F126"/>
  </mergeCells>
  <phoneticPr fontId="10" type="noConversion"/>
  <pageMargins left="0.69930555555555596" right="0.69930555555555596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2024-10-30T08:21:20Z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